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7C31271B-D1FA-4891-AC8C-CB8DADB457F7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Ҳисобот" sheetId="1" r:id="rId1"/>
    <sheet name="1 илова" sheetId="2" r:id="rId2"/>
    <sheet name="2 илова" sheetId="3" r:id="rId3"/>
    <sheet name="3 илова" sheetId="4" r:id="rId4"/>
    <sheet name="3,1 илова" sheetId="6" r:id="rId5"/>
    <sheet name="4 илова" sheetId="5" r:id="rId6"/>
  </sheets>
  <definedNames>
    <definedName name="_xlnm._FilterDatabase" localSheetId="4" hidden="1">'3,1 илова'!$A$7:$M$180</definedName>
    <definedName name="_xlnm.Print_Area" localSheetId="4">'3,1 илова'!$A$1:$G$188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1" l="1"/>
  <c r="F40" i="1" l="1"/>
  <c r="F39" i="1" s="1"/>
  <c r="D40" i="1"/>
  <c r="F37" i="1" l="1"/>
  <c r="D37" i="1"/>
  <c r="D39" i="1" s="1"/>
  <c r="F23" i="1"/>
  <c r="D23" i="1"/>
  <c r="F14" i="1"/>
  <c r="D20" i="4"/>
  <c r="G8" i="6"/>
  <c r="F8" i="6" l="1"/>
  <c r="F36" i="1"/>
  <c r="D36" i="1"/>
  <c r="E9" i="1"/>
  <c r="D9" i="1"/>
  <c r="C9" i="1"/>
  <c r="F9" i="1"/>
  <c r="F13" i="1"/>
  <c r="F12" i="1"/>
  <c r="F11" i="1"/>
  <c r="E23" i="1" l="1"/>
  <c r="E14" i="1"/>
  <c r="E37" i="1" l="1"/>
  <c r="D18" i="4" l="1"/>
  <c r="D12" i="4" s="1"/>
  <c r="D21" i="4" s="1"/>
  <c r="C17" i="3" l="1"/>
  <c r="H180" i="6" l="1"/>
  <c r="H179" i="6"/>
  <c r="H178" i="6"/>
  <c r="H177" i="6"/>
  <c r="H176" i="6"/>
  <c r="H175" i="6"/>
  <c r="H173" i="6"/>
  <c r="H172" i="6"/>
  <c r="H171" i="6"/>
  <c r="H170" i="6"/>
  <c r="H169" i="6"/>
  <c r="H165" i="6"/>
  <c r="H163" i="6"/>
  <c r="H162" i="6"/>
  <c r="H160" i="6"/>
  <c r="H159" i="6"/>
  <c r="H158" i="6"/>
  <c r="H157" i="6"/>
  <c r="H156" i="6"/>
  <c r="H155" i="6"/>
  <c r="H154" i="6"/>
  <c r="H153" i="6"/>
  <c r="H152" i="6"/>
  <c r="H150" i="6"/>
  <c r="H149" i="6"/>
  <c r="H148" i="6"/>
  <c r="H145" i="6"/>
  <c r="H144" i="6"/>
  <c r="H143" i="6"/>
  <c r="H139" i="6"/>
  <c r="H138" i="6"/>
  <c r="H137" i="6"/>
  <c r="H135" i="6"/>
  <c r="H134" i="6"/>
  <c r="H133" i="6"/>
  <c r="H132" i="6"/>
  <c r="H130" i="6"/>
  <c r="H129" i="6"/>
  <c r="H128" i="6"/>
  <c r="H127" i="6"/>
  <c r="H125" i="6"/>
  <c r="H123" i="6"/>
  <c r="H122" i="6"/>
  <c r="H121" i="6"/>
  <c r="H119" i="6"/>
  <c r="H117" i="6"/>
  <c r="H116" i="6"/>
  <c r="H115" i="6"/>
  <c r="H113" i="6"/>
  <c r="H112" i="6"/>
  <c r="H110" i="6"/>
  <c r="H109" i="6"/>
  <c r="H106" i="6"/>
  <c r="H105" i="6"/>
  <c r="H104" i="6"/>
  <c r="H102" i="6"/>
  <c r="H101" i="6"/>
  <c r="H99" i="6"/>
  <c r="H98" i="6"/>
  <c r="H94" i="6"/>
  <c r="H92" i="6"/>
  <c r="H91" i="6"/>
  <c r="H90" i="6"/>
  <c r="H88" i="6"/>
  <c r="H86" i="6"/>
  <c r="H85" i="6"/>
  <c r="H84" i="6"/>
  <c r="H83" i="6"/>
  <c r="H82" i="6"/>
  <c r="H81" i="6"/>
  <c r="H79" i="6"/>
  <c r="H78" i="6"/>
  <c r="H77" i="6"/>
  <c r="H76" i="6"/>
  <c r="H75" i="6"/>
  <c r="H72" i="6"/>
  <c r="H71" i="6"/>
  <c r="H70" i="6"/>
  <c r="H67" i="6"/>
  <c r="H66" i="6"/>
  <c r="H65" i="6"/>
  <c r="H64" i="6"/>
  <c r="H62" i="6"/>
  <c r="H60" i="6"/>
  <c r="H59" i="6"/>
  <c r="H58" i="6"/>
  <c r="H56" i="6"/>
  <c r="H54" i="6"/>
  <c r="H53" i="6"/>
  <c r="H52" i="6"/>
  <c r="H51" i="6"/>
  <c r="H50" i="6"/>
  <c r="H48" i="6"/>
  <c r="H46" i="6"/>
  <c r="H45" i="6"/>
  <c r="H43" i="6"/>
  <c r="H42" i="6"/>
  <c r="H40" i="6"/>
  <c r="H38" i="6"/>
  <c r="H37" i="6"/>
  <c r="H36" i="6"/>
  <c r="H35" i="6"/>
  <c r="H34" i="6"/>
  <c r="H32" i="6"/>
  <c r="H31" i="6"/>
  <c r="H28" i="6"/>
  <c r="H26" i="6"/>
  <c r="H24" i="6"/>
  <c r="H23" i="6"/>
  <c r="H22" i="6"/>
  <c r="H20" i="6"/>
  <c r="H19" i="6"/>
  <c r="H18" i="6"/>
  <c r="H17" i="6"/>
  <c r="H15" i="6"/>
  <c r="H14" i="6"/>
  <c r="H12" i="6"/>
  <c r="G174" i="6" l="1"/>
  <c r="F174" i="6"/>
  <c r="H174" i="6" l="1"/>
  <c r="G16" i="6"/>
  <c r="F16" i="6"/>
  <c r="G168" i="6"/>
  <c r="F168" i="6"/>
  <c r="F167" i="6" s="1"/>
  <c r="G161" i="6"/>
  <c r="F161" i="6"/>
  <c r="G151" i="6"/>
  <c r="F151" i="6"/>
  <c r="G147" i="6"/>
  <c r="F147" i="6"/>
  <c r="G136" i="6"/>
  <c r="F136" i="6"/>
  <c r="G131" i="6"/>
  <c r="F131" i="6"/>
  <c r="G126" i="6"/>
  <c r="F126" i="6"/>
  <c r="F124" i="6"/>
  <c r="G120" i="6"/>
  <c r="F120" i="6"/>
  <c r="G114" i="6"/>
  <c r="F114" i="6"/>
  <c r="G111" i="6"/>
  <c r="H111" i="6" s="1"/>
  <c r="F111" i="6"/>
  <c r="G108" i="6"/>
  <c r="F108" i="6"/>
  <c r="G103" i="6"/>
  <c r="F103" i="6"/>
  <c r="G100" i="6"/>
  <c r="F100" i="6"/>
  <c r="G97" i="6"/>
  <c r="H97" i="6" s="1"/>
  <c r="F97" i="6"/>
  <c r="F142" i="6"/>
  <c r="F141" i="6" s="1"/>
  <c r="G142" i="6"/>
  <c r="G93" i="6"/>
  <c r="F93" i="6"/>
  <c r="G89" i="6"/>
  <c r="F89" i="6"/>
  <c r="G74" i="6"/>
  <c r="F74" i="6"/>
  <c r="G80" i="6"/>
  <c r="G69" i="6"/>
  <c r="F80" i="6"/>
  <c r="F69" i="6"/>
  <c r="G63" i="6"/>
  <c r="F63" i="6"/>
  <c r="F55" i="6" s="1"/>
  <c r="G61" i="6"/>
  <c r="G57" i="6"/>
  <c r="F57" i="6"/>
  <c r="G49" i="6"/>
  <c r="F49" i="6"/>
  <c r="H131" i="6" l="1"/>
  <c r="F146" i="6"/>
  <c r="H57" i="6"/>
  <c r="F96" i="6"/>
  <c r="H74" i="6"/>
  <c r="G55" i="6"/>
  <c r="H55" i="6" s="1"/>
  <c r="H63" i="6"/>
  <c r="H89" i="6"/>
  <c r="H100" i="6"/>
  <c r="H161" i="6"/>
  <c r="H136" i="6"/>
  <c r="F73" i="6"/>
  <c r="F68" i="6" s="1"/>
  <c r="G87" i="6"/>
  <c r="H93" i="6"/>
  <c r="H103" i="6"/>
  <c r="H120" i="6"/>
  <c r="G167" i="6"/>
  <c r="H168" i="6"/>
  <c r="G47" i="6"/>
  <c r="H49" i="6"/>
  <c r="H69" i="6"/>
  <c r="G141" i="6"/>
  <c r="H141" i="6" s="1"/>
  <c r="H142" i="6"/>
  <c r="G73" i="6"/>
  <c r="H80" i="6"/>
  <c r="G107" i="6"/>
  <c r="H108" i="6"/>
  <c r="H147" i="6"/>
  <c r="H16" i="6"/>
  <c r="G124" i="6"/>
  <c r="H124" i="6" s="1"/>
  <c r="H126" i="6"/>
  <c r="G146" i="6"/>
  <c r="H151" i="6"/>
  <c r="H114" i="6"/>
  <c r="F166" i="6"/>
  <c r="F164" i="6" s="1"/>
  <c r="F140" i="6"/>
  <c r="G118" i="6"/>
  <c r="F118" i="6"/>
  <c r="F107" i="6"/>
  <c r="G96" i="6"/>
  <c r="F87" i="6"/>
  <c r="F61" i="6"/>
  <c r="H61" i="6" s="1"/>
  <c r="F47" i="6"/>
  <c r="G44" i="6"/>
  <c r="F44" i="6"/>
  <c r="G41" i="6"/>
  <c r="F41" i="6"/>
  <c r="G33" i="6"/>
  <c r="F33" i="6"/>
  <c r="G30" i="6"/>
  <c r="F30" i="6"/>
  <c r="G25" i="6"/>
  <c r="F25" i="6"/>
  <c r="G21" i="6"/>
  <c r="F21" i="6"/>
  <c r="G13" i="6"/>
  <c r="F13" i="6"/>
  <c r="F11" i="6" s="1"/>
  <c r="F10" i="6" s="1"/>
  <c r="H146" i="6" l="1"/>
  <c r="H21" i="6"/>
  <c r="H41" i="6"/>
  <c r="H73" i="6"/>
  <c r="G95" i="6"/>
  <c r="H95" i="6" s="1"/>
  <c r="H96" i="6"/>
  <c r="H25" i="6"/>
  <c r="H44" i="6"/>
  <c r="G140" i="6"/>
  <c r="H140" i="6" s="1"/>
  <c r="G11" i="6"/>
  <c r="H13" i="6"/>
  <c r="H33" i="6"/>
  <c r="G68" i="6"/>
  <c r="H68" i="6" s="1"/>
  <c r="H47" i="6"/>
  <c r="H107" i="6"/>
  <c r="G166" i="6"/>
  <c r="H167" i="6"/>
  <c r="F95" i="6"/>
  <c r="H118" i="6"/>
  <c r="H30" i="6"/>
  <c r="H87" i="6"/>
  <c r="F39" i="6"/>
  <c r="F29" i="6" s="1"/>
  <c r="F27" i="6" s="1"/>
  <c r="G39" i="6"/>
  <c r="F9" i="6"/>
  <c r="D21" i="3"/>
  <c r="C21" i="3"/>
  <c r="C9" i="2"/>
  <c r="G29" i="6" l="1"/>
  <c r="H39" i="6"/>
  <c r="G10" i="6"/>
  <c r="H11" i="6"/>
  <c r="G164" i="6"/>
  <c r="H164" i="6" s="1"/>
  <c r="H166" i="6"/>
  <c r="C23" i="1"/>
  <c r="C14" i="1"/>
  <c r="C37" i="1" l="1"/>
  <c r="H10" i="6"/>
  <c r="G9" i="6"/>
  <c r="G27" i="6"/>
  <c r="H27" i="6" s="1"/>
  <c r="H29" i="6"/>
  <c r="H9" i="6" l="1"/>
  <c r="H8" i="6"/>
</calcChain>
</file>

<file path=xl/sharedStrings.xml><?xml version="1.0" encoding="utf-8"?>
<sst xmlns="http://schemas.openxmlformats.org/spreadsheetml/2006/main" count="456" uniqueCount="292">
  <si>
    <t>Т/р</t>
  </si>
  <si>
    <t>Кўрсаткичлар</t>
  </si>
  <si>
    <t>Йил бошидан</t>
  </si>
  <si>
    <t>прогноз</t>
  </si>
  <si>
    <t>ижро</t>
  </si>
  <si>
    <t>1.</t>
  </si>
  <si>
    <t>Ҳисобот даври бошига қолдиқ</t>
  </si>
  <si>
    <t>2.</t>
  </si>
  <si>
    <t>жумладан:</t>
  </si>
  <si>
    <t>3.</t>
  </si>
  <si>
    <t>Жами харажатлар</t>
  </si>
  <si>
    <t>4.</t>
  </si>
  <si>
    <t>Ҳисобот даври охирига қолдиқ</t>
  </si>
  <si>
    <t>Давлат мақсадли жамғармаси</t>
  </si>
  <si>
    <t>ҲИСОБОТ</t>
  </si>
  <si>
    <t>Қарорлар номлари, рақами ва санаси</t>
  </si>
  <si>
    <t>Жами:</t>
  </si>
  <si>
    <t>Ўзбекистон Республикаси Президенти ёки Вазирлар Маҳкамасининг қарорлари билан кўзда тутилган мақсадларга йўналтирилган маблағлар бўйича</t>
  </si>
  <si>
    <t>МАЪЛУМОТЛАР</t>
  </si>
  <si>
    <t>минг сўм</t>
  </si>
  <si>
    <t>Қорақалпоғистон Республикасининг республика бюджетига, вилоятларнинг вилоят бюджетлари ва Тошкент шаҳрининг шаҳар бюджетига йўналтирилган маблағлар бўйича</t>
  </si>
  <si>
    <t>Ҳудудларнинг номланиши</t>
  </si>
  <si>
    <t>Ҳисобот ойи</t>
  </si>
  <si>
    <t>Қорақалпоғистон Республикаси</t>
  </si>
  <si>
    <t>Андижон вилояти</t>
  </si>
  <si>
    <t>Бухоро вилояти</t>
  </si>
  <si>
    <t>Жиззах вилояти</t>
  </si>
  <si>
    <t>5.</t>
  </si>
  <si>
    <t>Қашқадарё вилояти</t>
  </si>
  <si>
    <t>6.</t>
  </si>
  <si>
    <t>Навоий вилояти</t>
  </si>
  <si>
    <t>7.</t>
  </si>
  <si>
    <t>Наманган вилояти</t>
  </si>
  <si>
    <t>8.</t>
  </si>
  <si>
    <t>Самарқанд вилояти</t>
  </si>
  <si>
    <t>9.</t>
  </si>
  <si>
    <t>Сурхондарё вилояти</t>
  </si>
  <si>
    <t>10.</t>
  </si>
  <si>
    <t>Сирдарё вилояти</t>
  </si>
  <si>
    <t>11.</t>
  </si>
  <si>
    <t>Тошкент вилояти</t>
  </si>
  <si>
    <t>12.</t>
  </si>
  <si>
    <t>Фарғона вилояти</t>
  </si>
  <si>
    <t>13.</t>
  </si>
  <si>
    <t>Хоразм вилояти</t>
  </si>
  <si>
    <t>14.</t>
  </si>
  <si>
    <t>Тошкент шаҳри</t>
  </si>
  <si>
    <t>Жами</t>
  </si>
  <si>
    <t>ЖАМИ</t>
  </si>
  <si>
    <t>Давлат мақсадли жамғармасининг пул маблағлари ҳаракати тўғрисида</t>
  </si>
  <si>
    <t>Жамғарма номи:</t>
  </si>
  <si>
    <t>Ўлчов бирлиги:</t>
  </si>
  <si>
    <t>Ш/Ҳ ва Ҳ/Р:</t>
  </si>
  <si>
    <t>Сумма</t>
  </si>
  <si>
    <t>Йил бошига пул маблағларининг қолдиғи</t>
  </si>
  <si>
    <t>Ҳисобот даврида тушган даромадлар (тушумлар) — жами</t>
  </si>
  <si>
    <t>шу жумладан, тушумлар турлари бўйича:</t>
  </si>
  <si>
    <t>республика бюджетидан молиялаштириш</t>
  </si>
  <si>
    <t>солиқлар, йиғимлар, жарималар, давлат божлари ва бошқа мажбурий тўловлардан ажратмалар</t>
  </si>
  <si>
    <t>Ҳисобот даврида амалга оширилган касса харажатлари — жами</t>
  </si>
  <si>
    <t>Ҳисобот даврининг охирига пул маблағларининг қолдиғи</t>
  </si>
  <si>
    <t>Тоифа</t>
  </si>
  <si>
    <t>Модда ва кичик модда</t>
  </si>
  <si>
    <t>Элемент</t>
  </si>
  <si>
    <t>Харажатларнинг номланиши</t>
  </si>
  <si>
    <t>Жами касса харажатлари</t>
  </si>
  <si>
    <t>Жами амалдаги харажатлар</t>
  </si>
  <si>
    <t>I гуруҳ — Иш ҳақи, пенсиялар, нафақалар, стипендиялар, компенсация тўловлари ва кам таъминланган оилаларга моддий ёрдам</t>
  </si>
  <si>
    <t>II гуруҳ — Ижтимоий эҳтиёжларга ажратмалар</t>
  </si>
  <si>
    <t>III гуруҳ — Капитал қўйилмалар</t>
  </si>
  <si>
    <t>IV гуруҳ — Бошқа харажатлар</t>
  </si>
  <si>
    <t>Бошқа харажатлар</t>
  </si>
  <si>
    <t>Харажатлар ёйилмаси</t>
  </si>
  <si>
    <t>Тижорат банкларидаги депозитларга жойлаштирилган жамғарма маблағлари тўғрисидаги</t>
  </si>
  <si>
    <t>Шахсий ҳисобварақ рақами</t>
  </si>
  <si>
    <t>Банк номи</t>
  </si>
  <si>
    <t>Депозит валютаси</t>
  </si>
  <si>
    <t>Депозит суммаси (минг сўм)</t>
  </si>
  <si>
    <t>Йиллик фоиз ставкаси, фоизда</t>
  </si>
  <si>
    <t>Депозитни қайтариш муддати</t>
  </si>
  <si>
    <t>асосий хисоб рақамда қолдиқ</t>
  </si>
  <si>
    <t>депозит хисоб рақамдаги қолдиқ</t>
  </si>
  <si>
    <t>1.1</t>
  </si>
  <si>
    <t>1.2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</si>
  <si>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</si>
  <si>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</si>
  <si>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</si>
  <si>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</si>
  <si>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</si>
  <si>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</si>
  <si>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</si>
  <si>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</si>
  <si>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</si>
  <si>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4.1</t>
  </si>
  <si>
    <t>4.2</t>
  </si>
  <si>
    <t xml:space="preserve">Раҳбар </t>
  </si>
  <si>
    <t>Бош бухгалтер</t>
  </si>
  <si>
    <t>2021 йил «01» октябрь ҳолатига кўра</t>
  </si>
  <si>
    <t>Иш ҳақи</t>
  </si>
  <si>
    <t>Пул шаклидаги иш ҳақи</t>
  </si>
  <si>
    <t>Иш ҳақига устама ва қўшимча тўловлар</t>
  </si>
  <si>
    <t>Нафақалар</t>
  </si>
  <si>
    <t>Бола туғилгани учун нафақа</t>
  </si>
  <si>
    <t>Ҳомиладорлик ва туғиш бўйича нафақа</t>
  </si>
  <si>
    <t>Болаликдан ногиронлар, пенсия тайинлаш учун зарур бўлган иш стажига эга бўлмаган қарияларга ва меҳнатга лаёқатсизларга нафақа</t>
  </si>
  <si>
    <t>Муддатидан олдин тайинланган пенсиялар</t>
  </si>
  <si>
    <t>Ягона ижтимоий тўлов</t>
  </si>
  <si>
    <t>Шартли ҳисобланадиган ижтимоий эҳтиёжларга ажратмалар/бадаллар</t>
  </si>
  <si>
    <t>Бино</t>
  </si>
  <si>
    <t>Тураржой бинолари</t>
  </si>
  <si>
    <t>Нотурар жой бинолари</t>
  </si>
  <si>
    <t>Иншоот</t>
  </si>
  <si>
    <t>Умумий фойдаланишдаги автомобиль йўллари</t>
  </si>
  <si>
    <t>Бошқа иншоотлар</t>
  </si>
  <si>
    <t>Асосий воситалар бўйича бошқа харажатлар</t>
  </si>
  <si>
    <t>Буюртмачини сақлаш харажатлари</t>
  </si>
  <si>
    <t>Қурилиш пудрат харажатлари</t>
  </si>
  <si>
    <t>ТОВАР ВА ХИЗМАТЛАР БЎЙИЧА ХАРАЖАТЛАР</t>
  </si>
  <si>
    <t>Хизмат сафарлари харажатлари</t>
  </si>
  <si>
    <t>Республика ҳудудида</t>
  </si>
  <si>
    <t>Чет давлатларга чиқиш билан боғлиқ</t>
  </si>
  <si>
    <t>Электроэнергия</t>
  </si>
  <si>
    <t>Табиий газ</t>
  </si>
  <si>
    <t>Иссиқ сув ва иссиқлик энергияси</t>
  </si>
  <si>
    <t>Совуқ сув ва оқова</t>
  </si>
  <si>
    <t>Чиқиндиларни тозалаш, олиб чиқиб кетиш билан боғлиқ хизматлар ҳамда энергетик ва бошқа ресурслар (бензин ва бошқа ЁММлардан ташқари)ни сотиб олиш</t>
  </si>
  <si>
    <t>Сақлаб туриш ва жорий таъмирлаш</t>
  </si>
  <si>
    <t>Ер</t>
  </si>
  <si>
    <t>Машиналар, жиҳозлар ва техника</t>
  </si>
  <si>
    <t>Транспорт воситалари</t>
  </si>
  <si>
    <t>Бошқа машиналар, жиҳозлар, техника ва ўтказгич қурилмалар</t>
  </si>
  <si>
    <t>Мебель ва офис жиҳозлари</t>
  </si>
  <si>
    <t>Компьютер жиҳозлари, ҳисоблаш ва аудио-видео техника</t>
  </si>
  <si>
    <t>Электр энергия ва бошқа коммунал хизматларни ҳисобга олиш асбоблари</t>
  </si>
  <si>
    <t>Бошқа машиналар, жиҳозлар ва техника</t>
  </si>
  <si>
    <t>Сақлаб туриш ва жорий таъмирлаш бўйича бошқа турдаги харажатлар</t>
  </si>
  <si>
    <t>Ижара бўйича харажатлар</t>
  </si>
  <si>
    <t>Моддий айланма воситалар захираларига харажатлар</t>
  </si>
  <si>
    <t>Давлат захиралари</t>
  </si>
  <si>
    <t>Озиқ овқат захиралари</t>
  </si>
  <si>
    <t>Бошқа стратегик захиралар</t>
  </si>
  <si>
    <t>Товар-моддий захиралар</t>
  </si>
  <si>
    <t>Кийим-кечак, пойабзал ва чойшаб-ғилофлар</t>
  </si>
  <si>
    <t>Озиқ-овқат маҳсулотлари</t>
  </si>
  <si>
    <t>Дори-дармонлар, тиббиётда фойдаланиладиган воситалар, вакциналар ва бактериологик препаратлар</t>
  </si>
  <si>
    <t>Дори-дармонлар ва тиббиётда фойдаланиладиган воситалар</t>
  </si>
  <si>
    <t>Вакциналар ва бактериологик препаратлар</t>
  </si>
  <si>
    <t>Ёнилғи ва ЁММ</t>
  </si>
  <si>
    <t>Кўмир</t>
  </si>
  <si>
    <t>Моддий воситаларнинг бошқа захиралари</t>
  </si>
  <si>
    <t>Товар ва хизматлар сотиб олиш учун бошқа харажатлар</t>
  </si>
  <si>
    <t>Ўқитиш харажатлари</t>
  </si>
  <si>
    <t>Телефон, телекоммуникация ва ахборот хизматлари</t>
  </si>
  <si>
    <t>Телефон, телеграф ва почта хизматлари</t>
  </si>
  <si>
    <t>Ахборот ва коммуникация хизматлари</t>
  </si>
  <si>
    <t>АСОСИЙ ВОСИТАЛАР БЎЙИЧА ХАРАЖАТЛАР</t>
  </si>
  <si>
    <t>Асосий воситаларни капитал таъмирлаш</t>
  </si>
  <si>
    <t>Транспорт воситалари, машиналар, жиҳозлар ва техника</t>
  </si>
  <si>
    <t>Асосий воситаларни капитал таъмирлаш бўйича бошқа харажатлар</t>
  </si>
  <si>
    <t>Асосий воситаларни сотиб олиш</t>
  </si>
  <si>
    <t>Бошқа техника</t>
  </si>
  <si>
    <t>Асосий воситалар сотиб олиш бўйича бошқа турдаги харажатлар</t>
  </si>
  <si>
    <t>Етиштириладиган активлар</t>
  </si>
  <si>
    <t>Номоддий активлар</t>
  </si>
  <si>
    <t>Кутубхона фонди</t>
  </si>
  <si>
    <t>Ижтимоий таъминот бўйича нафақалар</t>
  </si>
  <si>
    <t>Пул шаклидаги ижтимоий таъминот бўйича нафақалар</t>
  </si>
  <si>
    <t>Натурал кўринишидаги ижтимоий таъминот бўйича нафақалар</t>
  </si>
  <si>
    <t>Ижтимоий ёрдам нафақалари</t>
  </si>
  <si>
    <t>Пул шаклидаги ижтимоий ёрдам нафақалари</t>
  </si>
  <si>
    <t>Имтиёзли беморлар контингентига бепул кўрсатилган юқори малакали ихтисослашган тиббий ёрдам харажатларини қоплаш</t>
  </si>
  <si>
    <t>Пул шаклидаги бошқа ижтимоий ёрдам нафақалари</t>
  </si>
  <si>
    <t>Натура шаклидаги ижтимоий ёрдам нафақалари</t>
  </si>
  <si>
    <t>Етим ва ота-она қарамоғидан маҳрум бўлган болаларни, кам таъминланган оилалардан бўлган ўқувчиларни ижтимоий қўллаб-қувватлаш нафақалари</t>
  </si>
  <si>
    <t>Қишки кийим ва пойабзал билан таъминлаш харажатлари</t>
  </si>
  <si>
    <t>Дарсликлар билан таъминлаш харажатлари</t>
  </si>
  <si>
    <t>Йўл чиптаси билан таъминлаш харажатлари</t>
  </si>
  <si>
    <t>Бепул озиқ-овқат билан таъминлаш харажатлари</t>
  </si>
  <si>
    <t>Ёлғиз қариялар учун озиқ-овқат сотиб олиш харажатлари</t>
  </si>
  <si>
    <t>Бепул рецепт бўйича имтиёзли контингент учун дори-дармон сотиб олиш харажатлари</t>
  </si>
  <si>
    <t>Муҳтож ногиронларни протез-ортопедик буюмлар ва реабилитация техник воситалари билан таъминлаш харажатлари</t>
  </si>
  <si>
    <t>Натура шаклида бошқа турдаги ижтимоий ёрдам нафақалари</t>
  </si>
  <si>
    <t>Иш берувчиларнинг ижтимоий нафақалари</t>
  </si>
  <si>
    <t>Иш берувчилар томонидан пул шаклида бериладиган ижтимоий нафақалар</t>
  </si>
  <si>
    <t>Иш берувчилар томонидан натура шаклида бериладиган ижтимоий нафақалар</t>
  </si>
  <si>
    <t>БОШҚА ХАРАЖАТЛАР</t>
  </si>
  <si>
    <t>Мулк билан боғлиқ харажатлар, фоиз бундан мустасно</t>
  </si>
  <si>
    <t>Бошқа турли харажатлар</t>
  </si>
  <si>
    <t>Жорий</t>
  </si>
  <si>
    <t>Кадастр, ер тузиш, топографик-геодезик ва картографик ишлар харажатлари</t>
  </si>
  <si>
    <t>Вакиллик харажатлари</t>
  </si>
  <si>
    <t>Биринчи синф ўқувчиларига ўқув жиҳозлари сотиб олиш харажатлари</t>
  </si>
  <si>
    <t>Мақсадли харажатлар</t>
  </si>
  <si>
    <t>Халқаро ва давлатлараро ташкилотларга аъзолик</t>
  </si>
  <si>
    <t>Ҳукумат мукофотлари</t>
  </si>
  <si>
    <t>Фуқароларга етказилган зарарларни қоплаш</t>
  </si>
  <si>
    <t>Тиббиёт муассасаларининг моддий рағбатлантириш ва ривожлантириш Жамғармасини шакллантириш харажатлари</t>
  </si>
  <si>
    <t>000</t>
  </si>
  <si>
    <t>100</t>
  </si>
  <si>
    <t>Асосий иш хақи</t>
  </si>
  <si>
    <t>200</t>
  </si>
  <si>
    <t>210</t>
  </si>
  <si>
    <r>
      <t xml:space="preserve">Умумтаълим, ўрта махсус, касб-ҳунар таълими муассасаларининг ўрнак кўрсатган ходимларини рағбатлантиришнинг </t>
    </r>
    <r>
      <rPr>
        <sz val="10"/>
        <color indexed="10"/>
        <rFont val="Times New Roman"/>
        <family val="1"/>
        <charset val="204"/>
      </rPr>
      <t xml:space="preserve">Директор жамғармаси </t>
    </r>
    <r>
      <rPr>
        <sz val="10"/>
        <rFont val="Times New Roman"/>
        <family val="1"/>
        <charset val="204"/>
      </rPr>
      <t>маблағлари</t>
    </r>
  </si>
  <si>
    <t>299</t>
  </si>
  <si>
    <t>Бошқа иш ҳақига устама ва қўшимча тўловлар</t>
  </si>
  <si>
    <t>130</t>
  </si>
  <si>
    <t>150</t>
  </si>
  <si>
    <t>170</t>
  </si>
  <si>
    <t>Ижтимоий ижтимоий эҳтиёжларга бошқа ажратмалар/бадаллар</t>
  </si>
  <si>
    <t>00</t>
  </si>
  <si>
    <t xml:space="preserve">Коммунал хизматлари </t>
  </si>
  <si>
    <t xml:space="preserve">Бино </t>
  </si>
  <si>
    <t xml:space="preserve">Компьютер жиҳозлари, ҳисоблаш ва аудио-видео техника </t>
  </si>
  <si>
    <t xml:space="preserve">Ижара бўйича бошқа харажатлар </t>
  </si>
  <si>
    <t xml:space="preserve">Стратегик захиралар </t>
  </si>
  <si>
    <t>Бошқа моддий айланма  воситалар</t>
  </si>
  <si>
    <t>Товар-моддий захиралар (қоғоздан ташқари)</t>
  </si>
  <si>
    <t>Қоғоз ҳарид қилиш учун харажатлар</t>
  </si>
  <si>
    <t xml:space="preserve">Амбулатория шароитида даволанувчи имтиёзли беморлар контингентига рецепт асосида бепул берилувчи дори-дармонлар </t>
  </si>
  <si>
    <t xml:space="preserve">Объектларни қўриқлаш хизматлари </t>
  </si>
  <si>
    <t xml:space="preserve">Товар ва хизматлар сотиб олиш учун бошқа харажатлар </t>
  </si>
  <si>
    <t xml:space="preserve">Товар ва хизматлар сотиб олиш бўйича бошқа харажатлар </t>
  </si>
  <si>
    <t xml:space="preserve">Асосий воситаларни ўрта таъмирлаш </t>
  </si>
  <si>
    <t xml:space="preserve">Бошқа асосий воситаларни ўрта таъмирлаш бўйича бошқа турли кўринишдаги харажатлар </t>
  </si>
  <si>
    <t xml:space="preserve">Компьютер жиҳозлари, ҳисоблаш ва аудио-видео техникаси, ахборот технологияси ва керакли ашёлар </t>
  </si>
  <si>
    <t>Буюртмачини бошқа харажатлари</t>
  </si>
  <si>
    <t xml:space="preserve">ИЖТИМОИЙ НАФАҚАЛАР </t>
  </si>
  <si>
    <t>Етим болаларга  ва ота-она қарамоғидан маҳрум бўлган болаларга нафақалар</t>
  </si>
  <si>
    <t>48</t>
  </si>
  <si>
    <t>21</t>
  </si>
  <si>
    <t>180</t>
  </si>
  <si>
    <t xml:space="preserve">Капитал </t>
  </si>
  <si>
    <t>Ишсизлик буйича нафака</t>
  </si>
  <si>
    <t>Вактинча мехнатга кобилиятсизлик нафакаси</t>
  </si>
  <si>
    <t>Бошка матбаа махсулотларини сотиб олиш</t>
  </si>
  <si>
    <t>Бошка асосий воситаларни сотиб олиш буйича харажатлар</t>
  </si>
  <si>
    <t>Электрон давлат харидларида иштирок этиш учун закалат тулови харажатлари</t>
  </si>
  <si>
    <t>Стипендиялар</t>
  </si>
  <si>
    <t>2021 йил бошидан жами</t>
  </si>
  <si>
    <t>сўм</t>
  </si>
  <si>
    <t>"Микрокредитбанк" АТБ</t>
  </si>
  <si>
    <t>22005000500114490094</t>
  </si>
  <si>
    <t>А.Тошматов</t>
  </si>
  <si>
    <t>Н.Баракаев</t>
  </si>
  <si>
    <t>Депозитга жойлаштирилган маблағларга ҳисобланган фоизлар</t>
  </si>
  <si>
    <t>Жарима ва пенялар</t>
  </si>
  <si>
    <t>Бошқа тушумлар</t>
  </si>
  <si>
    <t>Бандликка кўмаклашиш Давла жамғармаси</t>
  </si>
  <si>
    <t>20210860262660000000000001</t>
  </si>
  <si>
    <t>23402000300100001010</t>
  </si>
  <si>
    <t>2021 йил бошидан суммаси</t>
  </si>
  <si>
    <t>Вазирлар Маҳкамасининг 05.08.2021 йилдаги №433-сонли фармойиши</t>
  </si>
  <si>
    <t>Вазирлар Маҳкамасининг 09.03.2021 йилдаги №90-сонли фармойиши</t>
  </si>
  <si>
    <t>Бандликка кўмаклашиш Давлат жамғармаси</t>
  </si>
  <si>
    <t>бюджети ижроси тўғрисида 2021 йил «01» октябрь ҳолатига кўра</t>
  </si>
  <si>
    <t>ЎЗБЕКИСТОН РЕСПУБЛИКАСИ ВАЗИРЛАР МАҲКАМАСИНИНГ
ҚАРОРИ № 1066 31.12.2018 йил</t>
  </si>
  <si>
    <t>Давлат бюджетидан трансфертлар</t>
  </si>
  <si>
    <t>Ижтимоий солиқдан ажратмалар</t>
  </si>
  <si>
    <t xml:space="preserve">Тижорат банкларига жойлаштирилган маблағларнинг қайтарилиши </t>
  </si>
  <si>
    <t>Вақтинча бўш маблағларни депозитларга жойлаштириш, кредит ресурслари беришдан фоизлардан тушадиган даромадлар</t>
  </si>
  <si>
    <t>2.6</t>
  </si>
  <si>
    <t>Пеня ва жарималар ҳисобидан тушумлар</t>
  </si>
  <si>
    <t>3.5</t>
  </si>
  <si>
    <t>3.6</t>
  </si>
  <si>
    <t>3.7</t>
  </si>
  <si>
    <t>3.8</t>
  </si>
  <si>
    <t>3.9</t>
  </si>
  <si>
    <t>Иш қидираётган ва ишсиз мақомига эга шахс сифатида рўйхатдан ўтган шахсларни касбга тайёрлаш, қайта тайёрлаш ва уларнинг малакасини ошириш</t>
  </si>
  <si>
    <t>Субсидиялар</t>
  </si>
  <si>
    <t>Муддатидан олдин пенсия харажатларини тўлаш</t>
  </si>
  <si>
    <t>Вақтинчалик бир марталик иш билан таъминлаш марказларини сақлаш</t>
  </si>
  <si>
    <t>Тадбиркорликни ривожлантириш мақсадида банкларга бериладиган микрокредитлар</t>
  </si>
  <si>
    <t>Бошқа вазирликларга берилган фоизсиз қарзлар</t>
  </si>
  <si>
    <t>"Ягона миллий мехнат тизими" ва бошқа ахборот тизимларини ни ишлаб чиқиш, жорий этиш, меҳнат соҳаси органлари АКТ инфратузилмасини такомиллаштириш</t>
  </si>
  <si>
    <t xml:space="preserve">АБКМларни сақлаш харажатлари </t>
  </si>
  <si>
    <t>Меҳнатни рағбатлантириш жамғармасига тегишли ажратма</t>
  </si>
  <si>
    <t>Ишсизлик нафақаларини тўлаш</t>
  </si>
  <si>
    <t>Ҳисобот даври учун</t>
  </si>
  <si>
    <t>3.10</t>
  </si>
  <si>
    <t>3.11</t>
  </si>
  <si>
    <t>млн сўм</t>
  </si>
  <si>
    <t>1.3</t>
  </si>
  <si>
    <t>Ишсизлик нафақаси бўйича қолдиқ 3999</t>
  </si>
  <si>
    <t>2.7</t>
  </si>
  <si>
    <t>Ишсизлик нафақаси бўйича республика бюджетидан берилган маблағ (ОТБ қарз маблағлари ҳисобидан ишсизлик нафақаси)</t>
  </si>
  <si>
    <t>Жами даромадлар (ОТБ қарз маблағлари билан)</t>
  </si>
  <si>
    <t>3.12</t>
  </si>
  <si>
    <t>Ишсизлик нафақаси бўйича тўлов (ОТБ қарз маблағлари ҳисобидан ишсизлик нафақаси)</t>
  </si>
  <si>
    <t>4.3</t>
  </si>
  <si>
    <t xml:space="preserve">Ишсизлик нафақаси бўйича республика бюджетидан берилган маблағ (ОТБ қарз маблағлари ҳисобидан ишсизлик нафақаси) </t>
  </si>
  <si>
    <t>шундан</t>
  </si>
  <si>
    <t>Фондда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</si>
</sst>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164" fontId="10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</cellStyleXfs>
  <cellXfs count="83">
    <xf numFmtId="0" fontId="0" fillId="0" borderId="0" xfId="0"/>
    <xf numFmtId="0" fontId="2" fillId="0" borderId="0" xfId="0" applyFont="1" applyAlignment="1"/>
    <xf numFmtId="0" fontId="2" fillId="2" borderId="1" xfId="0" applyFont="1" applyFill="1" applyBorder="1" applyAlignment="1">
      <alignment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/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vertical="center" wrapText="1"/>
    </xf>
    <xf numFmtId="0" fontId="15" fillId="0" borderId="0" xfId="0" applyFont="1" applyAlignment="1">
      <alignment wrapText="1"/>
    </xf>
    <xf numFmtId="0" fontId="15" fillId="2" borderId="1" xfId="3" applyFont="1" applyFill="1" applyBorder="1" applyAlignment="1">
      <alignment horizontal="center" vertical="center" wrapText="1"/>
    </xf>
    <xf numFmtId="3" fontId="11" fillId="0" borderId="1" xfId="3" applyNumberFormat="1" applyFont="1" applyBorder="1" applyAlignment="1">
      <alignment horizontal="justify" vertical="center" wrapText="1"/>
    </xf>
    <xf numFmtId="0" fontId="11" fillId="6" borderId="1" xfId="3" applyFont="1" applyFill="1" applyBorder="1" applyAlignment="1">
      <alignment vertical="center" wrapText="1"/>
    </xf>
    <xf numFmtId="0" fontId="12" fillId="0" borderId="1" xfId="3" applyFont="1" applyBorder="1" applyAlignment="1">
      <alignment horizontal="left" vertical="center" wrapText="1"/>
    </xf>
    <xf numFmtId="0" fontId="12" fillId="0" borderId="1" xfId="3" applyFont="1" applyBorder="1" applyAlignment="1">
      <alignment horizontal="justify" vertical="center" wrapText="1"/>
    </xf>
    <xf numFmtId="0" fontId="11" fillId="0" borderId="1" xfId="3" applyFont="1" applyBorder="1" applyAlignment="1">
      <alignment horizontal="justify" vertical="center" wrapText="1"/>
    </xf>
    <xf numFmtId="0" fontId="15" fillId="0" borderId="1" xfId="3" applyFont="1" applyBorder="1" applyAlignment="1">
      <alignment horizont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165" fontId="15" fillId="0" borderId="0" xfId="0" applyNumberFormat="1" applyFont="1" applyAlignment="1">
      <alignment wrapText="1"/>
    </xf>
    <xf numFmtId="166" fontId="15" fillId="0" borderId="0" xfId="0" applyNumberFormat="1" applyFont="1" applyAlignment="1">
      <alignment wrapText="1"/>
    </xf>
    <xf numFmtId="165" fontId="12" fillId="0" borderId="1" xfId="3" applyNumberFormat="1" applyFont="1" applyBorder="1" applyAlignment="1">
      <alignment horizontal="center" vertical="center" wrapText="1"/>
    </xf>
    <xf numFmtId="165" fontId="15" fillId="2" borderId="1" xfId="3" applyNumberFormat="1" applyFont="1" applyFill="1" applyBorder="1" applyAlignment="1">
      <alignment horizontal="center" vertical="top" wrapText="1"/>
    </xf>
    <xf numFmtId="165" fontId="11" fillId="0" borderId="1" xfId="3" applyNumberFormat="1" applyFont="1" applyBorder="1" applyAlignment="1">
      <alignment horizontal="center" vertical="center" wrapText="1"/>
    </xf>
    <xf numFmtId="165" fontId="12" fillId="0" borderId="1" xfId="3" applyNumberFormat="1" applyFont="1" applyBorder="1" applyAlignment="1">
      <alignment horizontal="center" vertical="center"/>
    </xf>
    <xf numFmtId="165" fontId="11" fillId="0" borderId="1" xfId="3" applyNumberFormat="1" applyFont="1" applyBorder="1" applyAlignment="1">
      <alignment horizontal="center" vertical="center"/>
    </xf>
    <xf numFmtId="165" fontId="11" fillId="0" borderId="1" xfId="3" applyNumberFormat="1" applyFont="1" applyBorder="1" applyAlignment="1">
      <alignment horizontal="center"/>
    </xf>
    <xf numFmtId="165" fontId="12" fillId="0" borderId="1" xfId="3" applyNumberFormat="1" applyFont="1" applyFill="1" applyBorder="1" applyAlignment="1">
      <alignment horizontal="center" vertical="center"/>
    </xf>
    <xf numFmtId="165" fontId="16" fillId="0" borderId="1" xfId="3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5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14" fillId="8" borderId="1" xfId="3" applyFont="1" applyFill="1" applyBorder="1" applyAlignment="1">
      <alignment horizontal="center" vertical="center" wrapText="1"/>
    </xf>
    <xf numFmtId="0" fontId="14" fillId="7" borderId="1" xfId="3" applyFont="1" applyFill="1" applyBorder="1" applyAlignment="1">
      <alignment horizontal="center" vertical="center" wrapText="1"/>
    </xf>
    <xf numFmtId="165" fontId="14" fillId="7" borderId="1" xfId="3" applyNumberFormat="1" applyFont="1" applyFill="1" applyBorder="1" applyAlignment="1">
      <alignment horizontal="center" vertical="center" wrapText="1"/>
    </xf>
    <xf numFmtId="165" fontId="14" fillId="9" borderId="1" xfId="3" applyNumberFormat="1" applyFont="1" applyFill="1" applyBorder="1" applyAlignment="1">
      <alignment horizontal="center" vertical="center" wrapText="1"/>
    </xf>
    <xf numFmtId="3" fontId="11" fillId="0" borderId="1" xfId="3" applyNumberFormat="1" applyFont="1" applyBorder="1" applyAlignment="1">
      <alignment horizontal="left" vertical="center" wrapText="1"/>
    </xf>
    <xf numFmtId="0" fontId="11" fillId="0" borderId="1" xfId="3" applyFont="1" applyBorder="1" applyAlignment="1">
      <alignment horizontal="left" vertical="center" wrapText="1"/>
    </xf>
    <xf numFmtId="0" fontId="15" fillId="2" borderId="1" xfId="3" applyFont="1" applyFill="1" applyBorder="1" applyAlignment="1">
      <alignment vertical="top" wrapText="1"/>
    </xf>
    <xf numFmtId="0" fontId="18" fillId="0" borderId="0" xfId="1" applyFont="1"/>
    <xf numFmtId="0" fontId="3" fillId="0" borderId="0" xfId="0" applyFont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wrapText="1"/>
    </xf>
    <xf numFmtId="165" fontId="19" fillId="0" borderId="1" xfId="5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165" fontId="2" fillId="4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14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49" fontId="17" fillId="0" borderId="0" xfId="0" applyNumberFormat="1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4" fillId="9" borderId="1" xfId="3" applyFont="1" applyFill="1" applyBorder="1" applyAlignment="1">
      <alignment horizontal="center" vertical="center" wrapText="1"/>
    </xf>
    <xf numFmtId="0" fontId="14" fillId="2" borderId="1" xfId="3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6">
    <cellStyle name="Обычный" xfId="0" builtinId="0"/>
    <cellStyle name="Обычный 2" xfId="3" xr:uid="{00000000-0005-0000-0000-000001000000}"/>
    <cellStyle name="Обычный 3" xfId="1" xr:uid="{00000000-0005-0000-0000-000002000000}"/>
    <cellStyle name="Обычный 5" xfId="4" xr:uid="{51CEF841-B477-44AF-A2FC-898BE1EB80DB}"/>
    <cellStyle name="Обычный_исполнение за январь 2007г" xfId="5" xr:uid="{7619FC1E-5C21-4E0A-A359-4F5446BD8CF1}"/>
    <cellStyle name="Финансовый 2 3" xfId="2" xr:uid="{00000000-0005-0000-0000-000003000000}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H47"/>
  <sheetViews>
    <sheetView tabSelected="1" zoomScale="85" zoomScaleNormal="85" workbookViewId="0">
      <selection activeCell="H39" sqref="H39"/>
    </sheetView>
  </sheetViews>
  <sheetFormatPr defaultColWidth="9.1796875" defaultRowHeight="15.5" x14ac:dyDescent="0.35"/>
  <cols>
    <col min="1" max="1" width="7.26953125" style="1" bestFit="1" customWidth="1"/>
    <col min="2" max="2" width="64.1796875" style="1" customWidth="1"/>
    <col min="3" max="6" width="14.08984375" style="1" customWidth="1"/>
    <col min="7" max="16384" width="9.1796875" style="1"/>
  </cols>
  <sheetData>
    <row r="1" spans="1:6" ht="20.25" customHeight="1" x14ac:dyDescent="0.35">
      <c r="A1" s="64" t="s">
        <v>13</v>
      </c>
      <c r="B1" s="64"/>
      <c r="C1" s="64"/>
      <c r="D1" s="64"/>
      <c r="E1" s="64"/>
      <c r="F1" s="64"/>
    </row>
    <row r="2" spans="1:6" ht="20.25" customHeight="1" x14ac:dyDescent="0.35">
      <c r="A2" s="65" t="s">
        <v>253</v>
      </c>
      <c r="B2" s="65"/>
      <c r="C2" s="65"/>
      <c r="D2" s="65"/>
      <c r="E2" s="65"/>
      <c r="F2" s="65"/>
    </row>
    <row r="3" spans="1:6" ht="20.25" customHeight="1" x14ac:dyDescent="0.35">
      <c r="A3" s="66" t="s">
        <v>254</v>
      </c>
      <c r="B3" s="66"/>
      <c r="C3" s="66"/>
      <c r="D3" s="66"/>
      <c r="E3" s="66"/>
      <c r="F3" s="66"/>
    </row>
    <row r="4" spans="1:6" ht="20.25" customHeight="1" x14ac:dyDescent="0.35">
      <c r="A4" s="66" t="s">
        <v>14</v>
      </c>
      <c r="B4" s="66"/>
      <c r="C4" s="66"/>
      <c r="D4" s="66"/>
      <c r="E4" s="66"/>
      <c r="F4" s="66"/>
    </row>
    <row r="5" spans="1:6" x14ac:dyDescent="0.35">
      <c r="F5" s="34" t="s">
        <v>280</v>
      </c>
    </row>
    <row r="6" spans="1:6" ht="37.5" customHeight="1" x14ac:dyDescent="0.35">
      <c r="A6" s="67" t="s">
        <v>0</v>
      </c>
      <c r="B6" s="67" t="s">
        <v>1</v>
      </c>
      <c r="C6" s="67" t="s">
        <v>2</v>
      </c>
      <c r="D6" s="67"/>
      <c r="E6" s="68" t="s">
        <v>277</v>
      </c>
      <c r="F6" s="67"/>
    </row>
    <row r="7" spans="1:6" x14ac:dyDescent="0.35">
      <c r="A7" s="67"/>
      <c r="B7" s="67"/>
      <c r="C7" s="54" t="s">
        <v>3</v>
      </c>
      <c r="D7" s="54" t="s">
        <v>4</v>
      </c>
      <c r="E7" s="54" t="s">
        <v>3</v>
      </c>
      <c r="F7" s="54" t="s">
        <v>4</v>
      </c>
    </row>
    <row r="8" spans="1:6" ht="11.25" customHeight="1" x14ac:dyDescent="0.35">
      <c r="A8" s="2"/>
      <c r="B8" s="2"/>
      <c r="C8" s="2"/>
      <c r="D8" s="2"/>
      <c r="E8" s="2"/>
      <c r="F8" s="2"/>
    </row>
    <row r="9" spans="1:6" ht="20.25" customHeight="1" x14ac:dyDescent="0.35">
      <c r="A9" s="55" t="s">
        <v>5</v>
      </c>
      <c r="B9" s="56" t="s">
        <v>6</v>
      </c>
      <c r="C9" s="57">
        <f t="shared" ref="C9:E9" si="0">+C11+C12+C13</f>
        <v>4000</v>
      </c>
      <c r="D9" s="57">
        <f t="shared" si="0"/>
        <v>136446.89109999998</v>
      </c>
      <c r="E9" s="57">
        <f t="shared" si="0"/>
        <v>4000</v>
      </c>
      <c r="F9" s="57">
        <f>+F11+F12+F13</f>
        <v>136446.89109999998</v>
      </c>
    </row>
    <row r="10" spans="1:6" x14ac:dyDescent="0.35">
      <c r="A10" s="58"/>
      <c r="B10" s="59" t="s">
        <v>8</v>
      </c>
      <c r="C10" s="61"/>
      <c r="D10" s="61"/>
      <c r="E10" s="61"/>
      <c r="F10" s="61"/>
    </row>
    <row r="11" spans="1:6" x14ac:dyDescent="0.35">
      <c r="A11" s="60" t="s">
        <v>82</v>
      </c>
      <c r="B11" s="58" t="s">
        <v>80</v>
      </c>
      <c r="C11" s="61">
        <v>4000</v>
      </c>
      <c r="D11" s="61">
        <v>8305.3865000000005</v>
      </c>
      <c r="E11" s="61">
        <v>4000</v>
      </c>
      <c r="F11" s="61">
        <f>+D11</f>
        <v>8305.3865000000005</v>
      </c>
    </row>
    <row r="12" spans="1:6" x14ac:dyDescent="0.35">
      <c r="A12" s="60" t="s">
        <v>83</v>
      </c>
      <c r="B12" s="58" t="s">
        <v>81</v>
      </c>
      <c r="C12" s="61"/>
      <c r="D12" s="61">
        <v>121587.0906</v>
      </c>
      <c r="E12" s="61"/>
      <c r="F12" s="61">
        <f>+D12</f>
        <v>121587.0906</v>
      </c>
    </row>
    <row r="13" spans="1:6" x14ac:dyDescent="0.35">
      <c r="A13" s="60" t="s">
        <v>281</v>
      </c>
      <c r="B13" s="58" t="s">
        <v>282</v>
      </c>
      <c r="C13" s="61"/>
      <c r="D13" s="61">
        <v>6554.4139999999998</v>
      </c>
      <c r="E13" s="61"/>
      <c r="F13" s="61">
        <f>+D13</f>
        <v>6554.4139999999998</v>
      </c>
    </row>
    <row r="14" spans="1:6" x14ac:dyDescent="0.35">
      <c r="A14" s="55" t="s">
        <v>7</v>
      </c>
      <c r="B14" s="56" t="s">
        <v>285</v>
      </c>
      <c r="C14" s="57">
        <f>SUM(C16:C22)</f>
        <v>522472</v>
      </c>
      <c r="D14" s="57">
        <f>SUM(D16:D22)</f>
        <v>393549.53453</v>
      </c>
      <c r="E14" s="57">
        <f>SUM(E16:E22)</f>
        <v>522472</v>
      </c>
      <c r="F14" s="57">
        <f>SUM(F16:F22)</f>
        <v>393549.53453</v>
      </c>
    </row>
    <row r="15" spans="1:6" x14ac:dyDescent="0.35">
      <c r="A15" s="58"/>
      <c r="B15" s="59" t="s">
        <v>8</v>
      </c>
      <c r="C15" s="61"/>
      <c r="D15" s="61"/>
      <c r="E15" s="61"/>
      <c r="F15" s="61"/>
    </row>
    <row r="16" spans="1:6" x14ac:dyDescent="0.35">
      <c r="A16" s="60" t="s">
        <v>84</v>
      </c>
      <c r="B16" s="62" t="s">
        <v>256</v>
      </c>
      <c r="C16" s="61">
        <v>197000</v>
      </c>
      <c r="D16" s="61">
        <v>225000</v>
      </c>
      <c r="E16" s="61">
        <v>197000</v>
      </c>
      <c r="F16" s="61">
        <v>225000</v>
      </c>
    </row>
    <row r="17" spans="1:6" x14ac:dyDescent="0.35">
      <c r="A17" s="60" t="s">
        <v>85</v>
      </c>
      <c r="B17" s="62" t="s">
        <v>257</v>
      </c>
      <c r="C17" s="61">
        <v>125000</v>
      </c>
      <c r="D17" s="61">
        <v>98922.342120000001</v>
      </c>
      <c r="E17" s="61">
        <v>125000</v>
      </c>
      <c r="F17" s="61">
        <v>98922.342120000001</v>
      </c>
    </row>
    <row r="18" spans="1:6" ht="31" x14ac:dyDescent="0.35">
      <c r="A18" s="60" t="s">
        <v>86</v>
      </c>
      <c r="B18" s="62" t="s">
        <v>258</v>
      </c>
      <c r="C18" s="61">
        <v>140416.03400000001</v>
      </c>
      <c r="D18" s="61">
        <v>0</v>
      </c>
      <c r="E18" s="61">
        <v>140416.03400000001</v>
      </c>
      <c r="F18" s="61">
        <v>0</v>
      </c>
    </row>
    <row r="19" spans="1:6" ht="31" x14ac:dyDescent="0.35">
      <c r="A19" s="60" t="s">
        <v>87</v>
      </c>
      <c r="B19" s="62" t="s">
        <v>259</v>
      </c>
      <c r="C19" s="61">
        <v>1155</v>
      </c>
      <c r="D19" s="61">
        <v>6279.0360000000001</v>
      </c>
      <c r="E19" s="61">
        <v>1155</v>
      </c>
      <c r="F19" s="61">
        <v>6279.0360000000001</v>
      </c>
    </row>
    <row r="20" spans="1:6" x14ac:dyDescent="0.35">
      <c r="A20" s="60" t="s">
        <v>88</v>
      </c>
      <c r="B20" s="62" t="s">
        <v>261</v>
      </c>
      <c r="C20" s="61">
        <v>15900</v>
      </c>
      <c r="D20" s="61">
        <v>15624.99682</v>
      </c>
      <c r="E20" s="61">
        <v>15900</v>
      </c>
      <c r="F20" s="61">
        <v>15624.99682</v>
      </c>
    </row>
    <row r="21" spans="1:6" x14ac:dyDescent="0.35">
      <c r="A21" s="60" t="s">
        <v>260</v>
      </c>
      <c r="B21" s="58" t="s">
        <v>246</v>
      </c>
      <c r="C21" s="61">
        <v>2528.9659999999999</v>
      </c>
      <c r="D21" s="61">
        <v>7251.1595900000002</v>
      </c>
      <c r="E21" s="61">
        <v>2528.9659999999999</v>
      </c>
      <c r="F21" s="61">
        <v>7251.1595900000002</v>
      </c>
    </row>
    <row r="22" spans="1:6" ht="31" x14ac:dyDescent="0.35">
      <c r="A22" s="60" t="s">
        <v>283</v>
      </c>
      <c r="B22" s="62" t="s">
        <v>284</v>
      </c>
      <c r="C22" s="61">
        <v>40472</v>
      </c>
      <c r="D22" s="61">
        <v>40472</v>
      </c>
      <c r="E22" s="61">
        <v>40472</v>
      </c>
      <c r="F22" s="61">
        <v>40472</v>
      </c>
    </row>
    <row r="23" spans="1:6" x14ac:dyDescent="0.35">
      <c r="A23" s="55" t="s">
        <v>9</v>
      </c>
      <c r="B23" s="56" t="s">
        <v>10</v>
      </c>
      <c r="C23" s="57">
        <f>SUM(C25:C36)</f>
        <v>519472</v>
      </c>
      <c r="D23" s="57">
        <f>SUM(D25:D36)</f>
        <v>434363.79295999993</v>
      </c>
      <c r="E23" s="57">
        <f>SUM(E25:E36)</f>
        <v>519472</v>
      </c>
      <c r="F23" s="57">
        <f>SUM(F25:F36)</f>
        <v>434363.79295999993</v>
      </c>
    </row>
    <row r="24" spans="1:6" x14ac:dyDescent="0.35">
      <c r="A24" s="58"/>
      <c r="B24" s="59" t="s">
        <v>8</v>
      </c>
      <c r="C24" s="61"/>
      <c r="D24" s="61"/>
      <c r="E24" s="61"/>
      <c r="F24" s="61"/>
    </row>
    <row r="25" spans="1:6" ht="54" x14ac:dyDescent="0.4">
      <c r="A25" s="60" t="s">
        <v>89</v>
      </c>
      <c r="B25" s="52" t="s">
        <v>267</v>
      </c>
      <c r="C25" s="61">
        <v>160000</v>
      </c>
      <c r="D25" s="61">
        <v>205867.42632999999</v>
      </c>
      <c r="E25" s="61">
        <v>160000</v>
      </c>
      <c r="F25" s="61">
        <v>205867.42632999999</v>
      </c>
    </row>
    <row r="26" spans="1:6" ht="18" x14ac:dyDescent="0.4">
      <c r="A26" s="60" t="s">
        <v>90</v>
      </c>
      <c r="B26" s="52" t="s">
        <v>276</v>
      </c>
      <c r="C26" s="61">
        <v>24780</v>
      </c>
      <c r="D26" s="61">
        <v>30815.178369999998</v>
      </c>
      <c r="E26" s="61">
        <v>24780</v>
      </c>
      <c r="F26" s="61">
        <v>30815.178369999998</v>
      </c>
    </row>
    <row r="27" spans="1:6" ht="18" x14ac:dyDescent="0.4">
      <c r="A27" s="60" t="s">
        <v>91</v>
      </c>
      <c r="B27" s="52" t="s">
        <v>268</v>
      </c>
      <c r="C27" s="53">
        <v>123896</v>
      </c>
      <c r="D27" s="61">
        <v>80978.799040000013</v>
      </c>
      <c r="E27" s="53">
        <v>123896</v>
      </c>
      <c r="F27" s="61">
        <v>80978.799040000013</v>
      </c>
    </row>
    <row r="28" spans="1:6" ht="18" x14ac:dyDescent="0.4">
      <c r="A28" s="60" t="s">
        <v>92</v>
      </c>
      <c r="B28" s="52" t="s">
        <v>269</v>
      </c>
      <c r="C28" s="53">
        <v>7679</v>
      </c>
      <c r="D28" s="61">
        <v>5075.4027400000004</v>
      </c>
      <c r="E28" s="53">
        <v>7679</v>
      </c>
      <c r="F28" s="61">
        <v>5075.4027400000004</v>
      </c>
    </row>
    <row r="29" spans="1:6" ht="36" x14ac:dyDescent="0.4">
      <c r="A29" s="60" t="s">
        <v>262</v>
      </c>
      <c r="B29" s="52" t="s">
        <v>270</v>
      </c>
      <c r="C29" s="53">
        <v>9195</v>
      </c>
      <c r="D29" s="61">
        <v>4402.7342200000003</v>
      </c>
      <c r="E29" s="53">
        <v>9195</v>
      </c>
      <c r="F29" s="61">
        <v>4402.7342200000003</v>
      </c>
    </row>
    <row r="30" spans="1:6" ht="36" x14ac:dyDescent="0.4">
      <c r="A30" s="60" t="s">
        <v>263</v>
      </c>
      <c r="B30" s="52" t="s">
        <v>271</v>
      </c>
      <c r="C30" s="53"/>
      <c r="D30" s="61">
        <v>5000</v>
      </c>
      <c r="E30" s="53"/>
      <c r="F30" s="61">
        <v>5000</v>
      </c>
    </row>
    <row r="31" spans="1:6" ht="18" x14ac:dyDescent="0.4">
      <c r="A31" s="60" t="s">
        <v>264</v>
      </c>
      <c r="B31" s="52" t="s">
        <v>272</v>
      </c>
      <c r="C31" s="53">
        <v>27000</v>
      </c>
      <c r="D31" s="61">
        <v>27000</v>
      </c>
      <c r="E31" s="53">
        <v>27000</v>
      </c>
      <c r="F31" s="61">
        <v>27000</v>
      </c>
    </row>
    <row r="32" spans="1:6" ht="72" x14ac:dyDescent="0.4">
      <c r="A32" s="60" t="s">
        <v>265</v>
      </c>
      <c r="B32" s="52" t="s">
        <v>273</v>
      </c>
      <c r="C32" s="53">
        <v>15440</v>
      </c>
      <c r="D32" s="61">
        <v>5543.1865899999993</v>
      </c>
      <c r="E32" s="53">
        <v>15440</v>
      </c>
      <c r="F32" s="61">
        <v>5543.1865899999993</v>
      </c>
    </row>
    <row r="33" spans="1:8" ht="18" x14ac:dyDescent="0.4">
      <c r="A33" s="60" t="s">
        <v>266</v>
      </c>
      <c r="B33" s="52" t="s">
        <v>274</v>
      </c>
      <c r="C33" s="53">
        <v>46792</v>
      </c>
      <c r="D33" s="61">
        <v>3716.5646099999999</v>
      </c>
      <c r="E33" s="53">
        <v>46792</v>
      </c>
      <c r="F33" s="61">
        <v>3716.5646099999999</v>
      </c>
    </row>
    <row r="34" spans="1:8" ht="36" x14ac:dyDescent="0.4">
      <c r="A34" s="60" t="s">
        <v>278</v>
      </c>
      <c r="B34" s="52" t="s">
        <v>275</v>
      </c>
      <c r="C34" s="53">
        <v>42010</v>
      </c>
      <c r="D34" s="61">
        <v>17429.09186</v>
      </c>
      <c r="E34" s="53">
        <v>42010</v>
      </c>
      <c r="F34" s="61">
        <v>17429.09186</v>
      </c>
    </row>
    <row r="35" spans="1:8" ht="18" x14ac:dyDescent="0.4">
      <c r="A35" s="60" t="s">
        <v>279</v>
      </c>
      <c r="B35" s="52" t="s">
        <v>71</v>
      </c>
      <c r="C35" s="53">
        <v>22208</v>
      </c>
      <c r="D35" s="61">
        <v>1508.9952000000001</v>
      </c>
      <c r="E35" s="53">
        <v>22208</v>
      </c>
      <c r="F35" s="61">
        <v>1508.9952000000001</v>
      </c>
    </row>
    <row r="36" spans="1:8" ht="36" x14ac:dyDescent="0.4">
      <c r="A36" s="60" t="s">
        <v>286</v>
      </c>
      <c r="B36" s="52" t="s">
        <v>287</v>
      </c>
      <c r="C36" s="53">
        <v>40472</v>
      </c>
      <c r="D36" s="61">
        <f>40472+D13</f>
        <v>47026.413999999997</v>
      </c>
      <c r="E36" s="53">
        <v>40472</v>
      </c>
      <c r="F36" s="61">
        <f>40472+F13</f>
        <v>47026.413999999997</v>
      </c>
    </row>
    <row r="37" spans="1:8" ht="20.25" customHeight="1" x14ac:dyDescent="0.35">
      <c r="A37" s="55" t="s">
        <v>11</v>
      </c>
      <c r="B37" s="56" t="s">
        <v>12</v>
      </c>
      <c r="C37" s="57">
        <f>+C9+C14-C23</f>
        <v>7000</v>
      </c>
      <c r="D37" s="57">
        <f>+D9+D14-D23</f>
        <v>95632.632670000021</v>
      </c>
      <c r="E37" s="57">
        <f>+E9+E14-E23</f>
        <v>7000</v>
      </c>
      <c r="F37" s="57">
        <f>+F9+F14-F23</f>
        <v>95632.632670000021</v>
      </c>
    </row>
    <row r="38" spans="1:8" x14ac:dyDescent="0.35">
      <c r="A38" s="58"/>
      <c r="B38" s="59" t="s">
        <v>8</v>
      </c>
      <c r="C38" s="61"/>
      <c r="D38" s="61"/>
      <c r="E38" s="61"/>
      <c r="F38" s="61"/>
      <c r="H38" s="1" t="s">
        <v>291</v>
      </c>
    </row>
    <row r="39" spans="1:8" x14ac:dyDescent="0.35">
      <c r="A39" s="60" t="s">
        <v>93</v>
      </c>
      <c r="B39" s="58" t="s">
        <v>80</v>
      </c>
      <c r="C39" s="61">
        <v>7000</v>
      </c>
      <c r="D39" s="61">
        <f>+D37-D40</f>
        <v>20762.17207000003</v>
      </c>
      <c r="E39" s="61">
        <v>7000</v>
      </c>
      <c r="F39" s="61">
        <f>+F37-F40</f>
        <v>20762.17207000003</v>
      </c>
      <c r="G39" s="1" t="s">
        <v>290</v>
      </c>
      <c r="H39" s="1">
        <v>10590.6</v>
      </c>
    </row>
    <row r="40" spans="1:8" x14ac:dyDescent="0.35">
      <c r="A40" s="60" t="s">
        <v>94</v>
      </c>
      <c r="B40" s="58" t="s">
        <v>81</v>
      </c>
      <c r="C40" s="61"/>
      <c r="D40" s="61">
        <f>+D12-46716.63</f>
        <v>74870.460599999991</v>
      </c>
      <c r="E40" s="61"/>
      <c r="F40" s="61">
        <f>+F12-46716.63</f>
        <v>74870.460599999991</v>
      </c>
    </row>
    <row r="41" spans="1:8" x14ac:dyDescent="0.35">
      <c r="A41" s="60" t="s">
        <v>288</v>
      </c>
      <c r="B41" s="58" t="s">
        <v>282</v>
      </c>
      <c r="C41" s="61"/>
      <c r="D41" s="61">
        <v>0</v>
      </c>
      <c r="E41" s="61"/>
      <c r="F41" s="61">
        <v>0</v>
      </c>
    </row>
    <row r="44" spans="1:8" ht="17.5" x14ac:dyDescent="0.35">
      <c r="B44" s="35" t="s">
        <v>95</v>
      </c>
      <c r="C44" s="35"/>
      <c r="E44" s="35" t="s">
        <v>242</v>
      </c>
    </row>
    <row r="45" spans="1:8" ht="17.5" x14ac:dyDescent="0.35">
      <c r="B45" s="35"/>
      <c r="C45" s="35"/>
      <c r="E45" s="35"/>
    </row>
    <row r="46" spans="1:8" ht="17.5" x14ac:dyDescent="0.35">
      <c r="B46" s="35"/>
      <c r="C46" s="35"/>
      <c r="E46" s="35"/>
    </row>
    <row r="47" spans="1:8" ht="17.5" x14ac:dyDescent="0.35">
      <c r="B47" s="35" t="s">
        <v>96</v>
      </c>
      <c r="C47" s="35"/>
      <c r="E47" s="35" t="s">
        <v>243</v>
      </c>
    </row>
  </sheetData>
  <mergeCells count="8">
    <mergeCell ref="A1:F1"/>
    <mergeCell ref="A2:F2"/>
    <mergeCell ref="A3:F3"/>
    <mergeCell ref="A4:F4"/>
    <mergeCell ref="A6:A7"/>
    <mergeCell ref="B6:B7"/>
    <mergeCell ref="C6:D6"/>
    <mergeCell ref="E6:F6"/>
  </mergeCells>
  <conditionalFormatting sqref="C27:C34 C36">
    <cfRule type="cellIs" dxfId="7" priority="13" stopIfTrue="1" operator="equal">
      <formula>0</formula>
    </cfRule>
  </conditionalFormatting>
  <conditionalFormatting sqref="C27:C34 C36">
    <cfRule type="cellIs" dxfId="6" priority="14" stopIfTrue="1" operator="equal">
      <formula>0</formula>
    </cfRule>
  </conditionalFormatting>
  <conditionalFormatting sqref="C35">
    <cfRule type="cellIs" dxfId="5" priority="7" stopIfTrue="1" operator="equal">
      <formula>0</formula>
    </cfRule>
  </conditionalFormatting>
  <conditionalFormatting sqref="C35">
    <cfRule type="cellIs" dxfId="4" priority="8" stopIfTrue="1" operator="equal">
      <formula>0</formula>
    </cfRule>
  </conditionalFormatting>
  <conditionalFormatting sqref="E35">
    <cfRule type="cellIs" dxfId="3" priority="1" stopIfTrue="1" operator="equal">
      <formula>0</formula>
    </cfRule>
  </conditionalFormatting>
  <conditionalFormatting sqref="E35">
    <cfRule type="cellIs" dxfId="2" priority="2" stopIfTrue="1" operator="equal">
      <formula>0</formula>
    </cfRule>
  </conditionalFormatting>
  <conditionalFormatting sqref="E27:E34 E36">
    <cfRule type="cellIs" dxfId="1" priority="3" stopIfTrue="1" operator="equal">
      <formula>0</formula>
    </cfRule>
  </conditionalFormatting>
  <conditionalFormatting sqref="E27:E34 E36">
    <cfRule type="cellIs" dxfId="0" priority="4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D16"/>
  <sheetViews>
    <sheetView zoomScale="145" zoomScaleNormal="145" workbookViewId="0">
      <selection activeCell="B8" sqref="B8"/>
    </sheetView>
  </sheetViews>
  <sheetFormatPr defaultColWidth="9.1796875" defaultRowHeight="15.5" x14ac:dyDescent="0.35"/>
  <cols>
    <col min="1" max="1" width="4.08984375" style="4" bestFit="1" customWidth="1"/>
    <col min="2" max="2" width="69.08984375" style="3" bestFit="1" customWidth="1"/>
    <col min="3" max="3" width="28.36328125" style="3" bestFit="1" customWidth="1"/>
    <col min="4" max="16384" width="9.1796875" style="3"/>
  </cols>
  <sheetData>
    <row r="1" spans="1:4" ht="36.75" customHeight="1" x14ac:dyDescent="0.35">
      <c r="A1" s="69" t="s">
        <v>17</v>
      </c>
      <c r="B1" s="69"/>
      <c r="C1" s="69"/>
    </row>
    <row r="2" spans="1:4" ht="15.75" customHeight="1" x14ac:dyDescent="0.35">
      <c r="A2" s="69" t="s">
        <v>97</v>
      </c>
      <c r="B2" s="69"/>
      <c r="C2" s="69"/>
    </row>
    <row r="3" spans="1:4" ht="15.75" customHeight="1" x14ac:dyDescent="0.35">
      <c r="A3" s="69" t="s">
        <v>18</v>
      </c>
      <c r="B3" s="69"/>
      <c r="C3" s="69"/>
    </row>
    <row r="4" spans="1:4" x14ac:dyDescent="0.35">
      <c r="C4" s="34" t="s">
        <v>19</v>
      </c>
    </row>
    <row r="5" spans="1:4" x14ac:dyDescent="0.35">
      <c r="A5" s="29" t="s">
        <v>0</v>
      </c>
      <c r="B5" s="29" t="s">
        <v>15</v>
      </c>
      <c r="C5" s="29" t="s">
        <v>250</v>
      </c>
    </row>
    <row r="6" spans="1:4" ht="31" x14ac:dyDescent="0.35">
      <c r="A6" s="30">
        <v>1</v>
      </c>
      <c r="B6" s="16" t="s">
        <v>255</v>
      </c>
      <c r="C6" s="31">
        <v>225000000</v>
      </c>
    </row>
    <row r="7" spans="1:4" x14ac:dyDescent="0.35">
      <c r="A7" s="30">
        <v>2</v>
      </c>
      <c r="B7" s="50" t="s">
        <v>251</v>
      </c>
      <c r="C7" s="31">
        <v>15000000</v>
      </c>
    </row>
    <row r="8" spans="1:4" x14ac:dyDescent="0.35">
      <c r="A8" s="30">
        <v>3</v>
      </c>
      <c r="B8" s="50" t="s">
        <v>252</v>
      </c>
      <c r="C8" s="31">
        <v>12000000</v>
      </c>
    </row>
    <row r="9" spans="1:4" x14ac:dyDescent="0.35">
      <c r="A9" s="30"/>
      <c r="B9" s="51" t="s">
        <v>16</v>
      </c>
      <c r="C9" s="33">
        <f>SUM(C6:C8)</f>
        <v>252000000</v>
      </c>
    </row>
    <row r="13" spans="1:4" ht="17.5" x14ac:dyDescent="0.35">
      <c r="B13" s="35" t="s">
        <v>95</v>
      </c>
      <c r="C13" s="35" t="s">
        <v>242</v>
      </c>
      <c r="D13" s="35"/>
    </row>
    <row r="14" spans="1:4" ht="17.5" x14ac:dyDescent="0.35">
      <c r="B14" s="35"/>
      <c r="C14" s="35"/>
      <c r="D14" s="35"/>
    </row>
    <row r="15" spans="1:4" ht="17.5" x14ac:dyDescent="0.35">
      <c r="B15" s="35"/>
      <c r="C15" s="35"/>
      <c r="D15" s="35"/>
    </row>
    <row r="16" spans="1:4" ht="17.5" x14ac:dyDescent="0.35">
      <c r="B16" s="35" t="s">
        <v>96</v>
      </c>
      <c r="C16" s="35" t="s">
        <v>243</v>
      </c>
      <c r="D16" s="35"/>
    </row>
  </sheetData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E28"/>
  <sheetViews>
    <sheetView workbookViewId="0">
      <selection activeCell="C20" sqref="C20"/>
    </sheetView>
  </sheetViews>
  <sheetFormatPr defaultColWidth="9.1796875" defaultRowHeight="15.5" x14ac:dyDescent="0.35"/>
  <cols>
    <col min="1" max="1" width="4" style="3" bestFit="1" customWidth="1"/>
    <col min="2" max="2" width="31.36328125" style="3" bestFit="1" customWidth="1"/>
    <col min="3" max="4" width="19.453125" style="3" customWidth="1"/>
    <col min="5" max="16384" width="9.1796875" style="3"/>
  </cols>
  <sheetData>
    <row r="1" spans="1:4" ht="61.5" customHeight="1" x14ac:dyDescent="0.35">
      <c r="A1" s="66" t="s">
        <v>20</v>
      </c>
      <c r="B1" s="66"/>
      <c r="C1" s="66"/>
      <c r="D1" s="66"/>
    </row>
    <row r="2" spans="1:4" ht="17.5" x14ac:dyDescent="0.35">
      <c r="A2" s="66" t="s">
        <v>97</v>
      </c>
      <c r="B2" s="66"/>
      <c r="C2" s="66"/>
      <c r="D2" s="66"/>
    </row>
    <row r="3" spans="1:4" ht="21" customHeight="1" x14ac:dyDescent="0.35">
      <c r="A3" s="66" t="s">
        <v>18</v>
      </c>
      <c r="B3" s="66"/>
      <c r="C3" s="66"/>
      <c r="D3" s="66"/>
    </row>
    <row r="4" spans="1:4" x14ac:dyDescent="0.35">
      <c r="A4" s="6"/>
      <c r="B4" s="6"/>
      <c r="C4" s="6"/>
      <c r="D4" s="6"/>
    </row>
    <row r="5" spans="1:4" x14ac:dyDescent="0.35">
      <c r="D5" s="34" t="s">
        <v>19</v>
      </c>
    </row>
    <row r="6" spans="1:4" ht="46" customHeight="1" x14ac:dyDescent="0.35">
      <c r="A6" s="29" t="s">
        <v>0</v>
      </c>
      <c r="B6" s="29" t="s">
        <v>21</v>
      </c>
      <c r="C6" s="29" t="s">
        <v>238</v>
      </c>
      <c r="D6" s="29" t="s">
        <v>22</v>
      </c>
    </row>
    <row r="7" spans="1:4" x14ac:dyDescent="0.35">
      <c r="A7" s="30" t="s">
        <v>5</v>
      </c>
      <c r="B7" s="7" t="s">
        <v>23</v>
      </c>
      <c r="C7" s="31">
        <v>16677606</v>
      </c>
      <c r="D7" s="31">
        <v>8177500</v>
      </c>
    </row>
    <row r="8" spans="1:4" x14ac:dyDescent="0.35">
      <c r="A8" s="30" t="s">
        <v>7</v>
      </c>
      <c r="B8" s="7" t="s">
        <v>24</v>
      </c>
      <c r="C8" s="31">
        <v>23044500</v>
      </c>
      <c r="D8" s="31">
        <v>6880000</v>
      </c>
    </row>
    <row r="9" spans="1:4" x14ac:dyDescent="0.35">
      <c r="A9" s="30" t="s">
        <v>9</v>
      </c>
      <c r="B9" s="7" t="s">
        <v>25</v>
      </c>
      <c r="C9" s="31">
        <v>29056500</v>
      </c>
      <c r="D9" s="31">
        <v>8630000</v>
      </c>
    </row>
    <row r="10" spans="1:4" x14ac:dyDescent="0.35">
      <c r="A10" s="30" t="s">
        <v>11</v>
      </c>
      <c r="B10" s="7" t="s">
        <v>26</v>
      </c>
      <c r="C10" s="31">
        <v>8478300</v>
      </c>
      <c r="D10" s="31">
        <v>2600000</v>
      </c>
    </row>
    <row r="11" spans="1:4" x14ac:dyDescent="0.35">
      <c r="A11" s="30" t="s">
        <v>27</v>
      </c>
      <c r="B11" s="7" t="s">
        <v>28</v>
      </c>
      <c r="C11" s="31">
        <v>19413500</v>
      </c>
      <c r="D11" s="31">
        <v>8420000</v>
      </c>
    </row>
    <row r="12" spans="1:4" x14ac:dyDescent="0.35">
      <c r="A12" s="30" t="s">
        <v>29</v>
      </c>
      <c r="B12" s="7" t="s">
        <v>30</v>
      </c>
      <c r="C12" s="31">
        <v>14636000</v>
      </c>
      <c r="D12" s="31">
        <v>4230000</v>
      </c>
    </row>
    <row r="13" spans="1:4" x14ac:dyDescent="0.35">
      <c r="A13" s="30" t="s">
        <v>31</v>
      </c>
      <c r="B13" s="7" t="s">
        <v>32</v>
      </c>
      <c r="C13" s="31">
        <v>32055100</v>
      </c>
      <c r="D13" s="31">
        <v>8242400</v>
      </c>
    </row>
    <row r="14" spans="1:4" x14ac:dyDescent="0.35">
      <c r="A14" s="30" t="s">
        <v>33</v>
      </c>
      <c r="B14" s="7" t="s">
        <v>34</v>
      </c>
      <c r="C14" s="31">
        <v>13213500</v>
      </c>
      <c r="D14" s="31">
        <v>6050000</v>
      </c>
    </row>
    <row r="15" spans="1:4" x14ac:dyDescent="0.35">
      <c r="A15" s="30" t="s">
        <v>35</v>
      </c>
      <c r="B15" s="7" t="s">
        <v>36</v>
      </c>
      <c r="C15" s="31">
        <v>28181316.300000001</v>
      </c>
      <c r="D15" s="31">
        <v>6650000</v>
      </c>
    </row>
    <row r="16" spans="1:4" x14ac:dyDescent="0.35">
      <c r="A16" s="30" t="s">
        <v>37</v>
      </c>
      <c r="B16" s="7" t="s">
        <v>38</v>
      </c>
      <c r="C16" s="31">
        <v>18568300</v>
      </c>
      <c r="D16" s="31">
        <v>6000000</v>
      </c>
    </row>
    <row r="17" spans="1:5" x14ac:dyDescent="0.35">
      <c r="A17" s="30" t="s">
        <v>39</v>
      </c>
      <c r="B17" s="7" t="s">
        <v>40</v>
      </c>
      <c r="C17" s="31">
        <f>16082700-300000</f>
        <v>15782700</v>
      </c>
      <c r="D17" s="31">
        <v>5000000</v>
      </c>
    </row>
    <row r="18" spans="1:5" x14ac:dyDescent="0.35">
      <c r="A18" s="30" t="s">
        <v>41</v>
      </c>
      <c r="B18" s="7" t="s">
        <v>42</v>
      </c>
      <c r="C18" s="31">
        <v>15410200</v>
      </c>
      <c r="D18" s="31">
        <v>5272000</v>
      </c>
    </row>
    <row r="19" spans="1:5" x14ac:dyDescent="0.35">
      <c r="A19" s="30" t="s">
        <v>43</v>
      </c>
      <c r="B19" s="7" t="s">
        <v>44</v>
      </c>
      <c r="C19" s="31">
        <v>14788700</v>
      </c>
      <c r="D19" s="31">
        <v>4070000</v>
      </c>
    </row>
    <row r="20" spans="1:5" x14ac:dyDescent="0.35">
      <c r="A20" s="30" t="s">
        <v>45</v>
      </c>
      <c r="B20" s="7" t="s">
        <v>46</v>
      </c>
      <c r="C20" s="31">
        <v>4321200</v>
      </c>
      <c r="D20" s="31">
        <v>2080000</v>
      </c>
    </row>
    <row r="21" spans="1:5" x14ac:dyDescent="0.35">
      <c r="A21" s="32"/>
      <c r="B21" s="18" t="s">
        <v>48</v>
      </c>
      <c r="C21" s="33">
        <f>SUM(C7:C20)</f>
        <v>253627422.30000001</v>
      </c>
      <c r="D21" s="33">
        <f>SUM(D7:D20)</f>
        <v>82301900</v>
      </c>
    </row>
    <row r="24" spans="1:5" ht="17.5" x14ac:dyDescent="0.35">
      <c r="B24" s="35" t="s">
        <v>95</v>
      </c>
      <c r="C24" s="35"/>
      <c r="D24" s="35" t="s">
        <v>242</v>
      </c>
      <c r="E24" s="35"/>
    </row>
    <row r="25" spans="1:5" ht="17.5" x14ac:dyDescent="0.35">
      <c r="B25" s="35"/>
      <c r="C25" s="35"/>
      <c r="D25" s="35"/>
      <c r="E25" s="35"/>
    </row>
    <row r="26" spans="1:5" ht="17.5" x14ac:dyDescent="0.35">
      <c r="B26" s="35"/>
      <c r="C26" s="35"/>
      <c r="D26" s="35"/>
      <c r="E26" s="35"/>
    </row>
    <row r="27" spans="1:5" ht="17.5" x14ac:dyDescent="0.35">
      <c r="B27" s="35"/>
      <c r="C27" s="35"/>
      <c r="D27" s="35"/>
      <c r="E27" s="35"/>
    </row>
    <row r="28" spans="1:5" ht="17.5" x14ac:dyDescent="0.35">
      <c r="B28" s="35" t="s">
        <v>96</v>
      </c>
      <c r="C28" s="35"/>
      <c r="D28" s="35" t="s">
        <v>243</v>
      </c>
      <c r="E28" s="35"/>
    </row>
  </sheetData>
  <mergeCells count="3">
    <mergeCell ref="A1:D1"/>
    <mergeCell ref="A2:D2"/>
    <mergeCell ref="A3:D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E26"/>
  <sheetViews>
    <sheetView zoomScale="70" zoomScaleNormal="70" workbookViewId="0">
      <selection activeCell="D21" sqref="D21"/>
    </sheetView>
  </sheetViews>
  <sheetFormatPr defaultColWidth="9.1796875" defaultRowHeight="15.5" x14ac:dyDescent="0.35"/>
  <cols>
    <col min="1" max="1" width="4.26953125" style="3" bestFit="1" customWidth="1"/>
    <col min="2" max="2" width="48.453125" style="3" customWidth="1"/>
    <col min="3" max="3" width="17.26953125" style="3" customWidth="1"/>
    <col min="4" max="4" width="13.81640625" style="3" customWidth="1"/>
    <col min="5" max="5" width="23.453125" style="3" customWidth="1"/>
    <col min="6" max="6" width="14.81640625" style="3" customWidth="1"/>
    <col min="7" max="7" width="13.7265625" style="3" customWidth="1"/>
    <col min="8" max="16384" width="9.1796875" style="3"/>
  </cols>
  <sheetData>
    <row r="1" spans="1:5" ht="21.75" customHeight="1" x14ac:dyDescent="0.35">
      <c r="A1" s="69" t="s">
        <v>49</v>
      </c>
      <c r="B1" s="69"/>
      <c r="C1" s="69"/>
      <c r="D1" s="69"/>
    </row>
    <row r="2" spans="1:5" ht="18.75" customHeight="1" x14ac:dyDescent="0.35">
      <c r="A2" s="69" t="s">
        <v>97</v>
      </c>
      <c r="B2" s="69"/>
      <c r="C2" s="69"/>
      <c r="D2" s="69"/>
    </row>
    <row r="3" spans="1:5" ht="16.5" customHeight="1" x14ac:dyDescent="0.35">
      <c r="A3" s="69" t="s">
        <v>18</v>
      </c>
      <c r="B3" s="69"/>
      <c r="C3" s="69"/>
      <c r="D3" s="69"/>
    </row>
    <row r="5" spans="1:5" x14ac:dyDescent="0.35">
      <c r="A5" s="70" t="s">
        <v>50</v>
      </c>
      <c r="B5" s="70"/>
      <c r="C5" s="72" t="s">
        <v>247</v>
      </c>
      <c r="D5" s="72"/>
      <c r="E5" s="49"/>
    </row>
    <row r="6" spans="1:5" x14ac:dyDescent="0.35">
      <c r="A6" s="70" t="s">
        <v>51</v>
      </c>
      <c r="B6" s="70"/>
      <c r="C6" s="72" t="s">
        <v>280</v>
      </c>
      <c r="D6" s="72"/>
      <c r="E6" s="49"/>
    </row>
    <row r="7" spans="1:5" x14ac:dyDescent="0.35">
      <c r="A7" s="70" t="s">
        <v>52</v>
      </c>
      <c r="B7" s="70"/>
      <c r="C7" s="71" t="s">
        <v>249</v>
      </c>
      <c r="D7" s="71"/>
      <c r="E7" s="49"/>
    </row>
    <row r="8" spans="1:5" x14ac:dyDescent="0.35">
      <c r="A8" s="70"/>
      <c r="B8" s="70"/>
      <c r="C8" s="71" t="s">
        <v>248</v>
      </c>
      <c r="D8" s="71"/>
      <c r="E8" s="49"/>
    </row>
    <row r="10" spans="1:5" ht="25.5" customHeight="1" x14ac:dyDescent="0.35">
      <c r="A10" s="29" t="s">
        <v>0</v>
      </c>
      <c r="B10" s="76" t="s">
        <v>1</v>
      </c>
      <c r="C10" s="76"/>
      <c r="D10" s="29" t="s">
        <v>53</v>
      </c>
    </row>
    <row r="11" spans="1:5" x14ac:dyDescent="0.35">
      <c r="A11" s="32" t="s">
        <v>5</v>
      </c>
      <c r="B11" s="74" t="s">
        <v>54</v>
      </c>
      <c r="C11" s="74"/>
      <c r="D11" s="30">
        <v>136446.9</v>
      </c>
    </row>
    <row r="12" spans="1:5" x14ac:dyDescent="0.35">
      <c r="A12" s="32" t="s">
        <v>7</v>
      </c>
      <c r="B12" s="74" t="s">
        <v>55</v>
      </c>
      <c r="C12" s="74"/>
      <c r="D12" s="31">
        <f>+D14+D15+D16+D17+D18+D19</f>
        <v>393549.53528000001</v>
      </c>
    </row>
    <row r="13" spans="1:5" x14ac:dyDescent="0.35">
      <c r="A13" s="17"/>
      <c r="B13" s="77" t="s">
        <v>56</v>
      </c>
      <c r="C13" s="77"/>
      <c r="D13" s="31"/>
    </row>
    <row r="14" spans="1:5" x14ac:dyDescent="0.35">
      <c r="A14" s="17"/>
      <c r="B14" s="73" t="s">
        <v>57</v>
      </c>
      <c r="C14" s="73"/>
      <c r="D14" s="31">
        <v>225000</v>
      </c>
    </row>
    <row r="15" spans="1:5" x14ac:dyDescent="0.35">
      <c r="A15" s="17"/>
      <c r="B15" s="73" t="s">
        <v>284</v>
      </c>
      <c r="C15" s="73"/>
      <c r="D15" s="31">
        <v>40472</v>
      </c>
    </row>
    <row r="16" spans="1:5" x14ac:dyDescent="0.35">
      <c r="A16" s="17"/>
      <c r="B16" s="73" t="s">
        <v>58</v>
      </c>
      <c r="C16" s="73"/>
      <c r="D16" s="31">
        <v>98922.342120000001</v>
      </c>
    </row>
    <row r="17" spans="1:5" x14ac:dyDescent="0.35">
      <c r="A17" s="17"/>
      <c r="B17" s="75" t="s">
        <v>244</v>
      </c>
      <c r="C17" s="75"/>
      <c r="D17" s="31">
        <v>6279.0367500000002</v>
      </c>
    </row>
    <row r="18" spans="1:5" x14ac:dyDescent="0.35">
      <c r="A18" s="17"/>
      <c r="B18" s="73" t="s">
        <v>245</v>
      </c>
      <c r="C18" s="73"/>
      <c r="D18" s="31">
        <f>15566.99682+58</f>
        <v>15624.99682</v>
      </c>
    </row>
    <row r="19" spans="1:5" x14ac:dyDescent="0.35">
      <c r="A19" s="17"/>
      <c r="B19" s="75" t="s">
        <v>246</v>
      </c>
      <c r="C19" s="75"/>
      <c r="D19" s="31">
        <v>7251.1595900000002</v>
      </c>
    </row>
    <row r="20" spans="1:5" x14ac:dyDescent="0.35">
      <c r="A20" s="32" t="s">
        <v>9</v>
      </c>
      <c r="B20" s="74" t="s">
        <v>59</v>
      </c>
      <c r="C20" s="74"/>
      <c r="D20" s="31">
        <f>+Ҳисобот!D23</f>
        <v>434363.79295999993</v>
      </c>
    </row>
    <row r="21" spans="1:5" x14ac:dyDescent="0.35">
      <c r="A21" s="32" t="s">
        <v>11</v>
      </c>
      <c r="B21" s="74" t="s">
        <v>60</v>
      </c>
      <c r="C21" s="74"/>
      <c r="D21" s="31">
        <f>+D11+D12-D20</f>
        <v>95632.642320000043</v>
      </c>
    </row>
    <row r="23" spans="1:5" ht="17.5" x14ac:dyDescent="0.35">
      <c r="B23" s="35" t="s">
        <v>95</v>
      </c>
      <c r="C23" s="35" t="s">
        <v>242</v>
      </c>
      <c r="D23" s="35"/>
      <c r="E23" s="35"/>
    </row>
    <row r="24" spans="1:5" ht="17.5" x14ac:dyDescent="0.35">
      <c r="B24" s="35"/>
      <c r="C24" s="35"/>
      <c r="D24" s="35"/>
      <c r="E24" s="35"/>
    </row>
    <row r="25" spans="1:5" ht="17.5" x14ac:dyDescent="0.35">
      <c r="B25" s="35"/>
      <c r="C25" s="35"/>
      <c r="D25" s="35"/>
      <c r="E25" s="35"/>
    </row>
    <row r="26" spans="1:5" ht="17.5" x14ac:dyDescent="0.35">
      <c r="B26" s="35" t="s">
        <v>96</v>
      </c>
      <c r="C26" s="35" t="s">
        <v>243</v>
      </c>
      <c r="D26" s="35"/>
      <c r="E26" s="35"/>
    </row>
  </sheetData>
  <mergeCells count="22">
    <mergeCell ref="B14:C14"/>
    <mergeCell ref="B15:C15"/>
    <mergeCell ref="B21:C21"/>
    <mergeCell ref="C7:D7"/>
    <mergeCell ref="C6:D6"/>
    <mergeCell ref="B16:C16"/>
    <mergeCell ref="B17:C17"/>
    <mergeCell ref="B18:C18"/>
    <mergeCell ref="B19:C19"/>
    <mergeCell ref="B20:C20"/>
    <mergeCell ref="B10:C10"/>
    <mergeCell ref="A6:B6"/>
    <mergeCell ref="B11:C11"/>
    <mergeCell ref="B12:C12"/>
    <mergeCell ref="B13:C13"/>
    <mergeCell ref="A1:D1"/>
    <mergeCell ref="A2:D2"/>
    <mergeCell ref="A3:D3"/>
    <mergeCell ref="A7:B8"/>
    <mergeCell ref="C8:D8"/>
    <mergeCell ref="A5:B5"/>
    <mergeCell ref="C5:D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>
    <tabColor rgb="FF00B050"/>
    <pageSetUpPr fitToPage="1"/>
  </sheetPr>
  <dimension ref="A1:M188"/>
  <sheetViews>
    <sheetView view="pageBreakPreview" zoomScaleNormal="100" zoomScaleSheetLayoutView="100" workbookViewId="0">
      <selection activeCell="F47" sqref="F47"/>
    </sheetView>
  </sheetViews>
  <sheetFormatPr defaultColWidth="9.1796875" defaultRowHeight="13" x14ac:dyDescent="0.3"/>
  <cols>
    <col min="1" max="2" width="7.7265625" style="8" customWidth="1"/>
    <col min="3" max="3" width="10.453125" style="8" customWidth="1"/>
    <col min="4" max="4" width="7.7265625" style="8" customWidth="1"/>
    <col min="5" max="5" width="64.26953125" style="8" customWidth="1"/>
    <col min="6" max="7" width="12.90625" style="8" customWidth="1"/>
    <col min="8" max="11" width="9.1796875" style="8"/>
    <col min="12" max="13" width="10.36328125" style="8" bestFit="1" customWidth="1"/>
    <col min="14" max="16384" width="9.1796875" style="8"/>
  </cols>
  <sheetData>
    <row r="1" spans="1:13" ht="21.75" customHeight="1" x14ac:dyDescent="0.3">
      <c r="A1" s="80" t="s">
        <v>49</v>
      </c>
      <c r="B1" s="80"/>
      <c r="C1" s="80"/>
      <c r="D1" s="80"/>
      <c r="E1" s="80"/>
      <c r="F1" s="80"/>
      <c r="G1" s="80"/>
    </row>
    <row r="2" spans="1:13" ht="18.75" customHeight="1" x14ac:dyDescent="0.3">
      <c r="A2" s="80" t="s">
        <v>97</v>
      </c>
      <c r="B2" s="80"/>
      <c r="C2" s="80"/>
      <c r="D2" s="80"/>
      <c r="E2" s="80"/>
      <c r="F2" s="80"/>
      <c r="G2" s="80"/>
    </row>
    <row r="3" spans="1:13" ht="16.5" customHeight="1" x14ac:dyDescent="0.3">
      <c r="A3" s="80" t="s">
        <v>18</v>
      </c>
      <c r="B3" s="80"/>
      <c r="C3" s="80"/>
      <c r="D3" s="80"/>
      <c r="E3" s="80"/>
      <c r="F3" s="80"/>
      <c r="G3" s="80"/>
    </row>
    <row r="5" spans="1:13" ht="21" customHeight="1" x14ac:dyDescent="0.3">
      <c r="A5" s="81" t="s">
        <v>72</v>
      </c>
      <c r="B5" s="81"/>
      <c r="C5" s="81"/>
      <c r="D5" s="81"/>
      <c r="E5" s="81"/>
      <c r="F5" s="81"/>
      <c r="G5" s="81"/>
    </row>
    <row r="6" spans="1:13" ht="12" customHeight="1" x14ac:dyDescent="0.3">
      <c r="A6" s="63"/>
      <c r="B6" s="63"/>
      <c r="C6" s="63"/>
      <c r="D6" s="63"/>
      <c r="E6" s="63"/>
      <c r="F6" s="63"/>
      <c r="G6" s="63" t="s">
        <v>280</v>
      </c>
    </row>
    <row r="7" spans="1:13" ht="69.5" customHeight="1" x14ac:dyDescent="0.3">
      <c r="A7" s="41" t="s">
        <v>0</v>
      </c>
      <c r="B7" s="41" t="s">
        <v>61</v>
      </c>
      <c r="C7" s="41" t="s">
        <v>62</v>
      </c>
      <c r="D7" s="41" t="s">
        <v>63</v>
      </c>
      <c r="E7" s="41" t="s">
        <v>64</v>
      </c>
      <c r="F7" s="41" t="s">
        <v>65</v>
      </c>
      <c r="G7" s="41" t="s">
        <v>66</v>
      </c>
    </row>
    <row r="8" spans="1:13" x14ac:dyDescent="0.3">
      <c r="A8" s="42"/>
      <c r="B8" s="42"/>
      <c r="C8" s="42"/>
      <c r="D8" s="42"/>
      <c r="E8" s="42" t="s">
        <v>47</v>
      </c>
      <c r="F8" s="43">
        <f>+F9+F21+F25+F27+F181</f>
        <v>434363.77896000003</v>
      </c>
      <c r="G8" s="43">
        <f>+G9+G21+G25+G27+G181</f>
        <v>651577.48638999998</v>
      </c>
      <c r="H8" s="48">
        <f t="shared" ref="H8:H71" si="0">IF(G8+F8&lt;&gt;0,1,0)</f>
        <v>1</v>
      </c>
      <c r="I8" s="19"/>
      <c r="L8" s="20"/>
      <c r="M8" s="20"/>
    </row>
    <row r="9" spans="1:13" x14ac:dyDescent="0.3">
      <c r="A9" s="78" t="s">
        <v>67</v>
      </c>
      <c r="B9" s="78"/>
      <c r="C9" s="78"/>
      <c r="D9" s="78"/>
      <c r="E9" s="78"/>
      <c r="F9" s="44">
        <f>+F10+F16</f>
        <v>48667.450849999994</v>
      </c>
      <c r="G9" s="44">
        <f>+G10+G16</f>
        <v>64881.182840000001</v>
      </c>
      <c r="H9" s="48">
        <f t="shared" si="0"/>
        <v>1</v>
      </c>
    </row>
    <row r="10" spans="1:13" x14ac:dyDescent="0.3">
      <c r="A10" s="9">
        <v>1</v>
      </c>
      <c r="B10" s="9">
        <v>41</v>
      </c>
      <c r="C10" s="9">
        <v>10</v>
      </c>
      <c r="D10" s="9" t="s">
        <v>197</v>
      </c>
      <c r="E10" s="45" t="s">
        <v>98</v>
      </c>
      <c r="F10" s="21">
        <f>+F11</f>
        <v>48238.381609999997</v>
      </c>
      <c r="G10" s="21">
        <f>+G11</f>
        <v>64745.577640000003</v>
      </c>
      <c r="H10" s="48">
        <f t="shared" si="0"/>
        <v>1</v>
      </c>
    </row>
    <row r="11" spans="1:13" x14ac:dyDescent="0.3">
      <c r="A11" s="9">
        <v>1</v>
      </c>
      <c r="B11" s="9">
        <v>41</v>
      </c>
      <c r="C11" s="9">
        <v>11</v>
      </c>
      <c r="D11" s="9" t="s">
        <v>197</v>
      </c>
      <c r="E11" s="10" t="s">
        <v>99</v>
      </c>
      <c r="F11" s="21">
        <f>+F12+F13</f>
        <v>48238.381609999997</v>
      </c>
      <c r="G11" s="21">
        <f>+G12+G13</f>
        <v>64745.577640000003</v>
      </c>
      <c r="H11" s="48">
        <f t="shared" si="0"/>
        <v>1</v>
      </c>
    </row>
    <row r="12" spans="1:13" x14ac:dyDescent="0.3">
      <c r="A12" s="9">
        <v>1</v>
      </c>
      <c r="B12" s="9">
        <v>41</v>
      </c>
      <c r="C12" s="9">
        <v>11</v>
      </c>
      <c r="D12" s="9" t="s">
        <v>198</v>
      </c>
      <c r="E12" s="10" t="s">
        <v>199</v>
      </c>
      <c r="F12" s="22">
        <v>47903.68</v>
      </c>
      <c r="G12" s="22">
        <v>64187.215200000006</v>
      </c>
      <c r="H12" s="48">
        <f t="shared" si="0"/>
        <v>1</v>
      </c>
    </row>
    <row r="13" spans="1:13" x14ac:dyDescent="0.3">
      <c r="A13" s="9">
        <v>1</v>
      </c>
      <c r="B13" s="9">
        <v>41</v>
      </c>
      <c r="C13" s="9">
        <v>11</v>
      </c>
      <c r="D13" s="9" t="s">
        <v>200</v>
      </c>
      <c r="E13" s="10" t="s">
        <v>100</v>
      </c>
      <c r="F13" s="21">
        <f>+F14+F15</f>
        <v>334.70160999999996</v>
      </c>
      <c r="G13" s="21">
        <f>+G14+G15</f>
        <v>558.36243999999999</v>
      </c>
      <c r="H13" s="48">
        <f t="shared" si="0"/>
        <v>1</v>
      </c>
    </row>
    <row r="14" spans="1:13" ht="39" x14ac:dyDescent="0.3">
      <c r="A14" s="9">
        <v>1</v>
      </c>
      <c r="B14" s="9">
        <v>41</v>
      </c>
      <c r="C14" s="9">
        <v>11</v>
      </c>
      <c r="D14" s="9" t="s">
        <v>201</v>
      </c>
      <c r="E14" s="10" t="s">
        <v>202</v>
      </c>
      <c r="F14" s="23">
        <v>334.70160999999996</v>
      </c>
      <c r="G14" s="23">
        <v>558.36243999999999</v>
      </c>
      <c r="H14" s="48">
        <f t="shared" si="0"/>
        <v>1</v>
      </c>
    </row>
    <row r="15" spans="1:13" hidden="1" x14ac:dyDescent="0.3">
      <c r="A15" s="9">
        <v>1</v>
      </c>
      <c r="B15" s="9">
        <v>41</v>
      </c>
      <c r="C15" s="9">
        <v>11</v>
      </c>
      <c r="D15" s="9" t="s">
        <v>203</v>
      </c>
      <c r="E15" s="10" t="s">
        <v>204</v>
      </c>
      <c r="F15" s="23">
        <v>0</v>
      </c>
      <c r="G15" s="23">
        <v>0</v>
      </c>
      <c r="H15" s="48">
        <f t="shared" si="0"/>
        <v>0</v>
      </c>
    </row>
    <row r="16" spans="1:13" x14ac:dyDescent="0.3">
      <c r="A16" s="9">
        <v>1</v>
      </c>
      <c r="B16" s="9">
        <v>47</v>
      </c>
      <c r="C16" s="9">
        <v>11</v>
      </c>
      <c r="D16" s="9" t="s">
        <v>198</v>
      </c>
      <c r="E16" s="10" t="s">
        <v>101</v>
      </c>
      <c r="F16" s="21">
        <f>+F18+F19+F20+F17</f>
        <v>429.06924000000004</v>
      </c>
      <c r="G16" s="21">
        <f>+G18+G19+G20+G17</f>
        <v>135.60520000000002</v>
      </c>
      <c r="H16" s="48">
        <f t="shared" si="0"/>
        <v>1</v>
      </c>
    </row>
    <row r="17" spans="1:8" x14ac:dyDescent="0.3">
      <c r="A17" s="9">
        <v>1</v>
      </c>
      <c r="B17" s="9">
        <v>47</v>
      </c>
      <c r="C17" s="9">
        <v>11</v>
      </c>
      <c r="D17" s="9">
        <v>120</v>
      </c>
      <c r="E17" s="10" t="s">
        <v>233</v>
      </c>
      <c r="F17" s="23">
        <v>300.04897</v>
      </c>
      <c r="G17" s="23">
        <v>0</v>
      </c>
      <c r="H17" s="48">
        <f t="shared" si="0"/>
        <v>1</v>
      </c>
    </row>
    <row r="18" spans="1:8" hidden="1" x14ac:dyDescent="0.3">
      <c r="A18" s="9">
        <v>1</v>
      </c>
      <c r="B18" s="9">
        <v>47</v>
      </c>
      <c r="C18" s="9">
        <v>11</v>
      </c>
      <c r="D18" s="9" t="s">
        <v>205</v>
      </c>
      <c r="E18" s="10" t="s">
        <v>102</v>
      </c>
      <c r="F18" s="23">
        <v>0</v>
      </c>
      <c r="G18" s="23">
        <v>0</v>
      </c>
      <c r="H18" s="48">
        <f t="shared" si="0"/>
        <v>0</v>
      </c>
    </row>
    <row r="19" spans="1:8" x14ac:dyDescent="0.3">
      <c r="A19" s="9">
        <v>1</v>
      </c>
      <c r="B19" s="9">
        <v>47</v>
      </c>
      <c r="C19" s="9">
        <v>11</v>
      </c>
      <c r="D19" s="9" t="s">
        <v>206</v>
      </c>
      <c r="E19" s="10" t="s">
        <v>103</v>
      </c>
      <c r="F19" s="23">
        <v>129.02027000000001</v>
      </c>
      <c r="G19" s="23">
        <v>135.60520000000002</v>
      </c>
      <c r="H19" s="48">
        <f t="shared" si="0"/>
        <v>1</v>
      </c>
    </row>
    <row r="20" spans="1:8" ht="26" hidden="1" x14ac:dyDescent="0.3">
      <c r="A20" s="9">
        <v>1</v>
      </c>
      <c r="B20" s="9">
        <v>47</v>
      </c>
      <c r="C20" s="9">
        <v>11</v>
      </c>
      <c r="D20" s="9" t="s">
        <v>207</v>
      </c>
      <c r="E20" s="10" t="s">
        <v>104</v>
      </c>
      <c r="F20" s="23">
        <v>0</v>
      </c>
      <c r="G20" s="23">
        <v>0</v>
      </c>
      <c r="H20" s="48">
        <f t="shared" si="0"/>
        <v>0</v>
      </c>
    </row>
    <row r="21" spans="1:8" x14ac:dyDescent="0.3">
      <c r="A21" s="78" t="s">
        <v>68</v>
      </c>
      <c r="B21" s="78"/>
      <c r="C21" s="78"/>
      <c r="D21" s="78"/>
      <c r="E21" s="78"/>
      <c r="F21" s="44">
        <f>+F22+F23+F24</f>
        <v>11513.8024</v>
      </c>
      <c r="G21" s="44">
        <f>+G22+G23+G24</f>
        <v>16208.47085</v>
      </c>
      <c r="H21" s="48">
        <f t="shared" si="0"/>
        <v>1</v>
      </c>
    </row>
    <row r="22" spans="1:8" x14ac:dyDescent="0.3">
      <c r="A22" s="9">
        <v>2</v>
      </c>
      <c r="B22" s="9">
        <v>41</v>
      </c>
      <c r="C22" s="9">
        <v>21</v>
      </c>
      <c r="D22" s="9">
        <v>100</v>
      </c>
      <c r="E22" s="46" t="s">
        <v>106</v>
      </c>
      <c r="F22" s="23">
        <v>11505.9354</v>
      </c>
      <c r="G22" s="23">
        <v>16187.656849999999</v>
      </c>
      <c r="H22" s="48">
        <f t="shared" si="0"/>
        <v>1</v>
      </c>
    </row>
    <row r="23" spans="1:8" x14ac:dyDescent="0.3">
      <c r="A23" s="9">
        <v>2</v>
      </c>
      <c r="B23" s="9">
        <v>41</v>
      </c>
      <c r="C23" s="9">
        <v>21</v>
      </c>
      <c r="D23" s="9">
        <v>200</v>
      </c>
      <c r="E23" s="11" t="s">
        <v>208</v>
      </c>
      <c r="F23" s="23">
        <v>7.867</v>
      </c>
      <c r="G23" s="23">
        <v>20.814</v>
      </c>
      <c r="H23" s="48">
        <f t="shared" si="0"/>
        <v>1</v>
      </c>
    </row>
    <row r="24" spans="1:8" hidden="1" x14ac:dyDescent="0.3">
      <c r="A24" s="9">
        <v>2</v>
      </c>
      <c r="B24" s="9">
        <v>41</v>
      </c>
      <c r="C24" s="9">
        <v>22</v>
      </c>
      <c r="D24" s="9" t="s">
        <v>197</v>
      </c>
      <c r="E24" s="11" t="s">
        <v>107</v>
      </c>
      <c r="F24" s="23">
        <v>0</v>
      </c>
      <c r="G24" s="23">
        <v>0</v>
      </c>
      <c r="H24" s="48">
        <f t="shared" si="0"/>
        <v>0</v>
      </c>
    </row>
    <row r="25" spans="1:8" x14ac:dyDescent="0.3">
      <c r="A25" s="78" t="s">
        <v>69</v>
      </c>
      <c r="B25" s="78"/>
      <c r="C25" s="78"/>
      <c r="D25" s="78"/>
      <c r="E25" s="78"/>
      <c r="F25" s="44">
        <f>+F26</f>
        <v>67280.697379999998</v>
      </c>
      <c r="G25" s="44">
        <f>+G26</f>
        <v>71914.181400000001</v>
      </c>
      <c r="H25" s="48">
        <f t="shared" si="0"/>
        <v>1</v>
      </c>
    </row>
    <row r="26" spans="1:8" x14ac:dyDescent="0.3">
      <c r="A26" s="9">
        <v>3</v>
      </c>
      <c r="B26" s="9">
        <v>43</v>
      </c>
      <c r="C26" s="9"/>
      <c r="D26" s="9"/>
      <c r="E26" s="47" t="s">
        <v>111</v>
      </c>
      <c r="F26" s="23">
        <v>67280.697379999998</v>
      </c>
      <c r="G26" s="23">
        <v>71914.181400000001</v>
      </c>
      <c r="H26" s="48">
        <f t="shared" si="0"/>
        <v>1</v>
      </c>
    </row>
    <row r="27" spans="1:8" x14ac:dyDescent="0.3">
      <c r="A27" s="79" t="s">
        <v>70</v>
      </c>
      <c r="B27" s="79"/>
      <c r="C27" s="79"/>
      <c r="D27" s="79"/>
      <c r="E27" s="79"/>
      <c r="F27" s="21">
        <f>+F29+F95+F140+F164</f>
        <v>259875.42833</v>
      </c>
      <c r="G27" s="21">
        <f>+G29+G95+G140+G164</f>
        <v>458101.65129999997</v>
      </c>
      <c r="H27" s="48">
        <f t="shared" si="0"/>
        <v>1</v>
      </c>
    </row>
    <row r="28" spans="1:8" hidden="1" x14ac:dyDescent="0.3">
      <c r="A28" s="9">
        <v>4</v>
      </c>
      <c r="B28" s="9"/>
      <c r="C28" s="9"/>
      <c r="D28" s="9"/>
      <c r="E28" s="12" t="s">
        <v>8</v>
      </c>
      <c r="F28" s="21"/>
      <c r="G28" s="21"/>
      <c r="H28" s="48">
        <f t="shared" si="0"/>
        <v>0</v>
      </c>
    </row>
    <row r="29" spans="1:8" x14ac:dyDescent="0.3">
      <c r="A29" s="9">
        <v>4</v>
      </c>
      <c r="B29" s="9">
        <v>42</v>
      </c>
      <c r="C29" s="9" t="s">
        <v>209</v>
      </c>
      <c r="D29" s="9" t="s">
        <v>197</v>
      </c>
      <c r="E29" s="12" t="s">
        <v>117</v>
      </c>
      <c r="F29" s="21">
        <f>+F30+F33+F39+F55+F68+F87</f>
        <v>40197.712750000006</v>
      </c>
      <c r="G29" s="21">
        <f>+G30+G33+G39+G55+G68+G87</f>
        <v>70798.554499999998</v>
      </c>
      <c r="H29" s="48">
        <f t="shared" si="0"/>
        <v>1</v>
      </c>
    </row>
    <row r="30" spans="1:8" x14ac:dyDescent="0.3">
      <c r="A30" s="9">
        <v>4</v>
      </c>
      <c r="B30" s="9">
        <v>42</v>
      </c>
      <c r="C30" s="9">
        <v>10</v>
      </c>
      <c r="D30" s="9" t="s">
        <v>197</v>
      </c>
      <c r="E30" s="13" t="s">
        <v>118</v>
      </c>
      <c r="F30" s="21">
        <f>+F31+F32</f>
        <v>585.83546000000001</v>
      </c>
      <c r="G30" s="21">
        <f>+G31+G32</f>
        <v>1698.6770000000001</v>
      </c>
      <c r="H30" s="48">
        <f t="shared" si="0"/>
        <v>1</v>
      </c>
    </row>
    <row r="31" spans="1:8" x14ac:dyDescent="0.3">
      <c r="A31" s="9">
        <v>4</v>
      </c>
      <c r="B31" s="9">
        <v>42</v>
      </c>
      <c r="C31" s="9">
        <v>11</v>
      </c>
      <c r="D31" s="9" t="s">
        <v>197</v>
      </c>
      <c r="E31" s="14" t="s">
        <v>119</v>
      </c>
      <c r="F31" s="23">
        <v>195.43606</v>
      </c>
      <c r="G31" s="23">
        <v>510.67700000000002</v>
      </c>
      <c r="H31" s="48">
        <f t="shared" si="0"/>
        <v>1</v>
      </c>
    </row>
    <row r="32" spans="1:8" x14ac:dyDescent="0.3">
      <c r="A32" s="9">
        <v>4</v>
      </c>
      <c r="B32" s="9">
        <v>42</v>
      </c>
      <c r="C32" s="9">
        <v>12</v>
      </c>
      <c r="D32" s="9" t="s">
        <v>197</v>
      </c>
      <c r="E32" s="14" t="s">
        <v>120</v>
      </c>
      <c r="F32" s="23">
        <v>390.39940000000001</v>
      </c>
      <c r="G32" s="23">
        <v>1188</v>
      </c>
      <c r="H32" s="48">
        <f t="shared" si="0"/>
        <v>1</v>
      </c>
    </row>
    <row r="33" spans="1:8" x14ac:dyDescent="0.3">
      <c r="A33" s="9">
        <v>4</v>
      </c>
      <c r="B33" s="9">
        <v>42</v>
      </c>
      <c r="C33" s="9">
        <v>20</v>
      </c>
      <c r="D33" s="9" t="s">
        <v>197</v>
      </c>
      <c r="E33" s="13" t="s">
        <v>210</v>
      </c>
      <c r="F33" s="21">
        <f>+F34+F35+F36+F37+F38</f>
        <v>2061.2636900000002</v>
      </c>
      <c r="G33" s="21">
        <f>+G34+G35+G36+G37+G38</f>
        <v>3415.3968</v>
      </c>
      <c r="H33" s="48">
        <f t="shared" si="0"/>
        <v>1</v>
      </c>
    </row>
    <row r="34" spans="1:8" x14ac:dyDescent="0.3">
      <c r="A34" s="9">
        <v>4</v>
      </c>
      <c r="B34" s="9">
        <v>42</v>
      </c>
      <c r="C34" s="9">
        <v>21</v>
      </c>
      <c r="D34" s="9" t="s">
        <v>197</v>
      </c>
      <c r="E34" s="14" t="s">
        <v>121</v>
      </c>
      <c r="F34" s="23">
        <v>1133.9292399999999</v>
      </c>
      <c r="G34" s="23">
        <v>1874.242</v>
      </c>
      <c r="H34" s="48">
        <f t="shared" si="0"/>
        <v>1</v>
      </c>
    </row>
    <row r="35" spans="1:8" x14ac:dyDescent="0.3">
      <c r="A35" s="9">
        <v>4</v>
      </c>
      <c r="B35" s="9">
        <v>42</v>
      </c>
      <c r="C35" s="9">
        <v>22</v>
      </c>
      <c r="D35" s="9" t="s">
        <v>197</v>
      </c>
      <c r="E35" s="14" t="s">
        <v>122</v>
      </c>
      <c r="F35" s="23">
        <v>244.03448</v>
      </c>
      <c r="G35" s="23">
        <v>558.1</v>
      </c>
      <c r="H35" s="48">
        <f t="shared" si="0"/>
        <v>1</v>
      </c>
    </row>
    <row r="36" spans="1:8" x14ac:dyDescent="0.3">
      <c r="A36" s="9">
        <v>4</v>
      </c>
      <c r="B36" s="9">
        <v>42</v>
      </c>
      <c r="C36" s="9">
        <v>23</v>
      </c>
      <c r="D36" s="9" t="s">
        <v>197</v>
      </c>
      <c r="E36" s="14" t="s">
        <v>123</v>
      </c>
      <c r="F36" s="23">
        <v>513.93656999999996</v>
      </c>
      <c r="G36" s="23">
        <v>529.87199999999996</v>
      </c>
      <c r="H36" s="48">
        <f t="shared" si="0"/>
        <v>1</v>
      </c>
    </row>
    <row r="37" spans="1:8" x14ac:dyDescent="0.3">
      <c r="A37" s="9">
        <v>4</v>
      </c>
      <c r="B37" s="9">
        <v>42</v>
      </c>
      <c r="C37" s="9">
        <v>24</v>
      </c>
      <c r="D37" s="9" t="s">
        <v>197</v>
      </c>
      <c r="E37" s="14" t="s">
        <v>124</v>
      </c>
      <c r="F37" s="23">
        <v>129.19272999999998</v>
      </c>
      <c r="G37" s="23">
        <v>347.20679999999999</v>
      </c>
      <c r="H37" s="48">
        <f t="shared" si="0"/>
        <v>1</v>
      </c>
    </row>
    <row r="38" spans="1:8" ht="39" x14ac:dyDescent="0.3">
      <c r="A38" s="9">
        <v>4</v>
      </c>
      <c r="B38" s="9">
        <v>42</v>
      </c>
      <c r="C38" s="9">
        <v>25</v>
      </c>
      <c r="D38" s="9" t="s">
        <v>197</v>
      </c>
      <c r="E38" s="14" t="s">
        <v>125</v>
      </c>
      <c r="F38" s="23">
        <v>40.170670000000001</v>
      </c>
      <c r="G38" s="23">
        <v>105.976</v>
      </c>
      <c r="H38" s="48">
        <f t="shared" si="0"/>
        <v>1</v>
      </c>
    </row>
    <row r="39" spans="1:8" x14ac:dyDescent="0.3">
      <c r="A39" s="9">
        <v>4</v>
      </c>
      <c r="B39" s="9">
        <v>42</v>
      </c>
      <c r="C39" s="9">
        <v>30</v>
      </c>
      <c r="D39" s="9" t="s">
        <v>197</v>
      </c>
      <c r="E39" s="13" t="s">
        <v>126</v>
      </c>
      <c r="F39" s="21">
        <f>+F40+F41+F44+F47+F54</f>
        <v>1825.09654</v>
      </c>
      <c r="G39" s="21">
        <f>+G40+G41+G44+G47+G54</f>
        <v>3432.5350000000003</v>
      </c>
      <c r="H39" s="48">
        <f t="shared" si="0"/>
        <v>1</v>
      </c>
    </row>
    <row r="40" spans="1:8" hidden="1" x14ac:dyDescent="0.3">
      <c r="A40" s="9">
        <v>4</v>
      </c>
      <c r="B40" s="9">
        <v>42</v>
      </c>
      <c r="C40" s="9">
        <v>31</v>
      </c>
      <c r="D40" s="9" t="s">
        <v>197</v>
      </c>
      <c r="E40" s="14" t="s">
        <v>127</v>
      </c>
      <c r="F40" s="23">
        <v>0</v>
      </c>
      <c r="G40" s="23">
        <v>0</v>
      </c>
      <c r="H40" s="48">
        <f t="shared" si="0"/>
        <v>0</v>
      </c>
    </row>
    <row r="41" spans="1:8" x14ac:dyDescent="0.3">
      <c r="A41" s="9">
        <v>4</v>
      </c>
      <c r="B41" s="9">
        <v>42</v>
      </c>
      <c r="C41" s="9">
        <v>32</v>
      </c>
      <c r="D41" s="9" t="s">
        <v>197</v>
      </c>
      <c r="E41" s="13" t="s">
        <v>211</v>
      </c>
      <c r="F41" s="21">
        <f>+F42+F43</f>
        <v>1076.0856799999999</v>
      </c>
      <c r="G41" s="21">
        <f>+G42+G43</f>
        <v>2015.125</v>
      </c>
      <c r="H41" s="48">
        <f t="shared" si="0"/>
        <v>1</v>
      </c>
    </row>
    <row r="42" spans="1:8" hidden="1" x14ac:dyDescent="0.3">
      <c r="A42" s="9">
        <v>4</v>
      </c>
      <c r="B42" s="9">
        <v>42</v>
      </c>
      <c r="C42" s="9">
        <v>32</v>
      </c>
      <c r="D42" s="9">
        <v>100</v>
      </c>
      <c r="E42" s="14" t="s">
        <v>109</v>
      </c>
      <c r="F42" s="23">
        <v>0</v>
      </c>
      <c r="G42" s="23">
        <v>0</v>
      </c>
      <c r="H42" s="48">
        <f t="shared" si="0"/>
        <v>0</v>
      </c>
    </row>
    <row r="43" spans="1:8" x14ac:dyDescent="0.3">
      <c r="A43" s="9">
        <v>4</v>
      </c>
      <c r="B43" s="9">
        <v>42</v>
      </c>
      <c r="C43" s="9">
        <v>32</v>
      </c>
      <c r="D43" s="9">
        <v>200</v>
      </c>
      <c r="E43" s="14" t="s">
        <v>110</v>
      </c>
      <c r="F43" s="23">
        <v>1076.0856799999999</v>
      </c>
      <c r="G43" s="23">
        <v>2015.125</v>
      </c>
      <c r="H43" s="48">
        <f t="shared" si="0"/>
        <v>1</v>
      </c>
    </row>
    <row r="44" spans="1:8" x14ac:dyDescent="0.3">
      <c r="A44" s="9">
        <v>4</v>
      </c>
      <c r="B44" s="9">
        <v>42</v>
      </c>
      <c r="C44" s="9">
        <v>33</v>
      </c>
      <c r="D44" s="9" t="s">
        <v>197</v>
      </c>
      <c r="E44" s="13" t="s">
        <v>111</v>
      </c>
      <c r="F44" s="21">
        <f>+F45+F46</f>
        <v>191.00853000000001</v>
      </c>
      <c r="G44" s="21">
        <f>+G45+G46</f>
        <v>200</v>
      </c>
      <c r="H44" s="48">
        <f t="shared" si="0"/>
        <v>1</v>
      </c>
    </row>
    <row r="45" spans="1:8" hidden="1" x14ac:dyDescent="0.3">
      <c r="A45" s="9">
        <v>4</v>
      </c>
      <c r="B45" s="9">
        <v>42</v>
      </c>
      <c r="C45" s="9">
        <v>33</v>
      </c>
      <c r="D45" s="9">
        <v>100</v>
      </c>
      <c r="E45" s="14" t="s">
        <v>112</v>
      </c>
      <c r="F45" s="21">
        <v>0</v>
      </c>
      <c r="G45" s="21">
        <v>0</v>
      </c>
      <c r="H45" s="48">
        <f t="shared" si="0"/>
        <v>0</v>
      </c>
    </row>
    <row r="46" spans="1:8" x14ac:dyDescent="0.3">
      <c r="A46" s="9">
        <v>4</v>
      </c>
      <c r="B46" s="9">
        <v>42</v>
      </c>
      <c r="C46" s="9">
        <v>33</v>
      </c>
      <c r="D46" s="9">
        <v>900</v>
      </c>
      <c r="E46" s="14" t="s">
        <v>113</v>
      </c>
      <c r="F46" s="23">
        <v>191.00853000000001</v>
      </c>
      <c r="G46" s="23">
        <v>200</v>
      </c>
      <c r="H46" s="48">
        <f t="shared" si="0"/>
        <v>1</v>
      </c>
    </row>
    <row r="47" spans="1:8" x14ac:dyDescent="0.3">
      <c r="A47" s="9">
        <v>4</v>
      </c>
      <c r="B47" s="9">
        <v>42</v>
      </c>
      <c r="C47" s="9">
        <v>34</v>
      </c>
      <c r="D47" s="9" t="s">
        <v>197</v>
      </c>
      <c r="E47" s="13" t="s">
        <v>128</v>
      </c>
      <c r="F47" s="21">
        <f>+F48+F49</f>
        <v>464.00232999999997</v>
      </c>
      <c r="G47" s="21">
        <f>+G48+G49</f>
        <v>1054.6100000000001</v>
      </c>
      <c r="H47" s="48">
        <f t="shared" si="0"/>
        <v>1</v>
      </c>
    </row>
    <row r="48" spans="1:8" x14ac:dyDescent="0.3">
      <c r="A48" s="9">
        <v>4</v>
      </c>
      <c r="B48" s="9">
        <v>42</v>
      </c>
      <c r="C48" s="9">
        <v>34</v>
      </c>
      <c r="D48" s="9">
        <v>100</v>
      </c>
      <c r="E48" s="14" t="s">
        <v>129</v>
      </c>
      <c r="F48" s="23">
        <v>96.021149999999992</v>
      </c>
      <c r="G48" s="23">
        <v>186.86</v>
      </c>
      <c r="H48" s="48">
        <f t="shared" si="0"/>
        <v>1</v>
      </c>
    </row>
    <row r="49" spans="1:8" x14ac:dyDescent="0.3">
      <c r="A49" s="9">
        <v>4</v>
      </c>
      <c r="B49" s="9">
        <v>42</v>
      </c>
      <c r="C49" s="9">
        <v>34</v>
      </c>
      <c r="D49" s="9">
        <v>900</v>
      </c>
      <c r="E49" s="13" t="s">
        <v>130</v>
      </c>
      <c r="F49" s="21">
        <f>+F50+F51+F52+F53</f>
        <v>367.98117999999999</v>
      </c>
      <c r="G49" s="21">
        <f>+G50+G51+G52+G53</f>
        <v>867.75</v>
      </c>
      <c r="H49" s="48">
        <f t="shared" si="0"/>
        <v>1</v>
      </c>
    </row>
    <row r="50" spans="1:8" x14ac:dyDescent="0.3">
      <c r="A50" s="9">
        <v>4</v>
      </c>
      <c r="B50" s="9">
        <v>42</v>
      </c>
      <c r="C50" s="9">
        <v>34</v>
      </c>
      <c r="D50" s="9">
        <v>910</v>
      </c>
      <c r="E50" s="14" t="s">
        <v>131</v>
      </c>
      <c r="F50" s="23">
        <v>0</v>
      </c>
      <c r="G50" s="23">
        <v>70</v>
      </c>
      <c r="H50" s="48">
        <f t="shared" si="0"/>
        <v>1</v>
      </c>
    </row>
    <row r="51" spans="1:8" x14ac:dyDescent="0.3">
      <c r="A51" s="9">
        <v>4</v>
      </c>
      <c r="B51" s="9">
        <v>42</v>
      </c>
      <c r="C51" s="9">
        <v>34</v>
      </c>
      <c r="D51" s="9">
        <v>920</v>
      </c>
      <c r="E51" s="14" t="s">
        <v>132</v>
      </c>
      <c r="F51" s="23">
        <v>324.59838999999999</v>
      </c>
      <c r="G51" s="23">
        <v>663.25</v>
      </c>
      <c r="H51" s="48">
        <f t="shared" si="0"/>
        <v>1</v>
      </c>
    </row>
    <row r="52" spans="1:8" x14ac:dyDescent="0.3">
      <c r="A52" s="9">
        <v>4</v>
      </c>
      <c r="B52" s="9">
        <v>42</v>
      </c>
      <c r="C52" s="9">
        <v>34</v>
      </c>
      <c r="D52" s="9">
        <v>930</v>
      </c>
      <c r="E52" s="14" t="s">
        <v>133</v>
      </c>
      <c r="F52" s="23">
        <v>3.06779</v>
      </c>
      <c r="G52" s="23">
        <v>40.5</v>
      </c>
      <c r="H52" s="48">
        <f t="shared" si="0"/>
        <v>1</v>
      </c>
    </row>
    <row r="53" spans="1:8" x14ac:dyDescent="0.3">
      <c r="A53" s="9">
        <v>4</v>
      </c>
      <c r="B53" s="9">
        <v>42</v>
      </c>
      <c r="C53" s="9">
        <v>34</v>
      </c>
      <c r="D53" s="9">
        <v>990</v>
      </c>
      <c r="E53" s="14" t="s">
        <v>134</v>
      </c>
      <c r="F53" s="23">
        <v>40.314999999999998</v>
      </c>
      <c r="G53" s="23">
        <v>94</v>
      </c>
      <c r="H53" s="48">
        <f t="shared" si="0"/>
        <v>1</v>
      </c>
    </row>
    <row r="54" spans="1:8" x14ac:dyDescent="0.3">
      <c r="A54" s="9">
        <v>4</v>
      </c>
      <c r="B54" s="9">
        <v>42</v>
      </c>
      <c r="C54" s="9">
        <v>39</v>
      </c>
      <c r="D54" s="9" t="s">
        <v>197</v>
      </c>
      <c r="E54" s="14" t="s">
        <v>135</v>
      </c>
      <c r="F54" s="23">
        <v>94</v>
      </c>
      <c r="G54" s="23">
        <v>162.80000000000001</v>
      </c>
      <c r="H54" s="48">
        <f t="shared" si="0"/>
        <v>1</v>
      </c>
    </row>
    <row r="55" spans="1:8" x14ac:dyDescent="0.3">
      <c r="A55" s="9">
        <v>4</v>
      </c>
      <c r="B55" s="9">
        <v>42</v>
      </c>
      <c r="C55" s="9">
        <v>40</v>
      </c>
      <c r="D55" s="9" t="s">
        <v>197</v>
      </c>
      <c r="E55" s="13" t="s">
        <v>136</v>
      </c>
      <c r="F55" s="21">
        <f>+F56+F57+F60+F63+F70</f>
        <v>0</v>
      </c>
      <c r="G55" s="21">
        <f>+G56+G57+G60+G63+G70</f>
        <v>13.5</v>
      </c>
      <c r="H55" s="48">
        <f t="shared" si="0"/>
        <v>1</v>
      </c>
    </row>
    <row r="56" spans="1:8" hidden="1" x14ac:dyDescent="0.3">
      <c r="A56" s="9">
        <v>4</v>
      </c>
      <c r="B56" s="9">
        <v>42</v>
      </c>
      <c r="C56" s="9">
        <v>41</v>
      </c>
      <c r="D56" s="9" t="s">
        <v>197</v>
      </c>
      <c r="E56" s="14" t="s">
        <v>127</v>
      </c>
      <c r="F56" s="23">
        <v>0</v>
      </c>
      <c r="G56" s="23">
        <v>0</v>
      </c>
      <c r="H56" s="48">
        <f t="shared" si="0"/>
        <v>0</v>
      </c>
    </row>
    <row r="57" spans="1:8" x14ac:dyDescent="0.3">
      <c r="A57" s="9">
        <v>4</v>
      </c>
      <c r="B57" s="9">
        <v>42</v>
      </c>
      <c r="C57" s="9">
        <v>42</v>
      </c>
      <c r="D57" s="9" t="s">
        <v>197</v>
      </c>
      <c r="E57" s="13" t="s">
        <v>211</v>
      </c>
      <c r="F57" s="21">
        <f>+F58+F59</f>
        <v>0</v>
      </c>
      <c r="G57" s="21">
        <f>+G58+G59</f>
        <v>13.5</v>
      </c>
      <c r="H57" s="48">
        <f t="shared" si="0"/>
        <v>1</v>
      </c>
    </row>
    <row r="58" spans="1:8" hidden="1" x14ac:dyDescent="0.3">
      <c r="A58" s="9">
        <v>4</v>
      </c>
      <c r="B58" s="9">
        <v>42</v>
      </c>
      <c r="C58" s="9">
        <v>42</v>
      </c>
      <c r="D58" s="9">
        <v>100</v>
      </c>
      <c r="E58" s="14" t="s">
        <v>109</v>
      </c>
      <c r="F58" s="23">
        <v>0</v>
      </c>
      <c r="G58" s="23">
        <v>0</v>
      </c>
      <c r="H58" s="48">
        <f t="shared" si="0"/>
        <v>0</v>
      </c>
    </row>
    <row r="59" spans="1:8" x14ac:dyDescent="0.3">
      <c r="A59" s="9">
        <v>4</v>
      </c>
      <c r="B59" s="9">
        <v>42</v>
      </c>
      <c r="C59" s="9">
        <v>42</v>
      </c>
      <c r="D59" s="9">
        <v>200</v>
      </c>
      <c r="E59" s="14" t="s">
        <v>110</v>
      </c>
      <c r="F59" s="23">
        <v>0</v>
      </c>
      <c r="G59" s="23">
        <v>13.5</v>
      </c>
      <c r="H59" s="48">
        <f t="shared" si="0"/>
        <v>1</v>
      </c>
    </row>
    <row r="60" spans="1:8" hidden="1" x14ac:dyDescent="0.3">
      <c r="A60" s="9">
        <v>4</v>
      </c>
      <c r="B60" s="9">
        <v>42</v>
      </c>
      <c r="C60" s="9">
        <v>43</v>
      </c>
      <c r="D60" s="9" t="s">
        <v>197</v>
      </c>
      <c r="E60" s="14" t="s">
        <v>111</v>
      </c>
      <c r="F60" s="23">
        <v>0</v>
      </c>
      <c r="G60" s="23">
        <v>0</v>
      </c>
      <c r="H60" s="48">
        <f t="shared" si="0"/>
        <v>0</v>
      </c>
    </row>
    <row r="61" spans="1:8" hidden="1" x14ac:dyDescent="0.3">
      <c r="A61" s="9">
        <v>4</v>
      </c>
      <c r="B61" s="9">
        <v>42</v>
      </c>
      <c r="C61" s="9">
        <v>44</v>
      </c>
      <c r="D61" s="9" t="s">
        <v>197</v>
      </c>
      <c r="E61" s="13" t="s">
        <v>128</v>
      </c>
      <c r="F61" s="21">
        <f>+F62+F63</f>
        <v>0</v>
      </c>
      <c r="G61" s="21">
        <f>+G62+G63</f>
        <v>0</v>
      </c>
      <c r="H61" s="48">
        <f t="shared" si="0"/>
        <v>0</v>
      </c>
    </row>
    <row r="62" spans="1:8" hidden="1" x14ac:dyDescent="0.3">
      <c r="A62" s="9">
        <v>4</v>
      </c>
      <c r="B62" s="9">
        <v>42</v>
      </c>
      <c r="C62" s="9">
        <v>44</v>
      </c>
      <c r="D62" s="9">
        <v>100</v>
      </c>
      <c r="E62" s="14" t="s">
        <v>129</v>
      </c>
      <c r="F62" s="23">
        <v>0</v>
      </c>
      <c r="G62" s="23">
        <v>0</v>
      </c>
      <c r="H62" s="48">
        <f t="shared" si="0"/>
        <v>0</v>
      </c>
    </row>
    <row r="63" spans="1:8" hidden="1" x14ac:dyDescent="0.3">
      <c r="A63" s="9">
        <v>4</v>
      </c>
      <c r="B63" s="9">
        <v>42</v>
      </c>
      <c r="C63" s="9">
        <v>44</v>
      </c>
      <c r="D63" s="9">
        <v>900</v>
      </c>
      <c r="E63" s="13" t="s">
        <v>134</v>
      </c>
      <c r="F63" s="21">
        <f>+F64+F65+F66+F67</f>
        <v>0</v>
      </c>
      <c r="G63" s="21">
        <f>+G64+G65+G66+G67</f>
        <v>0</v>
      </c>
      <c r="H63" s="48">
        <f t="shared" si="0"/>
        <v>0</v>
      </c>
    </row>
    <row r="64" spans="1:8" hidden="1" x14ac:dyDescent="0.3">
      <c r="A64" s="15">
        <v>4</v>
      </c>
      <c r="B64" s="15">
        <v>42</v>
      </c>
      <c r="C64" s="15">
        <v>44</v>
      </c>
      <c r="D64" s="15">
        <v>910</v>
      </c>
      <c r="E64" s="14" t="s">
        <v>131</v>
      </c>
      <c r="F64" s="23">
        <v>0</v>
      </c>
      <c r="G64" s="23">
        <v>0</v>
      </c>
      <c r="H64" s="48">
        <f t="shared" si="0"/>
        <v>0</v>
      </c>
    </row>
    <row r="65" spans="1:8" hidden="1" x14ac:dyDescent="0.3">
      <c r="A65" s="15">
        <v>4</v>
      </c>
      <c r="B65" s="15">
        <v>42</v>
      </c>
      <c r="C65" s="15">
        <v>44</v>
      </c>
      <c r="D65" s="15">
        <v>920</v>
      </c>
      <c r="E65" s="14" t="s">
        <v>212</v>
      </c>
      <c r="F65" s="23">
        <v>0</v>
      </c>
      <c r="G65" s="23">
        <v>0</v>
      </c>
      <c r="H65" s="48">
        <f t="shared" si="0"/>
        <v>0</v>
      </c>
    </row>
    <row r="66" spans="1:8" hidden="1" x14ac:dyDescent="0.3">
      <c r="A66" s="15">
        <v>4</v>
      </c>
      <c r="B66" s="15">
        <v>42</v>
      </c>
      <c r="C66" s="15">
        <v>44</v>
      </c>
      <c r="D66" s="15">
        <v>990</v>
      </c>
      <c r="E66" s="14" t="s">
        <v>134</v>
      </c>
      <c r="F66" s="23">
        <v>0</v>
      </c>
      <c r="G66" s="23">
        <v>0</v>
      </c>
      <c r="H66" s="48">
        <f t="shared" si="0"/>
        <v>0</v>
      </c>
    </row>
    <row r="67" spans="1:8" hidden="1" x14ac:dyDescent="0.3">
      <c r="A67" s="15">
        <v>4</v>
      </c>
      <c r="B67" s="15">
        <v>42</v>
      </c>
      <c r="C67" s="15">
        <v>49</v>
      </c>
      <c r="D67" s="15" t="s">
        <v>197</v>
      </c>
      <c r="E67" s="14" t="s">
        <v>213</v>
      </c>
      <c r="F67" s="23">
        <v>0</v>
      </c>
      <c r="G67" s="23">
        <v>0</v>
      </c>
      <c r="H67" s="48">
        <f t="shared" si="0"/>
        <v>0</v>
      </c>
    </row>
    <row r="68" spans="1:8" x14ac:dyDescent="0.3">
      <c r="A68" s="15">
        <v>4</v>
      </c>
      <c r="B68" s="15">
        <v>42</v>
      </c>
      <c r="C68" s="15">
        <v>50</v>
      </c>
      <c r="D68" s="15" t="s">
        <v>197</v>
      </c>
      <c r="E68" s="13" t="s">
        <v>137</v>
      </c>
      <c r="F68" s="21">
        <f>+F69+F73</f>
        <v>3579.3163599999998</v>
      </c>
      <c r="G68" s="21">
        <f>+G69+G73</f>
        <v>10008.734799999998</v>
      </c>
      <c r="H68" s="48">
        <f t="shared" si="0"/>
        <v>1</v>
      </c>
    </row>
    <row r="69" spans="1:8" hidden="1" x14ac:dyDescent="0.3">
      <c r="A69" s="15">
        <v>4</v>
      </c>
      <c r="B69" s="15">
        <v>42</v>
      </c>
      <c r="C69" s="15">
        <v>51</v>
      </c>
      <c r="D69" s="15" t="s">
        <v>197</v>
      </c>
      <c r="E69" s="13" t="s">
        <v>214</v>
      </c>
      <c r="F69" s="21">
        <f>+F70+F71+F72</f>
        <v>0</v>
      </c>
      <c r="G69" s="21">
        <f>+G70+G71+G72</f>
        <v>0</v>
      </c>
      <c r="H69" s="48">
        <f t="shared" si="0"/>
        <v>0</v>
      </c>
    </row>
    <row r="70" spans="1:8" hidden="1" x14ac:dyDescent="0.3">
      <c r="A70" s="15">
        <v>4</v>
      </c>
      <c r="B70" s="15">
        <v>42</v>
      </c>
      <c r="C70" s="15">
        <v>51</v>
      </c>
      <c r="D70" s="15">
        <v>100</v>
      </c>
      <c r="E70" s="14" t="s">
        <v>138</v>
      </c>
      <c r="F70" s="23">
        <v>0</v>
      </c>
      <c r="G70" s="23">
        <v>0</v>
      </c>
      <c r="H70" s="48">
        <f t="shared" si="0"/>
        <v>0</v>
      </c>
    </row>
    <row r="71" spans="1:8" hidden="1" x14ac:dyDescent="0.3">
      <c r="A71" s="15">
        <v>4</v>
      </c>
      <c r="B71" s="15">
        <v>42</v>
      </c>
      <c r="C71" s="15">
        <v>51</v>
      </c>
      <c r="D71" s="15">
        <v>200</v>
      </c>
      <c r="E71" s="14" t="s">
        <v>139</v>
      </c>
      <c r="F71" s="23">
        <v>0</v>
      </c>
      <c r="G71" s="23">
        <v>0</v>
      </c>
      <c r="H71" s="48">
        <f t="shared" si="0"/>
        <v>0</v>
      </c>
    </row>
    <row r="72" spans="1:8" hidden="1" x14ac:dyDescent="0.3">
      <c r="A72" s="15">
        <v>4</v>
      </c>
      <c r="B72" s="15">
        <v>42</v>
      </c>
      <c r="C72" s="15">
        <v>51</v>
      </c>
      <c r="D72" s="15">
        <v>900</v>
      </c>
      <c r="E72" s="14" t="s">
        <v>140</v>
      </c>
      <c r="F72" s="23">
        <v>0</v>
      </c>
      <c r="G72" s="23">
        <v>0</v>
      </c>
      <c r="H72" s="48">
        <f t="shared" ref="H72:H135" si="1">IF(G72+F72&lt;&gt;0,1,0)</f>
        <v>0</v>
      </c>
    </row>
    <row r="73" spans="1:8" x14ac:dyDescent="0.3">
      <c r="A73" s="15">
        <v>4</v>
      </c>
      <c r="B73" s="15">
        <v>42</v>
      </c>
      <c r="C73" s="15">
        <v>52</v>
      </c>
      <c r="D73" s="15" t="s">
        <v>197</v>
      </c>
      <c r="E73" s="13" t="s">
        <v>215</v>
      </c>
      <c r="F73" s="21">
        <f>+F74+F78+F79+F80+F84+F85+F86</f>
        <v>3579.3163599999998</v>
      </c>
      <c r="G73" s="21">
        <f>+G74+G78+G79+G80+G84+G85+G86</f>
        <v>10008.734799999998</v>
      </c>
      <c r="H73" s="48">
        <f t="shared" si="1"/>
        <v>1</v>
      </c>
    </row>
    <row r="74" spans="1:8" x14ac:dyDescent="0.3">
      <c r="A74" s="15">
        <v>4</v>
      </c>
      <c r="B74" s="15">
        <v>42</v>
      </c>
      <c r="C74" s="15">
        <v>52</v>
      </c>
      <c r="D74" s="15">
        <v>100</v>
      </c>
      <c r="E74" s="13" t="s">
        <v>141</v>
      </c>
      <c r="F74" s="21">
        <f>+F75+F76+F77</f>
        <v>2667.0254799999998</v>
      </c>
      <c r="G74" s="21">
        <f>+G75+G76+G77</f>
        <v>7820.3107999999993</v>
      </c>
      <c r="H74" s="48">
        <f t="shared" si="1"/>
        <v>1</v>
      </c>
    </row>
    <row r="75" spans="1:8" x14ac:dyDescent="0.3">
      <c r="A75" s="15">
        <v>4</v>
      </c>
      <c r="B75" s="15">
        <v>42</v>
      </c>
      <c r="C75" s="15">
        <v>52</v>
      </c>
      <c r="D75" s="15">
        <v>110</v>
      </c>
      <c r="E75" s="14" t="s">
        <v>216</v>
      </c>
      <c r="F75" s="23">
        <v>2430.53665</v>
      </c>
      <c r="G75" s="23">
        <v>6885.1107999999995</v>
      </c>
      <c r="H75" s="48">
        <f t="shared" si="1"/>
        <v>1</v>
      </c>
    </row>
    <row r="76" spans="1:8" x14ac:dyDescent="0.3">
      <c r="A76" s="15">
        <v>4</v>
      </c>
      <c r="B76" s="15">
        <v>42</v>
      </c>
      <c r="C76" s="15">
        <v>52</v>
      </c>
      <c r="D76" s="15">
        <v>120</v>
      </c>
      <c r="E76" s="14" t="s">
        <v>217</v>
      </c>
      <c r="F76" s="23">
        <v>214.26223000000002</v>
      </c>
      <c r="G76" s="23">
        <v>332.7</v>
      </c>
      <c r="H76" s="48">
        <f t="shared" si="1"/>
        <v>1</v>
      </c>
    </row>
    <row r="77" spans="1:8" x14ac:dyDescent="0.3">
      <c r="A77" s="15">
        <v>4</v>
      </c>
      <c r="B77" s="15">
        <v>42</v>
      </c>
      <c r="C77" s="15">
        <v>52</v>
      </c>
      <c r="D77" s="15">
        <v>130</v>
      </c>
      <c r="E77" s="14" t="s">
        <v>234</v>
      </c>
      <c r="F77" s="23">
        <v>22.226599999999998</v>
      </c>
      <c r="G77" s="23">
        <v>602.5</v>
      </c>
      <c r="H77" s="48">
        <f t="shared" si="1"/>
        <v>1</v>
      </c>
    </row>
    <row r="78" spans="1:8" x14ac:dyDescent="0.3">
      <c r="A78" s="15">
        <v>4</v>
      </c>
      <c r="B78" s="15">
        <v>42</v>
      </c>
      <c r="C78" s="15">
        <v>52</v>
      </c>
      <c r="D78" s="15">
        <v>200</v>
      </c>
      <c r="E78" s="14" t="s">
        <v>142</v>
      </c>
      <c r="F78" s="23">
        <v>254.80224999999999</v>
      </c>
      <c r="G78" s="23">
        <v>1158.97</v>
      </c>
      <c r="H78" s="48">
        <f t="shared" si="1"/>
        <v>1</v>
      </c>
    </row>
    <row r="79" spans="1:8" x14ac:dyDescent="0.3">
      <c r="A79" s="15">
        <v>4</v>
      </c>
      <c r="B79" s="15">
        <v>42</v>
      </c>
      <c r="C79" s="15">
        <v>52</v>
      </c>
      <c r="D79" s="15">
        <v>300</v>
      </c>
      <c r="E79" s="14" t="s">
        <v>143</v>
      </c>
      <c r="F79" s="23">
        <v>191.34614999999999</v>
      </c>
      <c r="G79" s="23">
        <v>421.27</v>
      </c>
      <c r="H79" s="48">
        <f t="shared" si="1"/>
        <v>1</v>
      </c>
    </row>
    <row r="80" spans="1:8" ht="26" x14ac:dyDescent="0.3">
      <c r="A80" s="15">
        <v>4</v>
      </c>
      <c r="B80" s="15">
        <v>42</v>
      </c>
      <c r="C80" s="15">
        <v>52</v>
      </c>
      <c r="D80" s="15">
        <v>400</v>
      </c>
      <c r="E80" s="13" t="s">
        <v>144</v>
      </c>
      <c r="F80" s="21">
        <f>+F81+F82+F82</f>
        <v>17.44913</v>
      </c>
      <c r="G80" s="21">
        <f>+G81+G82+G82</f>
        <v>51</v>
      </c>
      <c r="H80" s="48">
        <f t="shared" si="1"/>
        <v>1</v>
      </c>
    </row>
    <row r="81" spans="1:8" x14ac:dyDescent="0.3">
      <c r="A81" s="15">
        <v>4</v>
      </c>
      <c r="B81" s="15">
        <v>42</v>
      </c>
      <c r="C81" s="15">
        <v>52</v>
      </c>
      <c r="D81" s="15">
        <v>410</v>
      </c>
      <c r="E81" s="14" t="s">
        <v>145</v>
      </c>
      <c r="F81" s="23">
        <v>17.44913</v>
      </c>
      <c r="G81" s="23">
        <v>51</v>
      </c>
      <c r="H81" s="48">
        <f t="shared" si="1"/>
        <v>1</v>
      </c>
    </row>
    <row r="82" spans="1:8" hidden="1" x14ac:dyDescent="0.3">
      <c r="A82" s="15">
        <v>4</v>
      </c>
      <c r="B82" s="15">
        <v>42</v>
      </c>
      <c r="C82" s="15">
        <v>52</v>
      </c>
      <c r="D82" s="15">
        <v>420</v>
      </c>
      <c r="E82" s="14" t="s">
        <v>146</v>
      </c>
      <c r="F82" s="23">
        <v>0</v>
      </c>
      <c r="G82" s="23">
        <v>0</v>
      </c>
      <c r="H82" s="48">
        <f t="shared" si="1"/>
        <v>0</v>
      </c>
    </row>
    <row r="83" spans="1:8" ht="26" hidden="1" x14ac:dyDescent="0.3">
      <c r="A83" s="15">
        <v>4</v>
      </c>
      <c r="B83" s="15">
        <v>42</v>
      </c>
      <c r="C83" s="15">
        <v>52</v>
      </c>
      <c r="D83" s="15">
        <v>430</v>
      </c>
      <c r="E83" s="14" t="s">
        <v>218</v>
      </c>
      <c r="F83" s="23">
        <v>0</v>
      </c>
      <c r="G83" s="23">
        <v>0</v>
      </c>
      <c r="H83" s="48">
        <f t="shared" si="1"/>
        <v>0</v>
      </c>
    </row>
    <row r="84" spans="1:8" x14ac:dyDescent="0.3">
      <c r="A84" s="15">
        <v>4</v>
      </c>
      <c r="B84" s="15">
        <v>42</v>
      </c>
      <c r="C84" s="15">
        <v>52</v>
      </c>
      <c r="D84" s="15">
        <v>500</v>
      </c>
      <c r="E84" s="14" t="s">
        <v>147</v>
      </c>
      <c r="F84" s="23">
        <v>421.08327000000003</v>
      </c>
      <c r="G84" s="23">
        <v>481.18400000000003</v>
      </c>
      <c r="H84" s="48">
        <f t="shared" si="1"/>
        <v>1</v>
      </c>
    </row>
    <row r="85" spans="1:8" x14ac:dyDescent="0.3">
      <c r="A85" s="15">
        <v>4</v>
      </c>
      <c r="B85" s="15">
        <v>42</v>
      </c>
      <c r="C85" s="15">
        <v>52</v>
      </c>
      <c r="D85" s="15">
        <v>600</v>
      </c>
      <c r="E85" s="14" t="s">
        <v>148</v>
      </c>
      <c r="F85" s="23">
        <v>27.610080000000004</v>
      </c>
      <c r="G85" s="23">
        <v>76</v>
      </c>
      <c r="H85" s="48">
        <f t="shared" si="1"/>
        <v>1</v>
      </c>
    </row>
    <row r="86" spans="1:8" hidden="1" x14ac:dyDescent="0.3">
      <c r="A86" s="15">
        <v>4</v>
      </c>
      <c r="B86" s="15">
        <v>42</v>
      </c>
      <c r="C86" s="15">
        <v>52</v>
      </c>
      <c r="D86" s="15">
        <v>900</v>
      </c>
      <c r="E86" s="14" t="s">
        <v>149</v>
      </c>
      <c r="F86" s="23">
        <v>0</v>
      </c>
      <c r="G86" s="23">
        <v>0</v>
      </c>
      <c r="H86" s="48">
        <f t="shared" si="1"/>
        <v>0</v>
      </c>
    </row>
    <row r="87" spans="1:8" x14ac:dyDescent="0.3">
      <c r="A87" s="15">
        <v>4</v>
      </c>
      <c r="B87" s="15">
        <v>42</v>
      </c>
      <c r="C87" s="15">
        <v>90</v>
      </c>
      <c r="D87" s="15" t="s">
        <v>197</v>
      </c>
      <c r="E87" s="13" t="s">
        <v>150</v>
      </c>
      <c r="F87" s="21">
        <f>+F88+F89+F92+F93</f>
        <v>32146.200700000005</v>
      </c>
      <c r="G87" s="21">
        <f>+G88+G89+G92+G93</f>
        <v>52229.710899999998</v>
      </c>
      <c r="H87" s="48">
        <f t="shared" si="1"/>
        <v>1</v>
      </c>
    </row>
    <row r="88" spans="1:8" x14ac:dyDescent="0.3">
      <c r="A88" s="15">
        <v>4</v>
      </c>
      <c r="B88" s="15">
        <v>42</v>
      </c>
      <c r="C88" s="15">
        <v>91</v>
      </c>
      <c r="D88" s="15" t="s">
        <v>197</v>
      </c>
      <c r="E88" s="14" t="s">
        <v>151</v>
      </c>
      <c r="F88" s="23">
        <v>22710.292550000002</v>
      </c>
      <c r="G88" s="23">
        <v>31280.710899999998</v>
      </c>
      <c r="H88" s="48">
        <f t="shared" si="1"/>
        <v>1</v>
      </c>
    </row>
    <row r="89" spans="1:8" x14ac:dyDescent="0.3">
      <c r="A89" s="15">
        <v>4</v>
      </c>
      <c r="B89" s="15">
        <v>42</v>
      </c>
      <c r="C89" s="15">
        <v>92</v>
      </c>
      <c r="D89" s="15" t="s">
        <v>197</v>
      </c>
      <c r="E89" s="13" t="s">
        <v>152</v>
      </c>
      <c r="F89" s="21">
        <f>+F90+F91</f>
        <v>2452.2566999999999</v>
      </c>
      <c r="G89" s="21">
        <f>+G90+G91</f>
        <v>4718.7060000000001</v>
      </c>
      <c r="H89" s="48">
        <f t="shared" si="1"/>
        <v>1</v>
      </c>
    </row>
    <row r="90" spans="1:8" x14ac:dyDescent="0.3">
      <c r="A90" s="15">
        <v>4</v>
      </c>
      <c r="B90" s="15">
        <v>42</v>
      </c>
      <c r="C90" s="15">
        <v>92</v>
      </c>
      <c r="D90" s="15">
        <v>100</v>
      </c>
      <c r="E90" s="14" t="s">
        <v>153</v>
      </c>
      <c r="F90" s="23">
        <v>66.329619999999991</v>
      </c>
      <c r="G90" s="23">
        <v>292.33100000000002</v>
      </c>
      <c r="H90" s="48">
        <f t="shared" si="1"/>
        <v>1</v>
      </c>
    </row>
    <row r="91" spans="1:8" x14ac:dyDescent="0.3">
      <c r="A91" s="15">
        <v>4</v>
      </c>
      <c r="B91" s="15">
        <v>42</v>
      </c>
      <c r="C91" s="15">
        <v>92</v>
      </c>
      <c r="D91" s="15">
        <v>200</v>
      </c>
      <c r="E91" s="14" t="s">
        <v>154</v>
      </c>
      <c r="F91" s="23">
        <v>2385.9270799999999</v>
      </c>
      <c r="G91" s="23">
        <v>4426.375</v>
      </c>
      <c r="H91" s="48">
        <f t="shared" si="1"/>
        <v>1</v>
      </c>
    </row>
    <row r="92" spans="1:8" x14ac:dyDescent="0.3">
      <c r="A92" s="15">
        <v>4</v>
      </c>
      <c r="B92" s="15">
        <v>42</v>
      </c>
      <c r="C92" s="15">
        <v>93</v>
      </c>
      <c r="D92" s="15" t="s">
        <v>197</v>
      </c>
      <c r="E92" s="14" t="s">
        <v>219</v>
      </c>
      <c r="F92" s="23">
        <v>141.34385999999998</v>
      </c>
      <c r="G92" s="23">
        <v>168.89599999999999</v>
      </c>
      <c r="H92" s="48">
        <f t="shared" si="1"/>
        <v>1</v>
      </c>
    </row>
    <row r="93" spans="1:8" x14ac:dyDescent="0.3">
      <c r="A93" s="15">
        <v>4</v>
      </c>
      <c r="B93" s="15">
        <v>42</v>
      </c>
      <c r="C93" s="15">
        <v>99</v>
      </c>
      <c r="D93" s="15" t="s">
        <v>197</v>
      </c>
      <c r="E93" s="13" t="s">
        <v>220</v>
      </c>
      <c r="F93" s="21">
        <f>+F94</f>
        <v>6842.3075899999994</v>
      </c>
      <c r="G93" s="21">
        <f>+G94</f>
        <v>16061.397999999999</v>
      </c>
      <c r="H93" s="48">
        <f t="shared" si="1"/>
        <v>1</v>
      </c>
    </row>
    <row r="94" spans="1:8" x14ac:dyDescent="0.3">
      <c r="A94" s="15">
        <v>4</v>
      </c>
      <c r="B94" s="15">
        <v>42</v>
      </c>
      <c r="C94" s="15">
        <v>99</v>
      </c>
      <c r="D94" s="15">
        <v>990</v>
      </c>
      <c r="E94" s="14" t="s">
        <v>221</v>
      </c>
      <c r="F94" s="23">
        <v>6842.3075899999994</v>
      </c>
      <c r="G94" s="23">
        <v>16061.397999999999</v>
      </c>
      <c r="H94" s="48">
        <f t="shared" si="1"/>
        <v>1</v>
      </c>
    </row>
    <row r="95" spans="1:8" x14ac:dyDescent="0.3">
      <c r="A95" s="15">
        <v>4</v>
      </c>
      <c r="B95" s="15">
        <v>43</v>
      </c>
      <c r="C95" s="15" t="s">
        <v>209</v>
      </c>
      <c r="D95" s="15" t="s">
        <v>197</v>
      </c>
      <c r="E95" s="13" t="s">
        <v>155</v>
      </c>
      <c r="F95" s="21">
        <f>+F96+F107+F118+F136</f>
        <v>9295.0594000000001</v>
      </c>
      <c r="G95" s="21">
        <f>+G96+G107+G118+G136</f>
        <v>37664.022199999992</v>
      </c>
      <c r="H95" s="48">
        <f t="shared" si="1"/>
        <v>1</v>
      </c>
    </row>
    <row r="96" spans="1:8" x14ac:dyDescent="0.3">
      <c r="A96" s="15">
        <v>4</v>
      </c>
      <c r="B96" s="15">
        <v>43</v>
      </c>
      <c r="C96" s="15">
        <v>30</v>
      </c>
      <c r="D96" s="15" t="s">
        <v>197</v>
      </c>
      <c r="E96" s="13" t="s">
        <v>156</v>
      </c>
      <c r="F96" s="21">
        <f>+F97+F100+F103+F106</f>
        <v>1499.9022799999998</v>
      </c>
      <c r="G96" s="21">
        <f>+G97+G100+G103+G106</f>
        <v>1818.5606000000002</v>
      </c>
      <c r="H96" s="48">
        <f t="shared" si="1"/>
        <v>1</v>
      </c>
    </row>
    <row r="97" spans="1:8" x14ac:dyDescent="0.3">
      <c r="A97" s="15">
        <v>4</v>
      </c>
      <c r="B97" s="15">
        <v>43</v>
      </c>
      <c r="C97" s="15">
        <v>31</v>
      </c>
      <c r="D97" s="15" t="s">
        <v>197</v>
      </c>
      <c r="E97" s="13" t="s">
        <v>108</v>
      </c>
      <c r="F97" s="21">
        <f>+F98+F99</f>
        <v>1089.2802799999999</v>
      </c>
      <c r="G97" s="21">
        <f>+G98+G99</f>
        <v>1358.7276000000002</v>
      </c>
      <c r="H97" s="48">
        <f t="shared" si="1"/>
        <v>1</v>
      </c>
    </row>
    <row r="98" spans="1:8" hidden="1" x14ac:dyDescent="0.3">
      <c r="A98" s="15">
        <v>4</v>
      </c>
      <c r="B98" s="15">
        <v>43</v>
      </c>
      <c r="C98" s="15">
        <v>31</v>
      </c>
      <c r="D98" s="15">
        <v>100</v>
      </c>
      <c r="E98" s="14" t="s">
        <v>109</v>
      </c>
      <c r="F98" s="23">
        <v>0</v>
      </c>
      <c r="G98" s="23">
        <v>0</v>
      </c>
      <c r="H98" s="48">
        <f t="shared" si="1"/>
        <v>0</v>
      </c>
    </row>
    <row r="99" spans="1:8" x14ac:dyDescent="0.3">
      <c r="A99" s="15">
        <v>4</v>
      </c>
      <c r="B99" s="15">
        <v>43</v>
      </c>
      <c r="C99" s="15">
        <v>31</v>
      </c>
      <c r="D99" s="15">
        <v>200</v>
      </c>
      <c r="E99" s="14" t="s">
        <v>110</v>
      </c>
      <c r="F99" s="23">
        <v>1089.2802799999999</v>
      </c>
      <c r="G99" s="23">
        <v>1358.7276000000002</v>
      </c>
      <c r="H99" s="48">
        <f t="shared" si="1"/>
        <v>1</v>
      </c>
    </row>
    <row r="100" spans="1:8" hidden="1" x14ac:dyDescent="0.3">
      <c r="A100" s="15">
        <v>4</v>
      </c>
      <c r="B100" s="15">
        <v>43</v>
      </c>
      <c r="C100" s="15">
        <v>32</v>
      </c>
      <c r="D100" s="15" t="s">
        <v>197</v>
      </c>
      <c r="E100" s="13" t="s">
        <v>111</v>
      </c>
      <c r="F100" s="21">
        <f>+F101+F102</f>
        <v>0</v>
      </c>
      <c r="G100" s="21">
        <f>+G101+G102</f>
        <v>0</v>
      </c>
      <c r="H100" s="48">
        <f t="shared" si="1"/>
        <v>0</v>
      </c>
    </row>
    <row r="101" spans="1:8" hidden="1" x14ac:dyDescent="0.3">
      <c r="A101" s="15">
        <v>4</v>
      </c>
      <c r="B101" s="15">
        <v>43</v>
      </c>
      <c r="C101" s="15">
        <v>32</v>
      </c>
      <c r="D101" s="15">
        <v>100</v>
      </c>
      <c r="E101" s="14" t="s">
        <v>112</v>
      </c>
      <c r="F101" s="23">
        <v>0</v>
      </c>
      <c r="G101" s="23">
        <v>0</v>
      </c>
      <c r="H101" s="48">
        <f t="shared" si="1"/>
        <v>0</v>
      </c>
    </row>
    <row r="102" spans="1:8" hidden="1" x14ac:dyDescent="0.3">
      <c r="A102" s="15">
        <v>4</v>
      </c>
      <c r="B102" s="15">
        <v>43</v>
      </c>
      <c r="C102" s="15">
        <v>32</v>
      </c>
      <c r="D102" s="15">
        <v>900</v>
      </c>
      <c r="E102" s="14" t="s">
        <v>113</v>
      </c>
      <c r="F102" s="23">
        <v>0</v>
      </c>
      <c r="G102" s="23">
        <v>0</v>
      </c>
      <c r="H102" s="48">
        <f t="shared" si="1"/>
        <v>0</v>
      </c>
    </row>
    <row r="103" spans="1:8" x14ac:dyDescent="0.3">
      <c r="A103" s="15">
        <v>4</v>
      </c>
      <c r="B103" s="15">
        <v>43</v>
      </c>
      <c r="C103" s="15">
        <v>33</v>
      </c>
      <c r="D103" s="15" t="s">
        <v>197</v>
      </c>
      <c r="E103" s="13" t="s">
        <v>157</v>
      </c>
      <c r="F103" s="21">
        <f>+F104+F105</f>
        <v>31.85</v>
      </c>
      <c r="G103" s="21">
        <f>+G104+G105</f>
        <v>54.5</v>
      </c>
      <c r="H103" s="48">
        <f t="shared" si="1"/>
        <v>1</v>
      </c>
    </row>
    <row r="104" spans="1:8" x14ac:dyDescent="0.3">
      <c r="A104" s="15">
        <v>4</v>
      </c>
      <c r="B104" s="15">
        <v>43</v>
      </c>
      <c r="C104" s="15">
        <v>33</v>
      </c>
      <c r="D104" s="15">
        <v>100</v>
      </c>
      <c r="E104" s="14" t="s">
        <v>129</v>
      </c>
      <c r="F104" s="23">
        <v>31.85</v>
      </c>
      <c r="G104" s="23">
        <v>54.5</v>
      </c>
      <c r="H104" s="48">
        <f t="shared" si="1"/>
        <v>1</v>
      </c>
    </row>
    <row r="105" spans="1:8" hidden="1" x14ac:dyDescent="0.3">
      <c r="A105" s="15">
        <v>4</v>
      </c>
      <c r="B105" s="15">
        <v>43</v>
      </c>
      <c r="C105" s="15">
        <v>33</v>
      </c>
      <c r="D105" s="15">
        <v>900</v>
      </c>
      <c r="E105" s="14" t="s">
        <v>134</v>
      </c>
      <c r="F105" s="23">
        <v>0</v>
      </c>
      <c r="G105" s="23">
        <v>0</v>
      </c>
      <c r="H105" s="48">
        <f t="shared" si="1"/>
        <v>0</v>
      </c>
    </row>
    <row r="106" spans="1:8" x14ac:dyDescent="0.3">
      <c r="A106" s="15">
        <v>4</v>
      </c>
      <c r="B106" s="15">
        <v>43</v>
      </c>
      <c r="C106" s="15">
        <v>39</v>
      </c>
      <c r="D106" s="15" t="s">
        <v>197</v>
      </c>
      <c r="E106" s="14" t="s">
        <v>158</v>
      </c>
      <c r="F106" s="23">
        <v>378.77199999999999</v>
      </c>
      <c r="G106" s="23">
        <v>405.33300000000003</v>
      </c>
      <c r="H106" s="48">
        <f t="shared" si="1"/>
        <v>1</v>
      </c>
    </row>
    <row r="107" spans="1:8" hidden="1" x14ac:dyDescent="0.3">
      <c r="A107" s="15">
        <v>4</v>
      </c>
      <c r="B107" s="15">
        <v>43</v>
      </c>
      <c r="C107" s="15">
        <v>40</v>
      </c>
      <c r="D107" s="15" t="s">
        <v>197</v>
      </c>
      <c r="E107" s="13" t="s">
        <v>222</v>
      </c>
      <c r="F107" s="21">
        <f>+F108+F111+F114+F117</f>
        <v>0</v>
      </c>
      <c r="G107" s="21">
        <f>+G108+G111+G114+G117</f>
        <v>0</v>
      </c>
      <c r="H107" s="48">
        <f t="shared" si="1"/>
        <v>0</v>
      </c>
    </row>
    <row r="108" spans="1:8" hidden="1" x14ac:dyDescent="0.3">
      <c r="A108" s="15">
        <v>4</v>
      </c>
      <c r="B108" s="15">
        <v>43</v>
      </c>
      <c r="C108" s="15">
        <v>41</v>
      </c>
      <c r="D108" s="15" t="s">
        <v>197</v>
      </c>
      <c r="E108" s="13" t="s">
        <v>108</v>
      </c>
      <c r="F108" s="21">
        <f>+F109+F110</f>
        <v>0</v>
      </c>
      <c r="G108" s="21">
        <f>+G109+G110</f>
        <v>0</v>
      </c>
      <c r="H108" s="48">
        <f t="shared" si="1"/>
        <v>0</v>
      </c>
    </row>
    <row r="109" spans="1:8" hidden="1" x14ac:dyDescent="0.3">
      <c r="A109" s="15">
        <v>4</v>
      </c>
      <c r="B109" s="15">
        <v>43</v>
      </c>
      <c r="C109" s="15">
        <v>41</v>
      </c>
      <c r="D109" s="15">
        <v>100</v>
      </c>
      <c r="E109" s="14" t="s">
        <v>109</v>
      </c>
      <c r="F109" s="23">
        <v>0</v>
      </c>
      <c r="G109" s="23">
        <v>0</v>
      </c>
      <c r="H109" s="48">
        <f t="shared" si="1"/>
        <v>0</v>
      </c>
    </row>
    <row r="110" spans="1:8" hidden="1" x14ac:dyDescent="0.3">
      <c r="A110" s="15">
        <v>4</v>
      </c>
      <c r="B110" s="15">
        <v>43</v>
      </c>
      <c r="C110" s="15">
        <v>41</v>
      </c>
      <c r="D110" s="15">
        <v>200</v>
      </c>
      <c r="E110" s="14" t="s">
        <v>110</v>
      </c>
      <c r="F110" s="23">
        <v>0</v>
      </c>
      <c r="G110" s="23">
        <v>0</v>
      </c>
      <c r="H110" s="48">
        <f t="shared" si="1"/>
        <v>0</v>
      </c>
    </row>
    <row r="111" spans="1:8" hidden="1" x14ac:dyDescent="0.3">
      <c r="A111" s="15">
        <v>4</v>
      </c>
      <c r="B111" s="15">
        <v>43</v>
      </c>
      <c r="C111" s="15">
        <v>42</v>
      </c>
      <c r="D111" s="15" t="s">
        <v>197</v>
      </c>
      <c r="E111" s="13" t="s">
        <v>111</v>
      </c>
      <c r="F111" s="21">
        <f>+F112+F113</f>
        <v>0</v>
      </c>
      <c r="G111" s="21">
        <f>+G112+G113</f>
        <v>0</v>
      </c>
      <c r="H111" s="48">
        <f t="shared" si="1"/>
        <v>0</v>
      </c>
    </row>
    <row r="112" spans="1:8" hidden="1" x14ac:dyDescent="0.3">
      <c r="A112" s="15">
        <v>4</v>
      </c>
      <c r="B112" s="15">
        <v>43</v>
      </c>
      <c r="C112" s="15">
        <v>42</v>
      </c>
      <c r="D112" s="15">
        <v>100</v>
      </c>
      <c r="E112" s="14" t="s">
        <v>112</v>
      </c>
      <c r="F112" s="23">
        <v>0</v>
      </c>
      <c r="G112" s="23">
        <v>0</v>
      </c>
      <c r="H112" s="48">
        <f t="shared" si="1"/>
        <v>0</v>
      </c>
    </row>
    <row r="113" spans="1:8" hidden="1" x14ac:dyDescent="0.3">
      <c r="A113" s="15">
        <v>4</v>
      </c>
      <c r="B113" s="15">
        <v>43</v>
      </c>
      <c r="C113" s="15">
        <v>42</v>
      </c>
      <c r="D113" s="15">
        <v>900</v>
      </c>
      <c r="E113" s="14" t="s">
        <v>113</v>
      </c>
      <c r="F113" s="23">
        <v>0</v>
      </c>
      <c r="G113" s="23">
        <v>0</v>
      </c>
      <c r="H113" s="48">
        <f t="shared" si="1"/>
        <v>0</v>
      </c>
    </row>
    <row r="114" spans="1:8" hidden="1" x14ac:dyDescent="0.3">
      <c r="A114" s="15">
        <v>4</v>
      </c>
      <c r="B114" s="15">
        <v>43</v>
      </c>
      <c r="C114" s="15">
        <v>43</v>
      </c>
      <c r="D114" s="15" t="s">
        <v>197</v>
      </c>
      <c r="E114" s="13" t="s">
        <v>157</v>
      </c>
      <c r="F114" s="21">
        <f>+F115+F116</f>
        <v>0</v>
      </c>
      <c r="G114" s="21">
        <f>+G115+G116</f>
        <v>0</v>
      </c>
      <c r="H114" s="48">
        <f t="shared" si="1"/>
        <v>0</v>
      </c>
    </row>
    <row r="115" spans="1:8" hidden="1" x14ac:dyDescent="0.3">
      <c r="A115" s="15">
        <v>4</v>
      </c>
      <c r="B115" s="15">
        <v>43</v>
      </c>
      <c r="C115" s="15">
        <v>43</v>
      </c>
      <c r="D115" s="15">
        <v>100</v>
      </c>
      <c r="E115" s="14" t="s">
        <v>129</v>
      </c>
      <c r="F115" s="23">
        <v>0</v>
      </c>
      <c r="G115" s="23">
        <v>0</v>
      </c>
      <c r="H115" s="48">
        <f t="shared" si="1"/>
        <v>0</v>
      </c>
    </row>
    <row r="116" spans="1:8" hidden="1" x14ac:dyDescent="0.3">
      <c r="A116" s="15">
        <v>4</v>
      </c>
      <c r="B116" s="15">
        <v>43</v>
      </c>
      <c r="C116" s="15">
        <v>43</v>
      </c>
      <c r="D116" s="15">
        <v>900</v>
      </c>
      <c r="E116" s="14" t="s">
        <v>134</v>
      </c>
      <c r="F116" s="23">
        <v>0</v>
      </c>
      <c r="G116" s="23">
        <v>0</v>
      </c>
      <c r="H116" s="48">
        <f t="shared" si="1"/>
        <v>0</v>
      </c>
    </row>
    <row r="117" spans="1:8" ht="26" hidden="1" x14ac:dyDescent="0.3">
      <c r="A117" s="15">
        <v>4</v>
      </c>
      <c r="B117" s="15">
        <v>43</v>
      </c>
      <c r="C117" s="15">
        <v>49</v>
      </c>
      <c r="D117" s="15" t="s">
        <v>197</v>
      </c>
      <c r="E117" s="14" t="s">
        <v>223</v>
      </c>
      <c r="F117" s="23">
        <v>0</v>
      </c>
      <c r="G117" s="23">
        <v>0</v>
      </c>
      <c r="H117" s="48">
        <f t="shared" si="1"/>
        <v>0</v>
      </c>
    </row>
    <row r="118" spans="1:8" x14ac:dyDescent="0.3">
      <c r="A118" s="15">
        <v>4</v>
      </c>
      <c r="B118" s="15">
        <v>43</v>
      </c>
      <c r="C118" s="15">
        <v>50</v>
      </c>
      <c r="D118" s="15" t="s">
        <v>197</v>
      </c>
      <c r="E118" s="13" t="s">
        <v>159</v>
      </c>
      <c r="F118" s="24">
        <f>+F119+F120+F123+F124+F131</f>
        <v>7616.6993399999992</v>
      </c>
      <c r="G118" s="24">
        <f>+G119+G120+G123+G124+G131</f>
        <v>35111.688999999998</v>
      </c>
      <c r="H118" s="48">
        <f t="shared" si="1"/>
        <v>1</v>
      </c>
    </row>
    <row r="119" spans="1:8" hidden="1" x14ac:dyDescent="0.3">
      <c r="A119" s="15">
        <v>4</v>
      </c>
      <c r="B119" s="15">
        <v>43</v>
      </c>
      <c r="C119" s="15">
        <v>51</v>
      </c>
      <c r="D119" s="15" t="s">
        <v>197</v>
      </c>
      <c r="E119" s="14" t="s">
        <v>127</v>
      </c>
      <c r="F119" s="25">
        <v>0</v>
      </c>
      <c r="G119" s="25">
        <v>0</v>
      </c>
      <c r="H119" s="48">
        <f t="shared" si="1"/>
        <v>0</v>
      </c>
    </row>
    <row r="120" spans="1:8" hidden="1" x14ac:dyDescent="0.3">
      <c r="A120" s="15">
        <v>4</v>
      </c>
      <c r="B120" s="15">
        <v>43</v>
      </c>
      <c r="C120" s="15">
        <v>52</v>
      </c>
      <c r="D120" s="15" t="s">
        <v>197</v>
      </c>
      <c r="E120" s="13" t="s">
        <v>108</v>
      </c>
      <c r="F120" s="24">
        <f>+F121+F122</f>
        <v>0</v>
      </c>
      <c r="G120" s="24">
        <f>+G121+G122</f>
        <v>0</v>
      </c>
      <c r="H120" s="48">
        <f t="shared" si="1"/>
        <v>0</v>
      </c>
    </row>
    <row r="121" spans="1:8" hidden="1" x14ac:dyDescent="0.3">
      <c r="A121" s="15">
        <v>4</v>
      </c>
      <c r="B121" s="15">
        <v>43</v>
      </c>
      <c r="C121" s="15">
        <v>52</v>
      </c>
      <c r="D121" s="15">
        <v>100</v>
      </c>
      <c r="E121" s="14" t="s">
        <v>109</v>
      </c>
      <c r="F121" s="26">
        <v>0</v>
      </c>
      <c r="G121" s="26">
        <v>0</v>
      </c>
      <c r="H121" s="48">
        <f t="shared" si="1"/>
        <v>0</v>
      </c>
    </row>
    <row r="122" spans="1:8" hidden="1" x14ac:dyDescent="0.3">
      <c r="A122" s="15">
        <v>4</v>
      </c>
      <c r="B122" s="15">
        <v>43</v>
      </c>
      <c r="C122" s="15">
        <v>52</v>
      </c>
      <c r="D122" s="15">
        <v>200</v>
      </c>
      <c r="E122" s="14" t="s">
        <v>110</v>
      </c>
      <c r="F122" s="26">
        <v>0</v>
      </c>
      <c r="G122" s="26">
        <v>0</v>
      </c>
      <c r="H122" s="48">
        <f t="shared" si="1"/>
        <v>0</v>
      </c>
    </row>
    <row r="123" spans="1:8" hidden="1" x14ac:dyDescent="0.3">
      <c r="A123" s="15">
        <v>4</v>
      </c>
      <c r="B123" s="15">
        <v>43</v>
      </c>
      <c r="C123" s="15">
        <v>53</v>
      </c>
      <c r="D123" s="15" t="s">
        <v>197</v>
      </c>
      <c r="E123" s="14" t="s">
        <v>111</v>
      </c>
      <c r="F123" s="26">
        <v>0</v>
      </c>
      <c r="G123" s="26">
        <v>0</v>
      </c>
      <c r="H123" s="48">
        <f t="shared" si="1"/>
        <v>0</v>
      </c>
    </row>
    <row r="124" spans="1:8" x14ac:dyDescent="0.3">
      <c r="A124" s="15">
        <v>4</v>
      </c>
      <c r="B124" s="15">
        <v>43</v>
      </c>
      <c r="C124" s="15">
        <v>54</v>
      </c>
      <c r="D124" s="15" t="s">
        <v>197</v>
      </c>
      <c r="E124" s="13" t="s">
        <v>128</v>
      </c>
      <c r="F124" s="24">
        <f>+F125+F126</f>
        <v>6919.9493399999992</v>
      </c>
      <c r="G124" s="24">
        <f>+G125+G126</f>
        <v>34160.413999999997</v>
      </c>
      <c r="H124" s="48">
        <f t="shared" si="1"/>
        <v>1</v>
      </c>
    </row>
    <row r="125" spans="1:8" x14ac:dyDescent="0.3">
      <c r="A125" s="15">
        <v>4</v>
      </c>
      <c r="B125" s="15">
        <v>43</v>
      </c>
      <c r="C125" s="15">
        <v>54</v>
      </c>
      <c r="D125" s="15">
        <v>100</v>
      </c>
      <c r="E125" s="14" t="s">
        <v>129</v>
      </c>
      <c r="F125" s="26">
        <v>232.6165</v>
      </c>
      <c r="G125" s="26">
        <v>520</v>
      </c>
      <c r="H125" s="48">
        <f t="shared" si="1"/>
        <v>1</v>
      </c>
    </row>
    <row r="126" spans="1:8" x14ac:dyDescent="0.3">
      <c r="A126" s="15">
        <v>4</v>
      </c>
      <c r="B126" s="15">
        <v>43</v>
      </c>
      <c r="C126" s="15">
        <v>54</v>
      </c>
      <c r="D126" s="15">
        <v>900</v>
      </c>
      <c r="E126" s="13" t="s">
        <v>134</v>
      </c>
      <c r="F126" s="24">
        <f>+F127+F128+F129+F130</f>
        <v>6687.3328399999991</v>
      </c>
      <c r="G126" s="24">
        <f>+G127+G128+G129+G130</f>
        <v>33640.413999999997</v>
      </c>
      <c r="H126" s="48">
        <f t="shared" si="1"/>
        <v>1</v>
      </c>
    </row>
    <row r="127" spans="1:8" x14ac:dyDescent="0.3">
      <c r="A127" s="15">
        <v>4</v>
      </c>
      <c r="B127" s="15">
        <v>43</v>
      </c>
      <c r="C127" s="15">
        <v>54</v>
      </c>
      <c r="D127" s="15">
        <v>910</v>
      </c>
      <c r="E127" s="14" t="s">
        <v>131</v>
      </c>
      <c r="F127" s="26">
        <v>1865.4842200000001</v>
      </c>
      <c r="G127" s="26">
        <v>5970.2749999999996</v>
      </c>
      <c r="H127" s="48">
        <f t="shared" si="1"/>
        <v>1</v>
      </c>
    </row>
    <row r="128" spans="1:8" ht="26" x14ac:dyDescent="0.3">
      <c r="A128" s="15">
        <v>4</v>
      </c>
      <c r="B128" s="15">
        <v>43</v>
      </c>
      <c r="C128" s="15">
        <v>54</v>
      </c>
      <c r="D128" s="15">
        <v>920</v>
      </c>
      <c r="E128" s="14" t="s">
        <v>224</v>
      </c>
      <c r="F128" s="26">
        <v>2411.6348599999997</v>
      </c>
      <c r="G128" s="26">
        <v>8034.44</v>
      </c>
      <c r="H128" s="48">
        <f t="shared" si="1"/>
        <v>1</v>
      </c>
    </row>
    <row r="129" spans="1:8" x14ac:dyDescent="0.3">
      <c r="A129" s="15">
        <v>4</v>
      </c>
      <c r="B129" s="15">
        <v>43</v>
      </c>
      <c r="C129" s="15">
        <v>54</v>
      </c>
      <c r="D129" s="15">
        <v>930</v>
      </c>
      <c r="E129" s="14" t="s">
        <v>133</v>
      </c>
      <c r="F129" s="26">
        <v>4.0448399999999998</v>
      </c>
      <c r="G129" s="26">
        <v>116.6</v>
      </c>
      <c r="H129" s="48">
        <f t="shared" si="1"/>
        <v>1</v>
      </c>
    </row>
    <row r="130" spans="1:8" x14ac:dyDescent="0.3">
      <c r="A130" s="15">
        <v>4</v>
      </c>
      <c r="B130" s="15">
        <v>43</v>
      </c>
      <c r="C130" s="15">
        <v>54</v>
      </c>
      <c r="D130" s="15">
        <v>990</v>
      </c>
      <c r="E130" s="14" t="s">
        <v>160</v>
      </c>
      <c r="F130" s="26">
        <v>2406.1689200000001</v>
      </c>
      <c r="G130" s="26">
        <v>19519.098999999998</v>
      </c>
      <c r="H130" s="48">
        <f t="shared" si="1"/>
        <v>1</v>
      </c>
    </row>
    <row r="131" spans="1:8" x14ac:dyDescent="0.3">
      <c r="A131" s="15">
        <v>4</v>
      </c>
      <c r="B131" s="15">
        <v>43</v>
      </c>
      <c r="C131" s="15">
        <v>55</v>
      </c>
      <c r="D131" s="15" t="s">
        <v>197</v>
      </c>
      <c r="E131" s="13" t="s">
        <v>161</v>
      </c>
      <c r="F131" s="24">
        <f>+F132+F133+F134+F135</f>
        <v>696.75</v>
      </c>
      <c r="G131" s="24">
        <f>+G132+G133+G134+G135</f>
        <v>951.27499999999998</v>
      </c>
      <c r="H131" s="48">
        <f t="shared" si="1"/>
        <v>1</v>
      </c>
    </row>
    <row r="132" spans="1:8" hidden="1" x14ac:dyDescent="0.3">
      <c r="A132" s="15">
        <v>4</v>
      </c>
      <c r="B132" s="15">
        <v>43</v>
      </c>
      <c r="C132" s="15">
        <v>55</v>
      </c>
      <c r="D132" s="15">
        <v>100</v>
      </c>
      <c r="E132" s="14" t="s">
        <v>162</v>
      </c>
      <c r="F132" s="25">
        <v>0</v>
      </c>
      <c r="G132" s="25">
        <v>0</v>
      </c>
      <c r="H132" s="48">
        <f t="shared" si="1"/>
        <v>0</v>
      </c>
    </row>
    <row r="133" spans="1:8" hidden="1" x14ac:dyDescent="0.3">
      <c r="A133" s="15">
        <v>4</v>
      </c>
      <c r="B133" s="15">
        <v>43</v>
      </c>
      <c r="C133" s="15">
        <v>55</v>
      </c>
      <c r="D133" s="15">
        <v>200</v>
      </c>
      <c r="E133" s="14" t="s">
        <v>163</v>
      </c>
      <c r="F133" s="25">
        <v>0</v>
      </c>
      <c r="G133" s="25">
        <v>0</v>
      </c>
      <c r="H133" s="48">
        <f t="shared" si="1"/>
        <v>0</v>
      </c>
    </row>
    <row r="134" spans="1:8" x14ac:dyDescent="0.3">
      <c r="A134" s="15">
        <v>4</v>
      </c>
      <c r="B134" s="15">
        <v>43</v>
      </c>
      <c r="C134" s="15">
        <v>55</v>
      </c>
      <c r="D134" s="15">
        <v>300</v>
      </c>
      <c r="E134" s="14" t="s">
        <v>164</v>
      </c>
      <c r="F134" s="25">
        <v>0</v>
      </c>
      <c r="G134" s="25">
        <v>9</v>
      </c>
      <c r="H134" s="48">
        <f t="shared" si="1"/>
        <v>1</v>
      </c>
    </row>
    <row r="135" spans="1:8" x14ac:dyDescent="0.3">
      <c r="A135" s="15">
        <v>4</v>
      </c>
      <c r="B135" s="15">
        <v>43</v>
      </c>
      <c r="C135" s="15">
        <v>55</v>
      </c>
      <c r="D135" s="15">
        <v>900</v>
      </c>
      <c r="E135" s="14" t="s">
        <v>235</v>
      </c>
      <c r="F135" s="25">
        <v>696.75</v>
      </c>
      <c r="G135" s="25">
        <v>942.27499999999998</v>
      </c>
      <c r="H135" s="48">
        <f t="shared" si="1"/>
        <v>1</v>
      </c>
    </row>
    <row r="136" spans="1:8" x14ac:dyDescent="0.3">
      <c r="A136" s="15">
        <v>4</v>
      </c>
      <c r="B136" s="15">
        <v>43</v>
      </c>
      <c r="C136" s="15">
        <v>90</v>
      </c>
      <c r="D136" s="15" t="s">
        <v>197</v>
      </c>
      <c r="E136" s="13" t="s">
        <v>114</v>
      </c>
      <c r="F136" s="27">
        <f>+F137+F138+F139</f>
        <v>178.45778000000001</v>
      </c>
      <c r="G136" s="27">
        <f>+G137+G138+G139</f>
        <v>733.77260000000001</v>
      </c>
      <c r="H136" s="48">
        <f t="shared" ref="H136:H180" si="2">IF(G136+F136&lt;&gt;0,1,0)</f>
        <v>1</v>
      </c>
    </row>
    <row r="137" spans="1:8" x14ac:dyDescent="0.3">
      <c r="A137" s="15">
        <v>4</v>
      </c>
      <c r="B137" s="15">
        <v>43</v>
      </c>
      <c r="C137" s="15">
        <v>90</v>
      </c>
      <c r="D137" s="15">
        <v>100</v>
      </c>
      <c r="E137" s="14" t="s">
        <v>115</v>
      </c>
      <c r="F137" s="25">
        <v>92.88</v>
      </c>
      <c r="G137" s="25">
        <v>316.32840000000004</v>
      </c>
      <c r="H137" s="48">
        <f t="shared" si="2"/>
        <v>1</v>
      </c>
    </row>
    <row r="138" spans="1:8" hidden="1" x14ac:dyDescent="0.3">
      <c r="A138" s="15">
        <v>4</v>
      </c>
      <c r="B138" s="15">
        <v>43</v>
      </c>
      <c r="C138" s="15">
        <v>90</v>
      </c>
      <c r="D138" s="15">
        <v>200</v>
      </c>
      <c r="E138" s="14" t="s">
        <v>116</v>
      </c>
      <c r="F138" s="25">
        <v>0</v>
      </c>
      <c r="G138" s="25">
        <v>0</v>
      </c>
      <c r="H138" s="48">
        <f t="shared" si="2"/>
        <v>0</v>
      </c>
    </row>
    <row r="139" spans="1:8" x14ac:dyDescent="0.3">
      <c r="A139" s="15">
        <v>4</v>
      </c>
      <c r="B139" s="15">
        <v>43</v>
      </c>
      <c r="C139" s="15">
        <v>90</v>
      </c>
      <c r="D139" s="15">
        <v>300</v>
      </c>
      <c r="E139" s="14" t="s">
        <v>225</v>
      </c>
      <c r="F139" s="25">
        <v>85.577780000000004</v>
      </c>
      <c r="G139" s="25">
        <v>417.44420000000002</v>
      </c>
      <c r="H139" s="48">
        <f t="shared" si="2"/>
        <v>1</v>
      </c>
    </row>
    <row r="140" spans="1:8" x14ac:dyDescent="0.3">
      <c r="A140" s="15">
        <v>4</v>
      </c>
      <c r="B140" s="15">
        <v>47</v>
      </c>
      <c r="C140" s="15" t="s">
        <v>209</v>
      </c>
      <c r="D140" s="15" t="s">
        <v>197</v>
      </c>
      <c r="E140" s="13" t="s">
        <v>226</v>
      </c>
      <c r="F140" s="24">
        <f>+F141+F146+F161</f>
        <v>35917.008910000004</v>
      </c>
      <c r="G140" s="24">
        <f>+G141+G146+G161</f>
        <v>45100.463299999989</v>
      </c>
      <c r="H140" s="48">
        <f t="shared" si="2"/>
        <v>1</v>
      </c>
    </row>
    <row r="141" spans="1:8" x14ac:dyDescent="0.3">
      <c r="A141" s="15">
        <v>4</v>
      </c>
      <c r="B141" s="15">
        <v>47</v>
      </c>
      <c r="C141" s="15">
        <v>10</v>
      </c>
      <c r="D141" s="15" t="s">
        <v>197</v>
      </c>
      <c r="E141" s="13" t="s">
        <v>165</v>
      </c>
      <c r="F141" s="24">
        <f>+F142+F145</f>
        <v>35890.581120000003</v>
      </c>
      <c r="G141" s="24">
        <f>+G142+G145</f>
        <v>45037.093299999993</v>
      </c>
      <c r="H141" s="48">
        <f t="shared" si="2"/>
        <v>1</v>
      </c>
    </row>
    <row r="142" spans="1:8" x14ac:dyDescent="0.3">
      <c r="A142" s="15">
        <v>4</v>
      </c>
      <c r="B142" s="15">
        <v>47</v>
      </c>
      <c r="C142" s="15">
        <v>11</v>
      </c>
      <c r="D142" s="15" t="s">
        <v>197</v>
      </c>
      <c r="E142" s="14" t="s">
        <v>166</v>
      </c>
      <c r="F142" s="24">
        <f>+F143+F144</f>
        <v>35890.581120000003</v>
      </c>
      <c r="G142" s="24">
        <f>+G143+G144</f>
        <v>45037.093299999993</v>
      </c>
      <c r="H142" s="48">
        <f t="shared" si="2"/>
        <v>1</v>
      </c>
    </row>
    <row r="143" spans="1:8" x14ac:dyDescent="0.3">
      <c r="A143" s="15">
        <v>4</v>
      </c>
      <c r="B143" s="15">
        <v>47</v>
      </c>
      <c r="C143" s="15">
        <v>11</v>
      </c>
      <c r="D143" s="15">
        <v>110</v>
      </c>
      <c r="E143" s="14" t="s">
        <v>232</v>
      </c>
      <c r="F143" s="25">
        <v>30815.178370000001</v>
      </c>
      <c r="G143" s="25">
        <v>36570.103299999995</v>
      </c>
      <c r="H143" s="48">
        <f t="shared" si="2"/>
        <v>1</v>
      </c>
    </row>
    <row r="144" spans="1:8" x14ac:dyDescent="0.3">
      <c r="A144" s="15">
        <v>4</v>
      </c>
      <c r="B144" s="15">
        <v>47</v>
      </c>
      <c r="C144" s="15">
        <v>11</v>
      </c>
      <c r="D144" s="15">
        <v>410</v>
      </c>
      <c r="E144" s="14" t="s">
        <v>105</v>
      </c>
      <c r="F144" s="25">
        <v>5075.4027500000002</v>
      </c>
      <c r="G144" s="25">
        <v>8466.99</v>
      </c>
      <c r="H144" s="48">
        <f t="shared" si="2"/>
        <v>1</v>
      </c>
    </row>
    <row r="145" spans="1:8" hidden="1" x14ac:dyDescent="0.3">
      <c r="A145" s="15">
        <v>4</v>
      </c>
      <c r="B145" s="15">
        <v>47</v>
      </c>
      <c r="C145" s="15">
        <v>12</v>
      </c>
      <c r="D145" s="15" t="s">
        <v>197</v>
      </c>
      <c r="E145" s="14" t="s">
        <v>167</v>
      </c>
      <c r="F145" s="25">
        <v>0</v>
      </c>
      <c r="G145" s="25">
        <v>0</v>
      </c>
      <c r="H145" s="48">
        <f t="shared" si="2"/>
        <v>0</v>
      </c>
    </row>
    <row r="146" spans="1:8" x14ac:dyDescent="0.3">
      <c r="A146" s="15">
        <v>4</v>
      </c>
      <c r="B146" s="15">
        <v>47</v>
      </c>
      <c r="C146" s="15">
        <v>20</v>
      </c>
      <c r="D146" s="15" t="s">
        <v>197</v>
      </c>
      <c r="E146" s="13" t="s">
        <v>168</v>
      </c>
      <c r="F146" s="24">
        <f>+F147+F151</f>
        <v>7.49139</v>
      </c>
      <c r="G146" s="24">
        <f>+G147+G151</f>
        <v>42.67</v>
      </c>
      <c r="H146" s="48">
        <f t="shared" si="2"/>
        <v>1</v>
      </c>
    </row>
    <row r="147" spans="1:8" x14ac:dyDescent="0.3">
      <c r="A147" s="15">
        <v>4</v>
      </c>
      <c r="B147" s="15">
        <v>47</v>
      </c>
      <c r="C147" s="15">
        <v>21</v>
      </c>
      <c r="D147" s="15" t="s">
        <v>197</v>
      </c>
      <c r="E147" s="13" t="s">
        <v>169</v>
      </c>
      <c r="F147" s="24">
        <f>+F148+F149+F150</f>
        <v>7.49139</v>
      </c>
      <c r="G147" s="24">
        <f>+G148+G149+G150</f>
        <v>42.67</v>
      </c>
      <c r="H147" s="48">
        <f t="shared" si="2"/>
        <v>1</v>
      </c>
    </row>
    <row r="148" spans="1:8" ht="26" hidden="1" x14ac:dyDescent="0.3">
      <c r="A148" s="15">
        <v>4</v>
      </c>
      <c r="B148" s="15">
        <v>47</v>
      </c>
      <c r="C148" s="15">
        <v>21</v>
      </c>
      <c r="D148" s="15">
        <v>400</v>
      </c>
      <c r="E148" s="14" t="s">
        <v>170</v>
      </c>
      <c r="F148" s="25">
        <v>0</v>
      </c>
      <c r="G148" s="25">
        <v>0</v>
      </c>
      <c r="H148" s="48">
        <f t="shared" si="2"/>
        <v>0</v>
      </c>
    </row>
    <row r="149" spans="1:8" hidden="1" x14ac:dyDescent="0.3">
      <c r="A149" s="15">
        <v>4</v>
      </c>
      <c r="B149" s="15">
        <v>47</v>
      </c>
      <c r="C149" s="15">
        <v>21</v>
      </c>
      <c r="D149" s="15">
        <v>600</v>
      </c>
      <c r="E149" s="14" t="s">
        <v>227</v>
      </c>
      <c r="F149" s="25">
        <v>0</v>
      </c>
      <c r="G149" s="25">
        <v>0</v>
      </c>
      <c r="H149" s="48">
        <f t="shared" si="2"/>
        <v>0</v>
      </c>
    </row>
    <row r="150" spans="1:8" x14ac:dyDescent="0.3">
      <c r="A150" s="15">
        <v>4</v>
      </c>
      <c r="B150" s="15">
        <v>47</v>
      </c>
      <c r="C150" s="15">
        <v>21</v>
      </c>
      <c r="D150" s="15">
        <v>900</v>
      </c>
      <c r="E150" s="14" t="s">
        <v>171</v>
      </c>
      <c r="F150" s="25">
        <v>7.49139</v>
      </c>
      <c r="G150" s="25">
        <v>42.67</v>
      </c>
      <c r="H150" s="48">
        <f t="shared" si="2"/>
        <v>1</v>
      </c>
    </row>
    <row r="151" spans="1:8" hidden="1" x14ac:dyDescent="0.3">
      <c r="A151" s="15">
        <v>4</v>
      </c>
      <c r="B151" s="15">
        <v>47</v>
      </c>
      <c r="C151" s="15">
        <v>22</v>
      </c>
      <c r="D151" s="15" t="s">
        <v>197</v>
      </c>
      <c r="E151" s="13" t="s">
        <v>172</v>
      </c>
      <c r="F151" s="24">
        <f>+F152+F153+F154+F155+F156+F157+F158+F159+F160</f>
        <v>0</v>
      </c>
      <c r="G151" s="24">
        <f>+G152+G153+G154+G155+G156+G157+G158+G159+G160</f>
        <v>0</v>
      </c>
      <c r="H151" s="48">
        <f t="shared" si="2"/>
        <v>0</v>
      </c>
    </row>
    <row r="152" spans="1:8" ht="26" hidden="1" x14ac:dyDescent="0.3">
      <c r="A152" s="15">
        <v>4</v>
      </c>
      <c r="B152" s="15">
        <v>47</v>
      </c>
      <c r="C152" s="15">
        <v>22</v>
      </c>
      <c r="D152" s="15">
        <v>100</v>
      </c>
      <c r="E152" s="14" t="s">
        <v>173</v>
      </c>
      <c r="F152" s="25">
        <v>0</v>
      </c>
      <c r="G152" s="25">
        <v>0</v>
      </c>
      <c r="H152" s="48">
        <f t="shared" si="2"/>
        <v>0</v>
      </c>
    </row>
    <row r="153" spans="1:8" hidden="1" x14ac:dyDescent="0.3">
      <c r="A153" s="15">
        <v>4</v>
      </c>
      <c r="B153" s="15">
        <v>47</v>
      </c>
      <c r="C153" s="15">
        <v>22</v>
      </c>
      <c r="D153" s="15">
        <v>200</v>
      </c>
      <c r="E153" s="14" t="s">
        <v>174</v>
      </c>
      <c r="F153" s="25">
        <v>0</v>
      </c>
      <c r="G153" s="25">
        <v>0</v>
      </c>
      <c r="H153" s="48">
        <f t="shared" si="2"/>
        <v>0</v>
      </c>
    </row>
    <row r="154" spans="1:8" hidden="1" x14ac:dyDescent="0.3">
      <c r="A154" s="15">
        <v>4</v>
      </c>
      <c r="B154" s="15">
        <v>47</v>
      </c>
      <c r="C154" s="15">
        <v>22</v>
      </c>
      <c r="D154" s="15">
        <v>300</v>
      </c>
      <c r="E154" s="14" t="s">
        <v>175</v>
      </c>
      <c r="F154" s="25">
        <v>0</v>
      </c>
      <c r="G154" s="25">
        <v>0</v>
      </c>
      <c r="H154" s="48">
        <f t="shared" si="2"/>
        <v>0</v>
      </c>
    </row>
    <row r="155" spans="1:8" hidden="1" x14ac:dyDescent="0.3">
      <c r="A155" s="15">
        <v>4</v>
      </c>
      <c r="B155" s="15">
        <v>47</v>
      </c>
      <c r="C155" s="15">
        <v>22</v>
      </c>
      <c r="D155" s="15">
        <v>400</v>
      </c>
      <c r="E155" s="14" t="s">
        <v>176</v>
      </c>
      <c r="F155" s="25">
        <v>0</v>
      </c>
      <c r="G155" s="25">
        <v>0</v>
      </c>
      <c r="H155" s="48">
        <f t="shared" si="2"/>
        <v>0</v>
      </c>
    </row>
    <row r="156" spans="1:8" hidden="1" x14ac:dyDescent="0.3">
      <c r="A156" s="15">
        <v>4</v>
      </c>
      <c r="B156" s="15">
        <v>47</v>
      </c>
      <c r="C156" s="15">
        <v>22</v>
      </c>
      <c r="D156" s="15">
        <v>500</v>
      </c>
      <c r="E156" s="14" t="s">
        <v>177</v>
      </c>
      <c r="F156" s="25">
        <v>0</v>
      </c>
      <c r="G156" s="25">
        <v>0</v>
      </c>
      <c r="H156" s="48">
        <f t="shared" si="2"/>
        <v>0</v>
      </c>
    </row>
    <row r="157" spans="1:8" hidden="1" x14ac:dyDescent="0.3">
      <c r="A157" s="15">
        <v>4</v>
      </c>
      <c r="B157" s="15">
        <v>47</v>
      </c>
      <c r="C157" s="15">
        <v>22</v>
      </c>
      <c r="D157" s="15">
        <v>600</v>
      </c>
      <c r="E157" s="14" t="s">
        <v>178</v>
      </c>
      <c r="F157" s="25">
        <v>0</v>
      </c>
      <c r="G157" s="25">
        <v>0</v>
      </c>
      <c r="H157" s="48">
        <f t="shared" si="2"/>
        <v>0</v>
      </c>
    </row>
    <row r="158" spans="1:8" ht="26" hidden="1" x14ac:dyDescent="0.3">
      <c r="A158" s="15">
        <v>4</v>
      </c>
      <c r="B158" s="15">
        <v>47</v>
      </c>
      <c r="C158" s="15">
        <v>22</v>
      </c>
      <c r="D158" s="15">
        <v>700</v>
      </c>
      <c r="E158" s="14" t="s">
        <v>179</v>
      </c>
      <c r="F158" s="25">
        <v>0</v>
      </c>
      <c r="G158" s="25">
        <v>0</v>
      </c>
      <c r="H158" s="48">
        <f t="shared" si="2"/>
        <v>0</v>
      </c>
    </row>
    <row r="159" spans="1:8" ht="26" hidden="1" x14ac:dyDescent="0.3">
      <c r="A159" s="15">
        <v>4</v>
      </c>
      <c r="B159" s="15">
        <v>47</v>
      </c>
      <c r="C159" s="15">
        <v>22</v>
      </c>
      <c r="D159" s="15">
        <v>800</v>
      </c>
      <c r="E159" s="14" t="s">
        <v>180</v>
      </c>
      <c r="F159" s="25">
        <v>0</v>
      </c>
      <c r="G159" s="25">
        <v>0</v>
      </c>
      <c r="H159" s="48">
        <f t="shared" si="2"/>
        <v>0</v>
      </c>
    </row>
    <row r="160" spans="1:8" hidden="1" x14ac:dyDescent="0.3">
      <c r="A160" s="15">
        <v>4</v>
      </c>
      <c r="B160" s="15">
        <v>47</v>
      </c>
      <c r="C160" s="15">
        <v>22</v>
      </c>
      <c r="D160" s="15">
        <v>900</v>
      </c>
      <c r="E160" s="14" t="s">
        <v>181</v>
      </c>
      <c r="F160" s="25">
        <v>0</v>
      </c>
      <c r="G160" s="25">
        <v>0</v>
      </c>
      <c r="H160" s="48">
        <f t="shared" si="2"/>
        <v>0</v>
      </c>
    </row>
    <row r="161" spans="1:8" x14ac:dyDescent="0.3">
      <c r="A161" s="15">
        <v>4</v>
      </c>
      <c r="B161" s="15">
        <v>47</v>
      </c>
      <c r="C161" s="15">
        <v>30</v>
      </c>
      <c r="D161" s="15" t="s">
        <v>197</v>
      </c>
      <c r="E161" s="13" t="s">
        <v>182</v>
      </c>
      <c r="F161" s="24">
        <f>+F162+F163</f>
        <v>18.936400000000003</v>
      </c>
      <c r="G161" s="24">
        <f>+G162+G163</f>
        <v>20.7</v>
      </c>
      <c r="H161" s="48">
        <f t="shared" si="2"/>
        <v>1</v>
      </c>
    </row>
    <row r="162" spans="1:8" x14ac:dyDescent="0.3">
      <c r="A162" s="15">
        <v>4</v>
      </c>
      <c r="B162" s="15">
        <v>47</v>
      </c>
      <c r="C162" s="15">
        <v>31</v>
      </c>
      <c r="D162" s="15" t="s">
        <v>197</v>
      </c>
      <c r="E162" s="14" t="s">
        <v>183</v>
      </c>
      <c r="F162" s="25">
        <v>18.936400000000003</v>
      </c>
      <c r="G162" s="25">
        <v>20.7</v>
      </c>
      <c r="H162" s="48">
        <f t="shared" si="2"/>
        <v>1</v>
      </c>
    </row>
    <row r="163" spans="1:8" hidden="1" x14ac:dyDescent="0.3">
      <c r="A163" s="15">
        <v>4</v>
      </c>
      <c r="B163" s="15">
        <v>47</v>
      </c>
      <c r="C163" s="15">
        <v>32</v>
      </c>
      <c r="D163" s="15" t="s">
        <v>197</v>
      </c>
      <c r="E163" s="14" t="s">
        <v>184</v>
      </c>
      <c r="F163" s="25">
        <v>0</v>
      </c>
      <c r="G163" s="25">
        <v>0</v>
      </c>
      <c r="H163" s="48">
        <f t="shared" si="2"/>
        <v>0</v>
      </c>
    </row>
    <row r="164" spans="1:8" x14ac:dyDescent="0.3">
      <c r="A164" s="15">
        <v>4</v>
      </c>
      <c r="B164" s="15">
        <v>48</v>
      </c>
      <c r="C164" s="15" t="s">
        <v>209</v>
      </c>
      <c r="D164" s="15" t="s">
        <v>197</v>
      </c>
      <c r="E164" s="13" t="s">
        <v>185</v>
      </c>
      <c r="F164" s="24">
        <f>+F165+F166</f>
        <v>174465.64726999999</v>
      </c>
      <c r="G164" s="24">
        <f>+G165+G166</f>
        <v>304538.61129999999</v>
      </c>
      <c r="H164" s="48">
        <f t="shared" si="2"/>
        <v>1</v>
      </c>
    </row>
    <row r="165" spans="1:8" hidden="1" x14ac:dyDescent="0.3">
      <c r="A165" s="15">
        <v>4</v>
      </c>
      <c r="B165" s="15">
        <v>48</v>
      </c>
      <c r="C165" s="15">
        <v>10</v>
      </c>
      <c r="D165" s="15" t="s">
        <v>197</v>
      </c>
      <c r="E165" s="14" t="s">
        <v>186</v>
      </c>
      <c r="F165" s="25">
        <v>0</v>
      </c>
      <c r="G165" s="25">
        <v>0</v>
      </c>
      <c r="H165" s="48">
        <f t="shared" si="2"/>
        <v>0</v>
      </c>
    </row>
    <row r="166" spans="1:8" x14ac:dyDescent="0.3">
      <c r="A166" s="15">
        <v>4</v>
      </c>
      <c r="B166" s="15">
        <v>48</v>
      </c>
      <c r="C166" s="15">
        <v>20</v>
      </c>
      <c r="D166" s="15" t="s">
        <v>197</v>
      </c>
      <c r="E166" s="13" t="s">
        <v>187</v>
      </c>
      <c r="F166" s="24">
        <f>+F167+F180</f>
        <v>174465.64726999999</v>
      </c>
      <c r="G166" s="24">
        <f>+G167+G180</f>
        <v>304538.61129999999</v>
      </c>
      <c r="H166" s="48">
        <f t="shared" si="2"/>
        <v>1</v>
      </c>
    </row>
    <row r="167" spans="1:8" x14ac:dyDescent="0.3">
      <c r="A167" s="15">
        <v>4</v>
      </c>
      <c r="B167" s="15">
        <v>48</v>
      </c>
      <c r="C167" s="15">
        <v>21</v>
      </c>
      <c r="D167" s="15" t="s">
        <v>197</v>
      </c>
      <c r="E167" s="13" t="s">
        <v>188</v>
      </c>
      <c r="F167" s="24">
        <f>+F168+F175+F176+F178+F179+F177</f>
        <v>154465.64726999999</v>
      </c>
      <c r="G167" s="24">
        <f>+G168+G175+G176+G178+G179+G177</f>
        <v>208705.27789999999</v>
      </c>
      <c r="H167" s="48">
        <f t="shared" si="2"/>
        <v>1</v>
      </c>
    </row>
    <row r="168" spans="1:8" x14ac:dyDescent="0.3">
      <c r="A168" s="15">
        <v>4</v>
      </c>
      <c r="B168" s="15">
        <v>48</v>
      </c>
      <c r="C168" s="15">
        <v>21</v>
      </c>
      <c r="D168" s="15">
        <v>100</v>
      </c>
      <c r="E168" s="13" t="s">
        <v>187</v>
      </c>
      <c r="F168" s="24">
        <f>+F169+F170+F171+F172+F173+F174</f>
        <v>102797.49609999997</v>
      </c>
      <c r="G168" s="24">
        <f>+G169+G170+G171+G172+G173+G174</f>
        <v>145534.81329999998</v>
      </c>
      <c r="H168" s="48">
        <f t="shared" si="2"/>
        <v>1</v>
      </c>
    </row>
    <row r="169" spans="1:8" x14ac:dyDescent="0.3">
      <c r="A169" s="15">
        <v>4</v>
      </c>
      <c r="B169" s="15">
        <v>48</v>
      </c>
      <c r="C169" s="15">
        <v>21</v>
      </c>
      <c r="D169" s="15">
        <v>110</v>
      </c>
      <c r="E169" s="14" t="s">
        <v>189</v>
      </c>
      <c r="F169" s="25">
        <v>36.345879999999994</v>
      </c>
      <c r="G169" s="25">
        <v>123.44799999999999</v>
      </c>
      <c r="H169" s="48">
        <f t="shared" si="2"/>
        <v>1</v>
      </c>
    </row>
    <row r="170" spans="1:8" hidden="1" x14ac:dyDescent="0.3">
      <c r="A170" s="15">
        <v>4</v>
      </c>
      <c r="B170" s="15">
        <v>48</v>
      </c>
      <c r="C170" s="15">
        <v>21</v>
      </c>
      <c r="D170" s="15">
        <v>120</v>
      </c>
      <c r="E170" s="14" t="s">
        <v>190</v>
      </c>
      <c r="F170" s="25">
        <v>0</v>
      </c>
      <c r="G170" s="25">
        <v>0</v>
      </c>
      <c r="H170" s="48">
        <f t="shared" si="2"/>
        <v>0</v>
      </c>
    </row>
    <row r="171" spans="1:8" hidden="1" x14ac:dyDescent="0.3">
      <c r="A171" s="15">
        <v>4</v>
      </c>
      <c r="B171" s="15">
        <v>48</v>
      </c>
      <c r="C171" s="15">
        <v>21</v>
      </c>
      <c r="D171" s="15">
        <v>130</v>
      </c>
      <c r="E171" s="14" t="s">
        <v>191</v>
      </c>
      <c r="F171" s="25">
        <v>0</v>
      </c>
      <c r="G171" s="25">
        <v>0</v>
      </c>
      <c r="H171" s="48">
        <f t="shared" si="2"/>
        <v>0</v>
      </c>
    </row>
    <row r="172" spans="1:8" x14ac:dyDescent="0.3">
      <c r="A172" s="15">
        <v>4</v>
      </c>
      <c r="B172" s="15">
        <v>48</v>
      </c>
      <c r="C172" s="15">
        <v>21</v>
      </c>
      <c r="D172" s="15">
        <v>140</v>
      </c>
      <c r="E172" s="14" t="s">
        <v>236</v>
      </c>
      <c r="F172" s="25">
        <v>40.996749999999999</v>
      </c>
      <c r="G172" s="25">
        <v>198.8665</v>
      </c>
      <c r="H172" s="48">
        <f t="shared" si="2"/>
        <v>1</v>
      </c>
    </row>
    <row r="173" spans="1:8" x14ac:dyDescent="0.3">
      <c r="A173" s="15">
        <v>4</v>
      </c>
      <c r="B173" s="15" t="s">
        <v>228</v>
      </c>
      <c r="C173" s="15" t="s">
        <v>229</v>
      </c>
      <c r="D173" s="15" t="s">
        <v>230</v>
      </c>
      <c r="E173" s="14" t="s">
        <v>192</v>
      </c>
      <c r="F173" s="25">
        <v>23358.41188</v>
      </c>
      <c r="G173" s="25">
        <v>32308.661</v>
      </c>
      <c r="H173" s="48">
        <f t="shared" si="2"/>
        <v>1</v>
      </c>
    </row>
    <row r="174" spans="1:8" x14ac:dyDescent="0.3">
      <c r="A174" s="15">
        <v>4</v>
      </c>
      <c r="B174" s="15">
        <v>48</v>
      </c>
      <c r="C174" s="15">
        <v>21</v>
      </c>
      <c r="D174" s="15">
        <v>190</v>
      </c>
      <c r="E174" s="14" t="s">
        <v>71</v>
      </c>
      <c r="F174" s="25">
        <f>79540.19929-178.457700000028</f>
        <v>79361.741589999976</v>
      </c>
      <c r="G174" s="25">
        <f>113637.6104-733.772600000025</f>
        <v>112903.83779999998</v>
      </c>
      <c r="H174" s="48">
        <f t="shared" si="2"/>
        <v>1</v>
      </c>
    </row>
    <row r="175" spans="1:8" hidden="1" x14ac:dyDescent="0.3">
      <c r="A175" s="15">
        <v>4</v>
      </c>
      <c r="B175" s="15">
        <v>48</v>
      </c>
      <c r="C175" s="15">
        <v>21</v>
      </c>
      <c r="D175" s="15">
        <v>200</v>
      </c>
      <c r="E175" s="14" t="s">
        <v>193</v>
      </c>
      <c r="F175" s="25">
        <v>0</v>
      </c>
      <c r="G175" s="25">
        <v>0</v>
      </c>
      <c r="H175" s="48">
        <f t="shared" si="2"/>
        <v>0</v>
      </c>
    </row>
    <row r="176" spans="1:8" hidden="1" x14ac:dyDescent="0.3">
      <c r="A176" s="15">
        <v>4</v>
      </c>
      <c r="B176" s="15">
        <v>48</v>
      </c>
      <c r="C176" s="15">
        <v>21</v>
      </c>
      <c r="D176" s="15">
        <v>300</v>
      </c>
      <c r="E176" s="14" t="s">
        <v>194</v>
      </c>
      <c r="F176" s="25">
        <v>0</v>
      </c>
      <c r="G176" s="25">
        <v>0</v>
      </c>
      <c r="H176" s="48">
        <f t="shared" si="2"/>
        <v>0</v>
      </c>
    </row>
    <row r="177" spans="1:8" x14ac:dyDescent="0.3">
      <c r="A177" s="15">
        <v>4</v>
      </c>
      <c r="B177" s="15">
        <v>48</v>
      </c>
      <c r="C177" s="15">
        <v>21</v>
      </c>
      <c r="D177" s="15">
        <v>400</v>
      </c>
      <c r="E177" s="14" t="s">
        <v>237</v>
      </c>
      <c r="F177" s="25">
        <v>51668.151170000005</v>
      </c>
      <c r="G177" s="25">
        <v>63170.464599999999</v>
      </c>
      <c r="H177" s="48">
        <f t="shared" si="2"/>
        <v>1</v>
      </c>
    </row>
    <row r="178" spans="1:8" hidden="1" x14ac:dyDescent="0.3">
      <c r="A178" s="15">
        <v>4</v>
      </c>
      <c r="B178" s="15">
        <v>48</v>
      </c>
      <c r="C178" s="15">
        <v>21</v>
      </c>
      <c r="D178" s="15">
        <v>500</v>
      </c>
      <c r="E178" s="14" t="s">
        <v>195</v>
      </c>
      <c r="F178" s="25">
        <v>0</v>
      </c>
      <c r="G178" s="25">
        <v>0</v>
      </c>
      <c r="H178" s="48">
        <f t="shared" si="2"/>
        <v>0</v>
      </c>
    </row>
    <row r="179" spans="1:8" ht="26" hidden="1" x14ac:dyDescent="0.3">
      <c r="A179" s="15">
        <v>4</v>
      </c>
      <c r="B179" s="15">
        <v>48</v>
      </c>
      <c r="C179" s="15">
        <v>21</v>
      </c>
      <c r="D179" s="15">
        <v>600</v>
      </c>
      <c r="E179" s="14" t="s">
        <v>196</v>
      </c>
      <c r="F179" s="25">
        <v>0</v>
      </c>
      <c r="G179" s="25">
        <v>0</v>
      </c>
      <c r="H179" s="48">
        <f t="shared" si="2"/>
        <v>0</v>
      </c>
    </row>
    <row r="180" spans="1:8" x14ac:dyDescent="0.3">
      <c r="A180" s="15">
        <v>4</v>
      </c>
      <c r="B180" s="15">
        <v>48</v>
      </c>
      <c r="C180" s="15">
        <v>22</v>
      </c>
      <c r="D180" s="15" t="s">
        <v>197</v>
      </c>
      <c r="E180" s="14" t="s">
        <v>231</v>
      </c>
      <c r="F180" s="25">
        <v>20000</v>
      </c>
      <c r="G180" s="25">
        <v>95833.333400000003</v>
      </c>
      <c r="H180" s="48">
        <f t="shared" si="2"/>
        <v>1</v>
      </c>
    </row>
    <row r="181" spans="1:8" ht="26" x14ac:dyDescent="0.3">
      <c r="A181" s="15"/>
      <c r="B181" s="15"/>
      <c r="C181" s="15"/>
      <c r="D181" s="15"/>
      <c r="E181" s="14" t="s">
        <v>289</v>
      </c>
      <c r="F181" s="25">
        <v>47026.400000000001</v>
      </c>
      <c r="G181" s="25">
        <v>40472</v>
      </c>
    </row>
    <row r="184" spans="1:8" ht="17.5" x14ac:dyDescent="0.35">
      <c r="C184" s="35" t="s">
        <v>95</v>
      </c>
      <c r="D184" s="35"/>
      <c r="E184" s="35"/>
      <c r="F184" s="35" t="s">
        <v>242</v>
      </c>
    </row>
    <row r="185" spans="1:8" ht="17.5" x14ac:dyDescent="0.35">
      <c r="C185" s="35"/>
      <c r="D185" s="35"/>
      <c r="E185" s="35"/>
      <c r="F185" s="35"/>
    </row>
    <row r="186" spans="1:8" ht="17.5" x14ac:dyDescent="0.35">
      <c r="C186" s="35"/>
      <c r="D186" s="35"/>
      <c r="E186" s="35"/>
      <c r="F186" s="35"/>
    </row>
    <row r="187" spans="1:8" ht="17.5" x14ac:dyDescent="0.35">
      <c r="C187" s="35"/>
      <c r="D187" s="35"/>
      <c r="E187" s="35"/>
      <c r="F187" s="35"/>
    </row>
    <row r="188" spans="1:8" ht="17.5" x14ac:dyDescent="0.35">
      <c r="C188" s="35" t="s">
        <v>96</v>
      </c>
      <c r="D188" s="35"/>
      <c r="E188" s="35"/>
      <c r="F188" s="35" t="s">
        <v>243</v>
      </c>
    </row>
  </sheetData>
  <autoFilter ref="A7:M180" xr:uid="{34F8E8BB-2FC6-418D-8F94-DBF6960876FC}">
    <filterColumn colId="7">
      <filters>
        <filter val="1"/>
      </filters>
    </filterColumn>
  </autoFilter>
  <mergeCells count="8">
    <mergeCell ref="A21:E21"/>
    <mergeCell ref="A27:E27"/>
    <mergeCell ref="A9:E9"/>
    <mergeCell ref="A25:E25"/>
    <mergeCell ref="A1:G1"/>
    <mergeCell ref="A2:G2"/>
    <mergeCell ref="A3:G3"/>
    <mergeCell ref="A5:G5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2:J29"/>
  <sheetViews>
    <sheetView workbookViewId="0">
      <selection activeCell="G14" sqref="G14"/>
    </sheetView>
  </sheetViews>
  <sheetFormatPr defaultColWidth="9.1796875" defaultRowHeight="18" x14ac:dyDescent="0.4"/>
  <cols>
    <col min="1" max="1" width="4.81640625" style="5" bestFit="1" customWidth="1"/>
    <col min="2" max="2" width="39.7265625" style="5" customWidth="1"/>
    <col min="3" max="3" width="31" style="5" customWidth="1"/>
    <col min="4" max="4" width="12.08984375" style="5" bestFit="1" customWidth="1"/>
    <col min="5" max="7" width="20.81640625" style="5" customWidth="1"/>
    <col min="8" max="16384" width="9.1796875" style="5"/>
  </cols>
  <sheetData>
    <row r="2" spans="1:10" ht="20" x14ac:dyDescent="0.4">
      <c r="A2" s="82" t="s">
        <v>73</v>
      </c>
      <c r="B2" s="82"/>
      <c r="C2" s="82"/>
      <c r="D2" s="82"/>
      <c r="E2" s="82"/>
      <c r="F2" s="82"/>
      <c r="G2" s="82"/>
    </row>
    <row r="3" spans="1:10" ht="20" x14ac:dyDescent="0.4">
      <c r="A3" s="82" t="s">
        <v>18</v>
      </c>
      <c r="B3" s="82"/>
      <c r="C3" s="82"/>
      <c r="D3" s="82"/>
      <c r="E3" s="82"/>
      <c r="F3" s="82"/>
      <c r="G3" s="82"/>
    </row>
    <row r="6" spans="1:10" ht="52.5" x14ac:dyDescent="0.4">
      <c r="A6" s="36" t="s">
        <v>0</v>
      </c>
      <c r="B6" s="36" t="s">
        <v>74</v>
      </c>
      <c r="C6" s="36" t="s">
        <v>75</v>
      </c>
      <c r="D6" s="36" t="s">
        <v>76</v>
      </c>
      <c r="E6" s="36" t="s">
        <v>77</v>
      </c>
      <c r="F6" s="36" t="s">
        <v>78</v>
      </c>
      <c r="G6" s="36" t="s">
        <v>79</v>
      </c>
    </row>
    <row r="7" spans="1:10" x14ac:dyDescent="0.4">
      <c r="A7" s="37">
        <v>1</v>
      </c>
      <c r="B7" s="38" t="s">
        <v>241</v>
      </c>
      <c r="C7" s="39" t="s">
        <v>240</v>
      </c>
      <c r="D7" s="39" t="s">
        <v>239</v>
      </c>
      <c r="E7" s="28">
        <v>5000000</v>
      </c>
      <c r="F7" s="39">
        <v>14</v>
      </c>
      <c r="G7" s="40">
        <v>45340</v>
      </c>
    </row>
    <row r="8" spans="1:10" x14ac:dyDescent="0.4">
      <c r="A8" s="37"/>
      <c r="B8" s="37"/>
      <c r="C8" s="37"/>
      <c r="D8" s="37"/>
      <c r="E8" s="37"/>
      <c r="F8" s="37"/>
      <c r="G8" s="37"/>
    </row>
    <row r="10" spans="1:10" x14ac:dyDescent="0.4">
      <c r="A10" s="35"/>
      <c r="B10" s="35"/>
      <c r="C10" s="35"/>
      <c r="D10" s="35"/>
      <c r="E10" s="35"/>
      <c r="F10" s="35"/>
      <c r="G10" s="35"/>
      <c r="H10" s="35"/>
      <c r="I10" s="35"/>
      <c r="J10" s="35"/>
    </row>
    <row r="11" spans="1:10" s="35" customFormat="1" ht="17.5" customHeight="1" x14ac:dyDescent="0.35">
      <c r="B11" s="35" t="s">
        <v>95</v>
      </c>
      <c r="E11" s="35" t="s">
        <v>242</v>
      </c>
    </row>
    <row r="12" spans="1:10" s="35" customFormat="1" ht="17.5" x14ac:dyDescent="0.35"/>
    <row r="13" spans="1:10" s="35" customFormat="1" ht="17.5" x14ac:dyDescent="0.35"/>
    <row r="14" spans="1:10" s="35" customFormat="1" ht="17.5" x14ac:dyDescent="0.35"/>
    <row r="15" spans="1:10" s="35" customFormat="1" ht="17.5" customHeight="1" x14ac:dyDescent="0.35">
      <c r="B15" s="35" t="s">
        <v>96</v>
      </c>
      <c r="E15" s="35" t="s">
        <v>243</v>
      </c>
    </row>
    <row r="16" spans="1:10" s="35" customFormat="1" ht="17.5" x14ac:dyDescent="0.35"/>
    <row r="17" s="35" customFormat="1" ht="17.5" x14ac:dyDescent="0.35"/>
    <row r="18" s="35" customFormat="1" ht="17.5" x14ac:dyDescent="0.35"/>
    <row r="19" s="35" customFormat="1" ht="17.5" x14ac:dyDescent="0.35"/>
    <row r="20" s="35" customFormat="1" ht="17.5" x14ac:dyDescent="0.35"/>
    <row r="21" s="35" customFormat="1" ht="17.5" x14ac:dyDescent="0.35"/>
    <row r="22" s="35" customFormat="1" ht="17.5" x14ac:dyDescent="0.35"/>
    <row r="23" s="35" customFormat="1" ht="17.5" x14ac:dyDescent="0.35"/>
    <row r="24" s="35" customFormat="1" ht="17.5" x14ac:dyDescent="0.35"/>
    <row r="25" s="35" customFormat="1" ht="17.5" x14ac:dyDescent="0.35"/>
    <row r="26" s="35" customFormat="1" ht="17.5" x14ac:dyDescent="0.35"/>
    <row r="27" s="35" customFormat="1" ht="17.5" x14ac:dyDescent="0.35"/>
    <row r="28" s="35" customFormat="1" ht="17.5" x14ac:dyDescent="0.35"/>
    <row r="29" s="35" customFormat="1" ht="17.5" x14ac:dyDescent="0.35"/>
  </sheetData>
  <mergeCells count="2">
    <mergeCell ref="A2:G2"/>
    <mergeCell ref="A3:G3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Ҳисобот</vt:lpstr>
      <vt:lpstr>1 илова</vt:lpstr>
      <vt:lpstr>2 илова</vt:lpstr>
      <vt:lpstr>3 илова</vt:lpstr>
      <vt:lpstr>3,1 илова</vt:lpstr>
      <vt:lpstr>4 илова</vt:lpstr>
      <vt:lpstr>'3,1 илова'!Область_печати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2021-10-20T04:09:59Z</dcterms:modified>
</cp:coreProperties>
</file>