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835" tabRatio="602" firstSheet="1" activeTab="1"/>
  </bookViews>
  <sheets>
    <sheet name="КЎ" sheetId="1" state="hidden" r:id="rId1"/>
    <sheet name="БТР" sheetId="10" r:id="rId2"/>
    <sheet name="Бандлик" sheetId="9" r:id="rId3"/>
    <sheet name="Аёллар бандлиги (2)" sheetId="41" r:id="rId4"/>
    <sheet name="Ёшлар бандлиги" sheetId="39" r:id="rId5"/>
    <sheet name="Мурожаат" sheetId="11" r:id="rId6"/>
    <sheet name="Жамоат иши" sheetId="14" r:id="rId7"/>
    <sheet name="Субсидия" sheetId="47" r:id="rId8"/>
    <sheet name="Субсидия (2)" sheetId="45" r:id="rId9"/>
    <sheet name="Субсидия(1)" sheetId="16" r:id="rId10"/>
    <sheet name="Касбга ўқитиш" sheetId="17" r:id="rId11"/>
    <sheet name="Квота" sheetId="34" r:id="rId12"/>
    <sheet name="Вакансия" sheetId="35" r:id="rId13"/>
    <sheet name="Ярмарка" sheetId="36" r:id="rId14"/>
    <sheet name="Бюро" sheetId="37" r:id="rId15"/>
    <sheet name="ЯИЎ 1" sheetId="56" r:id="rId16"/>
    <sheet name="Фонд (1)" sheetId="18" r:id="rId17"/>
    <sheet name="Фонд (2)" sheetId="33" r:id="rId18"/>
    <sheet name="Жамоат фонд2" sheetId="31" r:id="rId19"/>
    <sheet name="Миграция жамғарма" sheetId="26" r:id="rId20"/>
    <sheet name="Миграция агентлик" sheetId="29" r:id="rId21"/>
    <sheet name="Миграция" sheetId="28" r:id="rId22"/>
    <sheet name="Реинтеграция" sheetId="58" r:id="rId23"/>
    <sheet name="Суғурта" sheetId="59" r:id="rId24"/>
    <sheet name="ДМИ" sheetId="19" r:id="rId25"/>
    <sheet name="ДМИ (2)" sheetId="20" r:id="rId26"/>
    <sheet name="ДМИ (3)" sheetId="21" r:id="rId27"/>
    <sheet name="ДМИ (4)" sheetId="22" r:id="rId28"/>
    <sheet name="Мурожаатлар" sheetId="50" r:id="rId29"/>
    <sheet name="Мурожаатлар (2)" sheetId="51" r:id="rId30"/>
    <sheet name="Мурожаатлар (3)" sheetId="52" r:id="rId31"/>
    <sheet name="ЯММТ" sheetId="43" r:id="rId32"/>
    <sheet name="Ижтимоий к." sheetId="48" r:id="rId33"/>
    <sheet name="Ижтимоий к. (2)" sheetId="49" r:id="rId34"/>
    <sheet name="Умумий" sheetId="4" state="hidden" r:id="rId35"/>
    <sheet name="Лист1" sheetId="6" state="hidden" r:id="rId36"/>
    <sheet name="Йигилишга " sheetId="7" state="hidden" r:id="rId37"/>
  </sheets>
  <definedNames>
    <definedName name="_FilterDatabase" localSheetId="36" hidden="1">'Йигилишга '!#REF!</definedName>
    <definedName name="_FilterDatabase" localSheetId="0" hidden="1">КЎ!$A$5:$V$220</definedName>
    <definedName name="_FilterDatabase" localSheetId="35" hidden="1">Лист1!#REF!</definedName>
    <definedName name="_FilterDatabase" localSheetId="34" hidden="1">Умумий!$A$5:$R$220</definedName>
    <definedName name="_xlnm._FilterDatabase" localSheetId="15" hidden="1">'ЯИЎ 1'!$A$6:$AN$6</definedName>
    <definedName name="Print_Area" localSheetId="3">'Аёллар бандлиги (2)'!$A$1:$H$18</definedName>
    <definedName name="Print_Area" localSheetId="2">Бандлик!$A$1:$H$18</definedName>
    <definedName name="Print_Area" localSheetId="1">БТР!$A$1:$L$19</definedName>
    <definedName name="Print_Area" localSheetId="14">Бюро!$A$1:$I$18</definedName>
    <definedName name="Print_Area" localSheetId="12">Вакансия!$A$1:$I$19</definedName>
    <definedName name="Print_Area" localSheetId="24">ДМИ!$A$1:$H$19</definedName>
    <definedName name="Print_Area" localSheetId="25">'ДМИ (2)'!$A$1:$L$21</definedName>
    <definedName name="Print_Area" localSheetId="26">'ДМИ (3)'!$A$1:$K$21</definedName>
    <definedName name="Print_Area" localSheetId="27">'ДМИ (4)'!$A$1:$J$18</definedName>
    <definedName name="Print_Area" localSheetId="4">'Ёшлар бандлиги'!$A$1:$H$18</definedName>
    <definedName name="Print_Area" localSheetId="6">'Жамоат иши'!$A$1:$M$19</definedName>
    <definedName name="Print_Area" localSheetId="18">'Жамоат фонд2'!$A$1:$F$19</definedName>
    <definedName name="Print_Area" localSheetId="32">'Ижтимоий к.'!$A$1:$K$20</definedName>
    <definedName name="Print_Area" localSheetId="33">'Ижтимоий к. (2)'!$A$1:$K$20</definedName>
    <definedName name="Print_Area" localSheetId="36">'Йигилишга '!$B$2:$L$220</definedName>
    <definedName name="Print_Area" localSheetId="10">'Касбга ўқитиш'!$A$1:$J$20</definedName>
    <definedName name="Print_Area" localSheetId="11">Квота!$A$1:$L$18</definedName>
    <definedName name="Print_Area" localSheetId="35">Лист1!$A$1:$Q$222</definedName>
    <definedName name="Print_Area" localSheetId="21">Миграция!$A$1:$O$19</definedName>
    <definedName name="Print_Area" localSheetId="5">Мурожаат!$A$1:$I$19</definedName>
    <definedName name="Print_Area" localSheetId="28">Мурожаатлар!$A$1:$F$21</definedName>
    <definedName name="Print_Area" localSheetId="29">'Мурожаатлар (2)'!$A$1:$G$23</definedName>
    <definedName name="Print_Area" localSheetId="30">'Мурожаатлар (3)'!$A$1:$F$23</definedName>
    <definedName name="Print_Area" localSheetId="22">Реинтеграция!$A$1:$O$18</definedName>
    <definedName name="Print_Area" localSheetId="7">Субсидия!$A$1:$Q$20</definedName>
    <definedName name="Print_Area" localSheetId="8">'Субсидия (2)'!$A$1:$N$20</definedName>
    <definedName name="Print_Area" localSheetId="9">'Субсидия(1)'!$A$1:$L$20</definedName>
    <definedName name="Print_Area" localSheetId="23">Суғурта!$B$1:$J$17</definedName>
    <definedName name="Print_Area" localSheetId="34">Умумий!$B$1:$R$220</definedName>
    <definedName name="Print_Area" localSheetId="16">'Фонд (1)'!$A$1:$J$19</definedName>
    <definedName name="Print_Area" localSheetId="17">'Фонд (2)'!$A$1:$H$19</definedName>
    <definedName name="Print_Area" localSheetId="15">'ЯИЎ 1'!#REF!</definedName>
    <definedName name="Print_Area" localSheetId="31">ЯММТ!$A$1:$H$21</definedName>
    <definedName name="Print_Area" localSheetId="13">Ярмарка!$A$1:$J$19</definedName>
    <definedName name="Print_Titles" localSheetId="18">'Жамоат фонд2'!$A:$B</definedName>
    <definedName name="Print_Titles" localSheetId="32">'Ижтимоий к.'!$A:$B</definedName>
    <definedName name="Print_Titles" localSheetId="33">'Ижтимоий к. (2)'!$A:$B</definedName>
    <definedName name="Print_Titles" localSheetId="36">'Йигилишга '!$4:$5</definedName>
    <definedName name="Print_Titles" localSheetId="16">'Фонд (1)'!$A:$B</definedName>
    <definedName name="Print_Titles" localSheetId="17">'Фонд (2)'!$A:$B</definedName>
    <definedName name="аерарп" localSheetId="10">'Касбга ўқитиш'!$A$1:$J$20</definedName>
    <definedName name="апрпар" localSheetId="7">Субсидия!$A$1:$Q$20</definedName>
    <definedName name="апрпар" localSheetId="8">'Субсидия (2)'!$A$1:$N$20</definedName>
    <definedName name="апрпар" localSheetId="9">'Субсидия(1)'!$A$1:$L$20</definedName>
    <definedName name="вкп" localSheetId="7">Субсидия!$A$1:$Q$20</definedName>
    <definedName name="вкп" localSheetId="8">'Субсидия (2)'!$A$1:$N$20</definedName>
    <definedName name="вкп" localSheetId="9">'Субсидия(1)'!$A$1:$L$20</definedName>
    <definedName name="_xlnm.Print_Titles" localSheetId="20">'Миграция агентлик'!#REF!</definedName>
    <definedName name="қуақуа" localSheetId="1">БТР!#REF!</definedName>
    <definedName name="_xlnm.Print_Area" localSheetId="2">Бандлик!$A$1:$H$18</definedName>
    <definedName name="_xlnm.Print_Area" localSheetId="1">БТР!$A$1:$L$19</definedName>
    <definedName name="_xlnm.Print_Area" localSheetId="10">'Касбга ўқитиш'!$A$1:$M$20</definedName>
    <definedName name="_xlnm.Print_Area" localSheetId="20">'Миграция агентлик'!$A$1:$H$119</definedName>
    <definedName name="_xlnm.Print_Area" localSheetId="28">Мурожаатлар!$A$1:$R$26</definedName>
    <definedName name="_xlnm.Print_Area" localSheetId="29">'Мурожаатлар (2)'!$A$1:$Q$24</definedName>
    <definedName name="_xlnm.Print_Area" localSheetId="30">'Мурожаатлар (3)'!$A$1:$P$24</definedName>
    <definedName name="_xlnm.Print_Area" localSheetId="9">'Субсидия(1)'!$A$1:$L$20</definedName>
    <definedName name="_xlnm.Print_Area" localSheetId="16">'Фонд (1)'!$A$1:$J$20</definedName>
    <definedName name="_xlnm.Print_Area" localSheetId="17">'Фонд (2)'!$A$1:$H$20</definedName>
    <definedName name="_xlnm.Print_Area" localSheetId="15">'ЯИЎ 1'!$A$1:$T$20</definedName>
    <definedName name="пкуп" localSheetId="1">БТР!#REF!</definedName>
  </definedNames>
  <calcPr calcId="152511"/>
</workbook>
</file>

<file path=xl/calcChain.xml><?xml version="1.0" encoding="utf-8"?>
<calcChain xmlns="http://schemas.openxmlformats.org/spreadsheetml/2006/main">
  <c r="N8" i="56" l="1"/>
  <c r="C20" i="59" l="1"/>
  <c r="C19" i="59"/>
  <c r="C18" i="59"/>
  <c r="C17" i="59"/>
  <c r="C16" i="59"/>
  <c r="C15" i="59"/>
  <c r="C14" i="59"/>
  <c r="C13" i="59"/>
  <c r="C12" i="59"/>
  <c r="C11" i="59"/>
  <c r="C10" i="59"/>
  <c r="C9" i="59"/>
  <c r="C8" i="59"/>
  <c r="C7" i="59"/>
  <c r="C18" i="22" l="1"/>
  <c r="C17" i="22"/>
  <c r="C16" i="22"/>
  <c r="C15" i="22"/>
  <c r="C14" i="22"/>
  <c r="C13" i="22"/>
  <c r="C12" i="22"/>
  <c r="C11" i="22"/>
  <c r="C10" i="22"/>
  <c r="C9" i="22"/>
  <c r="C8" i="22"/>
  <c r="C7" i="22"/>
  <c r="C6" i="22"/>
  <c r="C5" i="22"/>
  <c r="E4" i="22"/>
  <c r="D4" i="22"/>
  <c r="K6" i="45" l="1"/>
  <c r="N5" i="28" l="1"/>
  <c r="K5" i="28"/>
  <c r="H112" i="29" l="1"/>
  <c r="H111" i="29"/>
  <c r="L5" i="10" l="1"/>
  <c r="K5" i="10"/>
  <c r="J5" i="10"/>
  <c r="H5" i="10"/>
  <c r="G5" i="10"/>
  <c r="F5" i="10"/>
  <c r="E5" i="10"/>
  <c r="D5" i="10"/>
  <c r="C5" i="10"/>
  <c r="L6" i="56" l="1"/>
  <c r="T20" i="56"/>
  <c r="Q20" i="56"/>
  <c r="K7" i="56"/>
  <c r="K20" i="56"/>
  <c r="K19" i="56"/>
  <c r="K18" i="56"/>
  <c r="K17" i="56"/>
  <c r="K16" i="56"/>
  <c r="K15" i="56"/>
  <c r="K14" i="56"/>
  <c r="K13" i="56"/>
  <c r="K12" i="56"/>
  <c r="K11" i="56"/>
  <c r="K10" i="56"/>
  <c r="K9" i="56"/>
  <c r="K8" i="56"/>
  <c r="D7" i="56"/>
  <c r="E7" i="56" s="1"/>
  <c r="D20" i="56"/>
  <c r="D19" i="56"/>
  <c r="D18" i="56"/>
  <c r="E18" i="56" s="1"/>
  <c r="D17" i="56"/>
  <c r="E17" i="56" s="1"/>
  <c r="D16" i="56"/>
  <c r="D15" i="56"/>
  <c r="D14" i="56"/>
  <c r="D13" i="56"/>
  <c r="D12" i="56"/>
  <c r="D11" i="56"/>
  <c r="D10" i="56"/>
  <c r="D9" i="56"/>
  <c r="D8" i="56"/>
  <c r="O6" i="56"/>
  <c r="P6" i="56"/>
  <c r="E20" i="56"/>
  <c r="N13" i="56"/>
  <c r="N10" i="56"/>
  <c r="N19" i="56"/>
  <c r="N16" i="56"/>
  <c r="N15" i="56"/>
  <c r="N14" i="56"/>
  <c r="T7" i="56"/>
  <c r="T19" i="56"/>
  <c r="T18" i="56"/>
  <c r="T17" i="56"/>
  <c r="T16" i="56"/>
  <c r="T15" i="56"/>
  <c r="T14" i="56"/>
  <c r="T13" i="56"/>
  <c r="T12" i="56"/>
  <c r="T11" i="56"/>
  <c r="T10" i="56"/>
  <c r="T9" i="56"/>
  <c r="T8" i="56"/>
  <c r="Q19" i="56"/>
  <c r="Q18" i="56"/>
  <c r="Q17" i="56"/>
  <c r="Q16" i="56"/>
  <c r="Q15" i="56"/>
  <c r="Q14" i="56"/>
  <c r="Q13" i="56"/>
  <c r="Q12" i="56"/>
  <c r="Q11" i="56"/>
  <c r="Q10" i="56"/>
  <c r="Q9" i="56"/>
  <c r="Q8" i="56"/>
  <c r="Q7" i="56"/>
  <c r="N18" i="56"/>
  <c r="H20" i="56"/>
  <c r="H19" i="56"/>
  <c r="H18" i="56"/>
  <c r="H17" i="56"/>
  <c r="H16" i="56"/>
  <c r="H15" i="56"/>
  <c r="H14" i="56"/>
  <c r="H13" i="56"/>
  <c r="H12" i="56"/>
  <c r="H11" i="56"/>
  <c r="H10" i="56"/>
  <c r="H9" i="56"/>
  <c r="H8" i="56"/>
  <c r="H7" i="56"/>
  <c r="G6" i="56"/>
  <c r="F6" i="56"/>
  <c r="S6" i="56"/>
  <c r="R6" i="56"/>
  <c r="J6" i="56"/>
  <c r="I6" i="56"/>
  <c r="C6" i="56"/>
  <c r="N17" i="56" l="1"/>
  <c r="E13" i="56"/>
  <c r="E14" i="56"/>
  <c r="E15" i="56"/>
  <c r="E16" i="56"/>
  <c r="E10" i="56"/>
  <c r="E19" i="56"/>
  <c r="E8" i="56"/>
  <c r="T6" i="56"/>
  <c r="N7" i="56"/>
  <c r="H6" i="56"/>
  <c r="K6" i="56"/>
  <c r="Q6" i="56"/>
  <c r="N9" i="56" l="1"/>
  <c r="N12" i="56"/>
  <c r="E12" i="56"/>
  <c r="N11" i="56"/>
  <c r="E11" i="56"/>
  <c r="M6" i="56"/>
  <c r="N6" i="56" s="1"/>
  <c r="D6" i="56" l="1"/>
  <c r="E6" i="56" s="1"/>
  <c r="E9" i="56"/>
  <c r="C26" i="48" l="1"/>
  <c r="D24" i="48"/>
  <c r="C24" i="48"/>
  <c r="D23" i="48"/>
  <c r="C23" i="48"/>
  <c r="D21" i="48"/>
  <c r="C21" i="48"/>
  <c r="D20" i="48"/>
  <c r="C20" i="48"/>
  <c r="D18" i="48"/>
  <c r="C18" i="48"/>
  <c r="D17" i="48"/>
  <c r="C17" i="48"/>
  <c r="D15" i="48"/>
  <c r="C15" i="48"/>
  <c r="D14" i="48"/>
  <c r="C14" i="48"/>
  <c r="D12" i="48"/>
  <c r="C12" i="48"/>
  <c r="D11" i="48"/>
  <c r="C11" i="48"/>
  <c r="D9" i="48"/>
  <c r="C9" i="48"/>
  <c r="D8" i="48"/>
  <c r="C8" i="48"/>
  <c r="C8" i="49"/>
  <c r="C7" i="48" l="1"/>
  <c r="E18" i="34"/>
  <c r="E17" i="34"/>
  <c r="E16" i="34"/>
  <c r="E15" i="34"/>
  <c r="E14" i="34"/>
  <c r="E13" i="34"/>
  <c r="E12" i="34"/>
  <c r="E11" i="34"/>
  <c r="E10" i="34"/>
  <c r="E9" i="34"/>
  <c r="E8" i="34"/>
  <c r="E7" i="34"/>
  <c r="E6" i="34"/>
  <c r="E5" i="34"/>
  <c r="D19" i="18"/>
  <c r="D18" i="18"/>
  <c r="D17" i="18"/>
  <c r="D16" i="18"/>
  <c r="D15" i="18"/>
  <c r="D14" i="18"/>
  <c r="D13" i="18"/>
  <c r="D12" i="18"/>
  <c r="D11" i="18"/>
  <c r="D10" i="18"/>
  <c r="D9" i="18"/>
  <c r="D8" i="18"/>
  <c r="D7" i="18"/>
  <c r="D6" i="18"/>
  <c r="C6" i="18" s="1"/>
  <c r="G5" i="18"/>
  <c r="M6" i="17" l="1"/>
  <c r="L6" i="17"/>
  <c r="K6" i="17"/>
  <c r="N6" i="59" l="1"/>
  <c r="M6" i="59"/>
  <c r="L6" i="59"/>
  <c r="K6" i="59"/>
  <c r="O6" i="59"/>
  <c r="J6" i="59"/>
  <c r="H6" i="59"/>
  <c r="G6" i="59"/>
  <c r="E6" i="59" l="1"/>
  <c r="I6" i="59"/>
  <c r="D6" i="59"/>
  <c r="F6" i="59"/>
  <c r="L6" i="58"/>
  <c r="K6" i="58"/>
  <c r="J6" i="58"/>
  <c r="I6" i="58"/>
  <c r="H6" i="58"/>
  <c r="G6" i="58"/>
  <c r="D6" i="58"/>
  <c r="C6" i="58"/>
  <c r="F20" i="58"/>
  <c r="F19" i="58"/>
  <c r="F18" i="58"/>
  <c r="F17" i="58"/>
  <c r="F16" i="58"/>
  <c r="F15" i="58"/>
  <c r="F14" i="58"/>
  <c r="F13" i="58"/>
  <c r="F12" i="58"/>
  <c r="F11" i="58"/>
  <c r="F10" i="58"/>
  <c r="F9" i="58"/>
  <c r="F8" i="58"/>
  <c r="F7" i="58"/>
  <c r="C6" i="59" l="1"/>
  <c r="F6" i="58"/>
  <c r="E6" i="58"/>
  <c r="K7" i="51" l="1"/>
  <c r="C8" i="52"/>
  <c r="C7" i="20" l="1"/>
  <c r="C8" i="20"/>
  <c r="C9" i="20"/>
  <c r="C10" i="20"/>
  <c r="C11" i="20"/>
  <c r="C12" i="20"/>
  <c r="C13" i="20"/>
  <c r="C14" i="20"/>
  <c r="C15" i="20"/>
  <c r="C16" i="20"/>
  <c r="C17" i="20"/>
  <c r="C18" i="20"/>
  <c r="C19" i="20"/>
  <c r="C20" i="20"/>
  <c r="O5" i="28"/>
  <c r="M5" i="28"/>
  <c r="L5" i="28"/>
  <c r="J5" i="28"/>
  <c r="I5" i="28"/>
  <c r="H5" i="28"/>
  <c r="F5" i="28"/>
  <c r="G5" i="28"/>
  <c r="C20" i="18" l="1"/>
  <c r="C19" i="18"/>
  <c r="C18" i="18"/>
  <c r="C17" i="18"/>
  <c r="C16" i="18"/>
  <c r="C15" i="18"/>
  <c r="C14" i="18"/>
  <c r="C13" i="18"/>
  <c r="C12" i="18"/>
  <c r="C11" i="18"/>
  <c r="C10" i="18"/>
  <c r="C9" i="18"/>
  <c r="C8" i="18"/>
  <c r="C7" i="18"/>
  <c r="D48" i="49" l="1"/>
  <c r="C48" i="49"/>
  <c r="D47" i="49"/>
  <c r="C47" i="49"/>
  <c r="D45" i="49"/>
  <c r="C45" i="49"/>
  <c r="D44" i="49"/>
  <c r="C44" i="49"/>
  <c r="D42" i="49"/>
  <c r="C42" i="49"/>
  <c r="D41" i="49"/>
  <c r="C41" i="49"/>
  <c r="D38" i="49"/>
  <c r="D39" i="49"/>
  <c r="C39" i="49"/>
  <c r="C38" i="49"/>
  <c r="D36" i="49"/>
  <c r="C36" i="49"/>
  <c r="D35" i="49"/>
  <c r="C35" i="49"/>
  <c r="D33" i="49"/>
  <c r="C33" i="49"/>
  <c r="D32" i="49"/>
  <c r="C32" i="49"/>
  <c r="D30" i="49"/>
  <c r="C30" i="49"/>
  <c r="D29" i="49"/>
  <c r="C29" i="49"/>
  <c r="D27" i="49"/>
  <c r="C27" i="49"/>
  <c r="D26" i="49"/>
  <c r="C26" i="49"/>
  <c r="D24" i="49"/>
  <c r="C24" i="49"/>
  <c r="D23" i="49"/>
  <c r="C23" i="49"/>
  <c r="D21" i="49"/>
  <c r="C21" i="49"/>
  <c r="D20" i="49"/>
  <c r="C20" i="49"/>
  <c r="D18" i="49"/>
  <c r="C18" i="49"/>
  <c r="D17" i="49"/>
  <c r="C17" i="49"/>
  <c r="D15" i="49"/>
  <c r="C15" i="49"/>
  <c r="D14" i="49"/>
  <c r="D13" i="49" s="1"/>
  <c r="C14" i="49"/>
  <c r="D12" i="49"/>
  <c r="C12" i="49"/>
  <c r="D11" i="49"/>
  <c r="C11" i="49"/>
  <c r="D9" i="49"/>
  <c r="C9" i="49"/>
  <c r="D8" i="49"/>
  <c r="D25" i="49" l="1"/>
  <c r="D43" i="49"/>
  <c r="D19" i="49"/>
  <c r="D31" i="49"/>
  <c r="D7" i="49"/>
  <c r="D10" i="49"/>
  <c r="D16" i="49"/>
  <c r="D22" i="49"/>
  <c r="D28" i="49"/>
  <c r="D34" i="49"/>
  <c r="D40" i="49"/>
  <c r="C37" i="49"/>
  <c r="D46" i="49"/>
  <c r="D37" i="49"/>
  <c r="C10" i="49"/>
  <c r="C16" i="49"/>
  <c r="C22" i="49"/>
  <c r="C28" i="49"/>
  <c r="C34" i="49"/>
  <c r="C40" i="49"/>
  <c r="C46" i="49"/>
  <c r="C7" i="49"/>
  <c r="C13" i="49"/>
  <c r="C19" i="49"/>
  <c r="C25" i="49"/>
  <c r="C31" i="49"/>
  <c r="C43" i="49"/>
  <c r="C6" i="49" l="1"/>
  <c r="H5" i="33"/>
  <c r="G5" i="33"/>
  <c r="F5" i="33"/>
  <c r="E5" i="33"/>
  <c r="D5" i="33"/>
  <c r="J5" i="18"/>
  <c r="I5" i="18"/>
  <c r="H5" i="18"/>
  <c r="F5" i="18"/>
  <c r="E5" i="18"/>
  <c r="D5" i="18" l="1"/>
  <c r="C5" i="18"/>
  <c r="L4" i="34" l="1"/>
  <c r="K4" i="34"/>
  <c r="J4" i="34"/>
  <c r="F19" i="31" l="1"/>
  <c r="F18" i="31"/>
  <c r="F17" i="31"/>
  <c r="F16" i="31"/>
  <c r="F15" i="31"/>
  <c r="F14" i="31"/>
  <c r="F13" i="31"/>
  <c r="F12" i="31"/>
  <c r="F11" i="31"/>
  <c r="F10" i="31"/>
  <c r="F9" i="31"/>
  <c r="F8" i="31"/>
  <c r="F7" i="31"/>
  <c r="F6" i="31"/>
  <c r="D5" i="31"/>
  <c r="J5" i="36" l="1"/>
  <c r="D6" i="49" l="1"/>
  <c r="F5" i="35" l="1"/>
  <c r="E5" i="35"/>
  <c r="R10" i="50" l="1"/>
  <c r="Q10" i="50"/>
  <c r="P10" i="50"/>
  <c r="O10" i="50"/>
  <c r="N10" i="50"/>
  <c r="M10" i="50"/>
  <c r="L10" i="50"/>
  <c r="K10" i="50"/>
  <c r="J10" i="50"/>
  <c r="I10" i="50"/>
  <c r="H10" i="50"/>
  <c r="G10" i="50"/>
  <c r="F10" i="50"/>
  <c r="E10" i="50"/>
  <c r="D10" i="50"/>
  <c r="C10" i="50"/>
  <c r="I16" i="11" l="1"/>
  <c r="I6" i="11"/>
  <c r="I6" i="49" l="1"/>
  <c r="J6" i="49"/>
  <c r="F8" i="43" l="1"/>
  <c r="K6" i="20" l="1"/>
  <c r="E7" i="45" l="1"/>
  <c r="N7" i="47" s="1"/>
  <c r="E20" i="45"/>
  <c r="N20" i="47" s="1"/>
  <c r="D20" i="45"/>
  <c r="K20" i="47" s="1"/>
  <c r="C20" i="45"/>
  <c r="J20" i="47" s="1"/>
  <c r="E19" i="45"/>
  <c r="N19" i="47" s="1"/>
  <c r="D19" i="45"/>
  <c r="K19" i="47" s="1"/>
  <c r="C19" i="45"/>
  <c r="E18" i="45"/>
  <c r="N18" i="47" s="1"/>
  <c r="D18" i="45"/>
  <c r="K18" i="47" s="1"/>
  <c r="C18" i="45"/>
  <c r="E17" i="45"/>
  <c r="N17" i="47" s="1"/>
  <c r="D17" i="45"/>
  <c r="K17" i="47" s="1"/>
  <c r="C17" i="45"/>
  <c r="E16" i="45"/>
  <c r="N16" i="47" s="1"/>
  <c r="D16" i="45"/>
  <c r="K16" i="47" s="1"/>
  <c r="C16" i="45"/>
  <c r="E15" i="45"/>
  <c r="N15" i="47" s="1"/>
  <c r="D15" i="45"/>
  <c r="K15" i="47" s="1"/>
  <c r="C15" i="45"/>
  <c r="E14" i="45"/>
  <c r="N14" i="47" s="1"/>
  <c r="D14" i="45"/>
  <c r="K14" i="47" s="1"/>
  <c r="C14" i="45"/>
  <c r="E13" i="45"/>
  <c r="N13" i="47" s="1"/>
  <c r="D13" i="45"/>
  <c r="K13" i="47" s="1"/>
  <c r="C13" i="45"/>
  <c r="E12" i="45"/>
  <c r="N12" i="47" s="1"/>
  <c r="D12" i="45"/>
  <c r="K12" i="47" s="1"/>
  <c r="C12" i="45"/>
  <c r="E11" i="45"/>
  <c r="N11" i="47" s="1"/>
  <c r="D11" i="45"/>
  <c r="K11" i="47" s="1"/>
  <c r="C11" i="45"/>
  <c r="E10" i="45"/>
  <c r="N10" i="47" s="1"/>
  <c r="D10" i="45"/>
  <c r="K10" i="47" s="1"/>
  <c r="C10" i="45"/>
  <c r="E9" i="45"/>
  <c r="N9" i="47" s="1"/>
  <c r="D9" i="45"/>
  <c r="K9" i="47" s="1"/>
  <c r="C9" i="45"/>
  <c r="E8" i="45"/>
  <c r="N8" i="47" s="1"/>
  <c r="D8" i="45"/>
  <c r="K8" i="47" s="1"/>
  <c r="C8" i="45"/>
  <c r="D7" i="45"/>
  <c r="K7" i="47" s="1"/>
  <c r="C7" i="45"/>
  <c r="J14" i="47" l="1"/>
  <c r="D14" i="47"/>
  <c r="D11" i="47"/>
  <c r="J11" i="47"/>
  <c r="J15" i="47"/>
  <c r="D15" i="47"/>
  <c r="D19" i="47"/>
  <c r="J19" i="47"/>
  <c r="J18" i="47"/>
  <c r="D18" i="47"/>
  <c r="D7" i="47"/>
  <c r="J7" i="47"/>
  <c r="J12" i="47"/>
  <c r="D12" i="47"/>
  <c r="J16" i="47"/>
  <c r="D16" i="47"/>
  <c r="J10" i="47"/>
  <c r="D10" i="47"/>
  <c r="J8" i="47"/>
  <c r="D8" i="47"/>
  <c r="J9" i="47"/>
  <c r="D9" i="47"/>
  <c r="J13" i="47"/>
  <c r="D13" i="47"/>
  <c r="J17" i="47"/>
  <c r="D17" i="47"/>
  <c r="G6" i="47"/>
  <c r="M6" i="47"/>
  <c r="F6" i="47"/>
  <c r="L6" i="47"/>
  <c r="P7" i="52" l="1"/>
  <c r="O7" i="52"/>
  <c r="N7" i="52"/>
  <c r="L7" i="52"/>
  <c r="E22" i="51"/>
  <c r="C22" i="51" s="1"/>
  <c r="E20" i="51"/>
  <c r="E17" i="51"/>
  <c r="E16" i="51"/>
  <c r="E14" i="51"/>
  <c r="E13" i="51"/>
  <c r="E12" i="51"/>
  <c r="C17" i="51" l="1"/>
  <c r="E8" i="51"/>
  <c r="C8" i="51" s="1"/>
  <c r="E18" i="51"/>
  <c r="E19" i="51"/>
  <c r="C19" i="51" s="1"/>
  <c r="E23" i="51"/>
  <c r="O7" i="51"/>
  <c r="C20" i="51"/>
  <c r="G7" i="51"/>
  <c r="C12" i="51"/>
  <c r="I7" i="51"/>
  <c r="E11" i="51"/>
  <c r="C11" i="51" s="1"/>
  <c r="E15" i="51"/>
  <c r="C15" i="51" s="1"/>
  <c r="C14" i="51"/>
  <c r="E21" i="51"/>
  <c r="C21" i="51" s="1"/>
  <c r="E9" i="51"/>
  <c r="C9" i="51" s="1"/>
  <c r="E10" i="51"/>
  <c r="C10" i="51" s="1"/>
  <c r="C13" i="51"/>
  <c r="C16" i="51"/>
  <c r="C18" i="51"/>
  <c r="C23" i="51"/>
  <c r="H7" i="51"/>
  <c r="F7" i="51"/>
  <c r="J22" i="52"/>
  <c r="C18" i="52"/>
  <c r="C21" i="52"/>
  <c r="C22" i="52"/>
  <c r="J8" i="52"/>
  <c r="J16" i="52"/>
  <c r="C11" i="52"/>
  <c r="J10" i="52"/>
  <c r="J12" i="52"/>
  <c r="J13" i="52"/>
  <c r="J14" i="52"/>
  <c r="J15" i="52"/>
  <c r="J18" i="52"/>
  <c r="J19" i="52"/>
  <c r="J20" i="52"/>
  <c r="J21" i="52"/>
  <c r="G7" i="52"/>
  <c r="C12" i="52"/>
  <c r="C10" i="52"/>
  <c r="C17" i="52"/>
  <c r="J11" i="52"/>
  <c r="C23" i="52"/>
  <c r="C20" i="52"/>
  <c r="M7" i="52"/>
  <c r="D7" i="52"/>
  <c r="E7" i="52"/>
  <c r="J17" i="52"/>
  <c r="H7" i="52"/>
  <c r="C13" i="52"/>
  <c r="C15" i="52"/>
  <c r="J23" i="52"/>
  <c r="I7" i="52"/>
  <c r="C16" i="52"/>
  <c r="F7" i="52"/>
  <c r="K7" i="52"/>
  <c r="J9" i="52"/>
  <c r="C14" i="52"/>
  <c r="C19" i="52"/>
  <c r="C9" i="52"/>
  <c r="L7" i="51"/>
  <c r="N7" i="51"/>
  <c r="P7" i="51"/>
  <c r="Q7" i="51"/>
  <c r="D7" i="51"/>
  <c r="J7" i="51"/>
  <c r="E7" i="51" l="1"/>
  <c r="J7" i="52"/>
  <c r="C7" i="52"/>
  <c r="C7" i="51"/>
  <c r="D48" i="48" l="1"/>
  <c r="C48" i="48"/>
  <c r="D47" i="48"/>
  <c r="C47" i="48"/>
  <c r="C46" i="48" s="1"/>
  <c r="D45" i="48"/>
  <c r="C45" i="48"/>
  <c r="D44" i="48"/>
  <c r="C44" i="48"/>
  <c r="D42" i="48"/>
  <c r="C42" i="48"/>
  <c r="D41" i="48"/>
  <c r="C41" i="48"/>
  <c r="D39" i="48"/>
  <c r="C39" i="48"/>
  <c r="D38" i="48"/>
  <c r="C38" i="48"/>
  <c r="D36" i="48"/>
  <c r="C36" i="48"/>
  <c r="D35" i="48"/>
  <c r="C35" i="48"/>
  <c r="D33" i="48"/>
  <c r="C33" i="48"/>
  <c r="D32" i="48"/>
  <c r="C32" i="48"/>
  <c r="D30" i="48"/>
  <c r="C30" i="48"/>
  <c r="D29" i="48"/>
  <c r="C29" i="48"/>
  <c r="D27" i="48"/>
  <c r="C27" i="48"/>
  <c r="D26" i="48"/>
  <c r="D37" i="48" l="1"/>
  <c r="C16" i="48"/>
  <c r="E5" i="28" l="1"/>
  <c r="D5" i="28"/>
  <c r="C5" i="28"/>
  <c r="D20" i="16" l="1"/>
  <c r="Q20" i="47" s="1"/>
  <c r="H20" i="47" s="1"/>
  <c r="C20" i="16"/>
  <c r="P20" i="47" s="1"/>
  <c r="E20" i="47" s="1"/>
  <c r="D19" i="16"/>
  <c r="Q19" i="47" s="1"/>
  <c r="H19" i="47" s="1"/>
  <c r="C19" i="16"/>
  <c r="P19" i="47" s="1"/>
  <c r="E19" i="47" s="1"/>
  <c r="D18" i="16"/>
  <c r="Q18" i="47" s="1"/>
  <c r="H18" i="47" s="1"/>
  <c r="C18" i="16"/>
  <c r="P18" i="47" s="1"/>
  <c r="E18" i="47" s="1"/>
  <c r="D17" i="16"/>
  <c r="Q17" i="47" s="1"/>
  <c r="H17" i="47" s="1"/>
  <c r="C17" i="16"/>
  <c r="P17" i="47" s="1"/>
  <c r="E17" i="47" s="1"/>
  <c r="D16" i="16"/>
  <c r="Q16" i="47" s="1"/>
  <c r="H16" i="47" s="1"/>
  <c r="C16" i="16"/>
  <c r="P16" i="47" s="1"/>
  <c r="E16" i="47" s="1"/>
  <c r="D15" i="16"/>
  <c r="Q15" i="47" s="1"/>
  <c r="H15" i="47" s="1"/>
  <c r="C15" i="16"/>
  <c r="P15" i="47" s="1"/>
  <c r="E15" i="47" s="1"/>
  <c r="D14" i="16"/>
  <c r="Q14" i="47" s="1"/>
  <c r="H14" i="47" s="1"/>
  <c r="C14" i="16"/>
  <c r="P14" i="47" s="1"/>
  <c r="E14" i="47" s="1"/>
  <c r="D13" i="16"/>
  <c r="Q13" i="47" s="1"/>
  <c r="H13" i="47" s="1"/>
  <c r="C13" i="16"/>
  <c r="P13" i="47" s="1"/>
  <c r="E13" i="47" s="1"/>
  <c r="D12" i="16"/>
  <c r="Q12" i="47" s="1"/>
  <c r="H12" i="47" s="1"/>
  <c r="C12" i="16"/>
  <c r="P12" i="47" s="1"/>
  <c r="E12" i="47" s="1"/>
  <c r="D11" i="16"/>
  <c r="Q11" i="47" s="1"/>
  <c r="H11" i="47" s="1"/>
  <c r="C11" i="16"/>
  <c r="P11" i="47" s="1"/>
  <c r="E11" i="47" s="1"/>
  <c r="D10" i="16"/>
  <c r="Q10" i="47" s="1"/>
  <c r="H10" i="47" s="1"/>
  <c r="C10" i="16"/>
  <c r="P10" i="47" s="1"/>
  <c r="E10" i="47" s="1"/>
  <c r="D9" i="16"/>
  <c r="Q9" i="47" s="1"/>
  <c r="H9" i="47" s="1"/>
  <c r="C9" i="16"/>
  <c r="P9" i="47" s="1"/>
  <c r="E9" i="47" s="1"/>
  <c r="D8" i="16"/>
  <c r="Q8" i="47" s="1"/>
  <c r="H8" i="47" s="1"/>
  <c r="C8" i="16"/>
  <c r="P8" i="47" s="1"/>
  <c r="E8" i="47" s="1"/>
  <c r="D7" i="16"/>
  <c r="Q7" i="47" s="1"/>
  <c r="H7" i="47" s="1"/>
  <c r="C7" i="16"/>
  <c r="P7" i="47" s="1"/>
  <c r="E7" i="47" s="1"/>
  <c r="M6" i="45"/>
  <c r="L6" i="45"/>
  <c r="J6" i="45"/>
  <c r="K6" i="47"/>
  <c r="E6" i="49" l="1"/>
  <c r="C6" i="20" l="1"/>
  <c r="H21" i="43" l="1"/>
  <c r="H20" i="43"/>
  <c r="H19" i="43"/>
  <c r="H18" i="43"/>
  <c r="H17" i="43"/>
  <c r="H16" i="43"/>
  <c r="H15" i="43"/>
  <c r="H14" i="43"/>
  <c r="H13" i="43"/>
  <c r="H12" i="43"/>
  <c r="H11" i="43"/>
  <c r="H10" i="43"/>
  <c r="H9" i="43"/>
  <c r="H8" i="43"/>
  <c r="F21" i="43"/>
  <c r="F20" i="43"/>
  <c r="F19" i="43"/>
  <c r="F18" i="43"/>
  <c r="F17" i="43"/>
  <c r="F16" i="43"/>
  <c r="F15" i="43"/>
  <c r="F14" i="43"/>
  <c r="F13" i="43"/>
  <c r="F12" i="43"/>
  <c r="F11" i="43"/>
  <c r="F10" i="43"/>
  <c r="F9" i="43"/>
  <c r="C7" i="43"/>
  <c r="D7" i="43"/>
  <c r="E7" i="43"/>
  <c r="G7" i="43"/>
  <c r="H7" i="43" l="1"/>
  <c r="F7" i="43"/>
  <c r="C5" i="9" l="1"/>
  <c r="D19" i="48" l="1"/>
  <c r="D46" i="48"/>
  <c r="C10" i="48"/>
  <c r="D31" i="48"/>
  <c r="C31" i="48"/>
  <c r="C25" i="48"/>
  <c r="D22" i="48"/>
  <c r="D10" i="48"/>
  <c r="C22" i="48"/>
  <c r="D25" i="48"/>
  <c r="C28" i="48"/>
  <c r="C34" i="48"/>
  <c r="D34" i="48"/>
  <c r="C37" i="48"/>
  <c r="C13" i="48"/>
  <c r="C40" i="48"/>
  <c r="D43" i="48"/>
  <c r="D13" i="48"/>
  <c r="D40" i="48"/>
  <c r="D16" i="48"/>
  <c r="C43" i="48"/>
  <c r="D28" i="48"/>
  <c r="C19" i="48"/>
  <c r="D7" i="48"/>
  <c r="D6" i="48" s="1"/>
  <c r="C6" i="48" l="1"/>
  <c r="P6" i="48"/>
  <c r="M6" i="48"/>
  <c r="P6" i="49"/>
  <c r="O6" i="49"/>
  <c r="N6" i="49"/>
  <c r="M6" i="49"/>
  <c r="L6" i="49"/>
  <c r="K6" i="49"/>
  <c r="H6" i="49"/>
  <c r="G6" i="49"/>
  <c r="F6" i="49"/>
  <c r="K6" i="48" l="1"/>
  <c r="N6" i="48"/>
  <c r="J6" i="48"/>
  <c r="L6" i="48"/>
  <c r="O6" i="48"/>
  <c r="I6" i="48"/>
  <c r="H6" i="48"/>
  <c r="G6" i="48"/>
  <c r="E6" i="48"/>
  <c r="F6" i="48"/>
  <c r="F5" i="14" l="1"/>
  <c r="N6" i="45" l="1"/>
  <c r="I6" i="45"/>
  <c r="H6" i="45"/>
  <c r="G6" i="45"/>
  <c r="H6" i="16"/>
  <c r="C6" i="16" l="1"/>
  <c r="Q6" i="47" l="1"/>
  <c r="P6" i="47"/>
  <c r="N6" i="47"/>
  <c r="J6" i="47"/>
  <c r="F6" i="45"/>
  <c r="C6" i="45" l="1"/>
  <c r="D6" i="45"/>
  <c r="E6" i="45"/>
  <c r="D6" i="47"/>
  <c r="E6" i="47"/>
  <c r="H6" i="47"/>
  <c r="G4" i="39" l="1"/>
  <c r="E5" i="31" l="1"/>
  <c r="F5" i="31" s="1"/>
  <c r="L5" i="14" l="1"/>
  <c r="C17" i="41" l="1"/>
  <c r="C16" i="41"/>
  <c r="C14" i="41"/>
  <c r="C13" i="41"/>
  <c r="C12" i="41"/>
  <c r="C11" i="41"/>
  <c r="C10" i="41"/>
  <c r="C9" i="41"/>
  <c r="C8" i="41"/>
  <c r="C7" i="41"/>
  <c r="C6" i="41"/>
  <c r="C18" i="39"/>
  <c r="C17" i="39"/>
  <c r="C16" i="39"/>
  <c r="C15" i="39"/>
  <c r="C14" i="39"/>
  <c r="C13" i="39"/>
  <c r="C12" i="39"/>
  <c r="C11" i="39"/>
  <c r="C10" i="39"/>
  <c r="C9" i="39"/>
  <c r="C8" i="39"/>
  <c r="C7" i="39"/>
  <c r="C6" i="39"/>
  <c r="C5" i="39"/>
  <c r="H5" i="41"/>
  <c r="G5" i="41"/>
  <c r="F5" i="41"/>
  <c r="E5" i="41"/>
  <c r="D5" i="41"/>
  <c r="C15" i="41" l="1"/>
  <c r="C18" i="41"/>
  <c r="C5" i="41" s="1"/>
  <c r="H4" i="39" l="1"/>
  <c r="F4" i="39"/>
  <c r="E4" i="39"/>
  <c r="D4" i="39"/>
  <c r="C4" i="39"/>
  <c r="I5" i="37"/>
  <c r="H5" i="37"/>
  <c r="G5" i="37"/>
  <c r="C5" i="37"/>
  <c r="F5" i="37" l="1"/>
  <c r="E5" i="37"/>
  <c r="D5" i="37"/>
  <c r="I5" i="36"/>
  <c r="H5" i="36"/>
  <c r="G5" i="36"/>
  <c r="F5" i="36"/>
  <c r="E5" i="36"/>
  <c r="D5" i="36"/>
  <c r="C5" i="36" l="1"/>
  <c r="I4" i="34" l="1"/>
  <c r="I5" i="35"/>
  <c r="H5" i="35"/>
  <c r="G5" i="35"/>
  <c r="D5" i="35"/>
  <c r="C5" i="35"/>
  <c r="C4" i="34" l="1"/>
  <c r="D4" i="34"/>
  <c r="E4" i="34" s="1"/>
  <c r="H4" i="34"/>
  <c r="G4" i="34"/>
  <c r="F4" i="34"/>
  <c r="C18" i="9" l="1"/>
  <c r="C16" i="9"/>
  <c r="C15" i="9"/>
  <c r="C13" i="9"/>
  <c r="C12" i="9"/>
  <c r="C11" i="9"/>
  <c r="C10" i="9"/>
  <c r="C9" i="9"/>
  <c r="C8" i="9"/>
  <c r="C7" i="9"/>
  <c r="C6" i="9"/>
  <c r="J4" i="22" l="1"/>
  <c r="I4" i="22"/>
  <c r="H4" i="22"/>
  <c r="G4" i="22"/>
  <c r="F4" i="22"/>
  <c r="C4" i="22" l="1"/>
  <c r="H6" i="21" l="1"/>
  <c r="G6" i="21"/>
  <c r="C8" i="21"/>
  <c r="C9" i="21"/>
  <c r="C10" i="21"/>
  <c r="C11" i="21"/>
  <c r="C12" i="21"/>
  <c r="C13" i="21"/>
  <c r="C14" i="21"/>
  <c r="C15" i="21"/>
  <c r="C16" i="21"/>
  <c r="C17" i="21"/>
  <c r="C18" i="21"/>
  <c r="C19" i="21"/>
  <c r="C20" i="21"/>
  <c r="C21" i="21"/>
  <c r="C7" i="21"/>
  <c r="K6" i="21"/>
  <c r="J6" i="21"/>
  <c r="I6" i="21"/>
  <c r="F6" i="21"/>
  <c r="E6" i="21"/>
  <c r="D6" i="21"/>
  <c r="L6" i="20"/>
  <c r="J6" i="20"/>
  <c r="I6" i="20"/>
  <c r="H6" i="20"/>
  <c r="G6" i="20"/>
  <c r="F6" i="20"/>
  <c r="E6" i="20"/>
  <c r="D6" i="20"/>
  <c r="H4" i="19"/>
  <c r="G4" i="19"/>
  <c r="F4" i="19"/>
  <c r="E4" i="19"/>
  <c r="D4" i="19"/>
  <c r="C4" i="19"/>
  <c r="M5" i="14"/>
  <c r="K5" i="14"/>
  <c r="J5" i="14"/>
  <c r="I5" i="14"/>
  <c r="H5" i="14"/>
  <c r="G5" i="14"/>
  <c r="E5" i="14"/>
  <c r="D5" i="14"/>
  <c r="C5" i="14"/>
  <c r="C6" i="21" l="1"/>
  <c r="C6" i="17" l="1"/>
  <c r="J6" i="17"/>
  <c r="I6" i="17"/>
  <c r="H6" i="17"/>
  <c r="G6" i="17"/>
  <c r="F6" i="17"/>
  <c r="E6" i="17"/>
  <c r="D6" i="17" l="1"/>
  <c r="K6" i="16"/>
  <c r="J6" i="16" l="1"/>
  <c r="I6" i="16"/>
  <c r="L6" i="16"/>
  <c r="G6" i="16"/>
  <c r="F6" i="16"/>
  <c r="E6" i="16"/>
  <c r="D6" i="16" l="1"/>
  <c r="C5" i="11" l="1"/>
  <c r="D5" i="11"/>
  <c r="E5" i="11"/>
  <c r="I7" i="11"/>
  <c r="I8" i="11"/>
  <c r="I9" i="11"/>
  <c r="I10" i="11"/>
  <c r="I11" i="11"/>
  <c r="I12" i="11"/>
  <c r="I13" i="11"/>
  <c r="I14" i="11"/>
  <c r="I15" i="11"/>
  <c r="I17" i="11"/>
  <c r="I18" i="11"/>
  <c r="I19" i="11"/>
  <c r="F5" i="11" l="1"/>
  <c r="I5" i="11" s="1"/>
  <c r="H5" i="11"/>
  <c r="G5" i="11"/>
  <c r="G4" i="9" l="1"/>
  <c r="H4" i="9"/>
  <c r="F4" i="9"/>
  <c r="E4" i="9"/>
  <c r="D4" i="9"/>
  <c r="C17" i="9" l="1"/>
  <c r="C14" i="9"/>
  <c r="C4" i="9" s="1"/>
  <c r="L219" i="7"/>
  <c r="I219" i="7"/>
  <c r="F219" i="7"/>
  <c r="M218" i="7"/>
  <c r="L218" i="7"/>
  <c r="I218" i="7"/>
  <c r="F218" i="7"/>
  <c r="M217" i="7"/>
  <c r="L217" i="7"/>
  <c r="I217" i="7"/>
  <c r="F217" i="7"/>
  <c r="M216" i="7"/>
  <c r="L216" i="7"/>
  <c r="I216" i="7"/>
  <c r="F216" i="7"/>
  <c r="M215" i="7"/>
  <c r="L215" i="7"/>
  <c r="I215" i="7"/>
  <c r="F215" i="7"/>
  <c r="M214" i="7"/>
  <c r="L214" i="7"/>
  <c r="I214" i="7"/>
  <c r="F214" i="7"/>
  <c r="M213" i="7"/>
  <c r="L213" i="7"/>
  <c r="I213" i="7"/>
  <c r="F213" i="7"/>
  <c r="M212" i="7"/>
  <c r="L212" i="7"/>
  <c r="I212" i="7"/>
  <c r="F212" i="7"/>
  <c r="M211" i="7"/>
  <c r="L211" i="7"/>
  <c r="I211" i="7"/>
  <c r="F211" i="7"/>
  <c r="M210" i="7"/>
  <c r="L210" i="7"/>
  <c r="I210" i="7"/>
  <c r="F210" i="7"/>
  <c r="M209" i="7"/>
  <c r="L209" i="7"/>
  <c r="I209" i="7"/>
  <c r="F209" i="7"/>
  <c r="M208" i="7"/>
  <c r="L208" i="7"/>
  <c r="I208" i="7"/>
  <c r="F208" i="7"/>
  <c r="L207" i="7"/>
  <c r="I207" i="7"/>
  <c r="F207" i="7"/>
  <c r="M206" i="7"/>
  <c r="L206" i="7"/>
  <c r="I206" i="7"/>
  <c r="F206" i="7"/>
  <c r="M205" i="7"/>
  <c r="L205" i="7"/>
  <c r="I205" i="7"/>
  <c r="F205" i="7"/>
  <c r="M204" i="7"/>
  <c r="L204" i="7"/>
  <c r="I204" i="7"/>
  <c r="F204" i="7"/>
  <c r="M203" i="7"/>
  <c r="L203" i="7"/>
  <c r="I203" i="7"/>
  <c r="F203" i="7"/>
  <c r="M202" i="7"/>
  <c r="L202" i="7"/>
  <c r="I202" i="7"/>
  <c r="F202" i="7"/>
  <c r="M201" i="7"/>
  <c r="L201" i="7"/>
  <c r="I201" i="7"/>
  <c r="F201" i="7"/>
  <c r="M200" i="7"/>
  <c r="L200" i="7"/>
  <c r="I200" i="7"/>
  <c r="F200" i="7"/>
  <c r="M199" i="7"/>
  <c r="L199" i="7"/>
  <c r="I199" i="7"/>
  <c r="F199" i="7"/>
  <c r="M198" i="7"/>
  <c r="L198" i="7"/>
  <c r="I198" i="7"/>
  <c r="F198" i="7"/>
  <c r="M197" i="7"/>
  <c r="L197" i="7"/>
  <c r="I197" i="7"/>
  <c r="F197" i="7"/>
  <c r="M196" i="7"/>
  <c r="L196" i="7"/>
  <c r="I196" i="7"/>
  <c r="F196" i="7"/>
  <c r="M195" i="7"/>
  <c r="L195" i="7"/>
  <c r="I195" i="7"/>
  <c r="F195" i="7"/>
  <c r="L194" i="7"/>
  <c r="I194" i="7"/>
  <c r="F194" i="7"/>
  <c r="M193" i="7"/>
  <c r="L193" i="7"/>
  <c r="I193" i="7"/>
  <c r="F193" i="7"/>
  <c r="M192" i="7"/>
  <c r="L192" i="7"/>
  <c r="I192" i="7"/>
  <c r="F192" i="7"/>
  <c r="M191" i="7"/>
  <c r="L191" i="7"/>
  <c r="I191" i="7"/>
  <c r="F191" i="7"/>
  <c r="M190" i="7"/>
  <c r="L190" i="7"/>
  <c r="I190" i="7"/>
  <c r="F190" i="7"/>
  <c r="M189" i="7"/>
  <c r="L189" i="7"/>
  <c r="I189" i="7"/>
  <c r="F189" i="7"/>
  <c r="M188" i="7"/>
  <c r="L188" i="7"/>
  <c r="I188" i="7"/>
  <c r="F188" i="7"/>
  <c r="M187" i="7"/>
  <c r="L187" i="7"/>
  <c r="I187" i="7"/>
  <c r="F187" i="7"/>
  <c r="M186" i="7"/>
  <c r="L186" i="7"/>
  <c r="I186" i="7"/>
  <c r="F186" i="7"/>
  <c r="M185" i="7"/>
  <c r="L185" i="7"/>
  <c r="I185" i="7"/>
  <c r="F185" i="7"/>
  <c r="M184" i="7"/>
  <c r="L184" i="7"/>
  <c r="I184" i="7"/>
  <c r="F184" i="7"/>
  <c r="M183" i="7"/>
  <c r="L183" i="7"/>
  <c r="I183" i="7"/>
  <c r="F183" i="7"/>
  <c r="M182" i="7"/>
  <c r="L182" i="7"/>
  <c r="I182" i="7"/>
  <c r="F182" i="7"/>
  <c r="M181" i="7"/>
  <c r="L181" i="7"/>
  <c r="I181" i="7"/>
  <c r="F181" i="7"/>
  <c r="M180" i="7"/>
  <c r="L180" i="7"/>
  <c r="I180" i="7"/>
  <c r="F180" i="7"/>
  <c r="M179" i="7"/>
  <c r="L179" i="7"/>
  <c r="I179" i="7"/>
  <c r="F179" i="7"/>
  <c r="M178" i="7"/>
  <c r="L178" i="7"/>
  <c r="I178" i="7"/>
  <c r="F178" i="7"/>
  <c r="M177" i="7"/>
  <c r="L177" i="7"/>
  <c r="I177" i="7"/>
  <c r="F177" i="7"/>
  <c r="M176" i="7"/>
  <c r="L176" i="7"/>
  <c r="I176" i="7"/>
  <c r="F176" i="7"/>
  <c r="M175" i="7"/>
  <c r="L175" i="7"/>
  <c r="I175" i="7"/>
  <c r="F175" i="7"/>
  <c r="M174" i="7"/>
  <c r="L174" i="7"/>
  <c r="I174" i="7"/>
  <c r="F174" i="7"/>
  <c r="L173" i="7"/>
  <c r="I173" i="7"/>
  <c r="F173" i="7"/>
  <c r="L172" i="7"/>
  <c r="I172" i="7"/>
  <c r="F172" i="7"/>
  <c r="L171" i="7"/>
  <c r="I171" i="7"/>
  <c r="F171" i="7"/>
  <c r="L170" i="7"/>
  <c r="I170" i="7"/>
  <c r="F170" i="7"/>
  <c r="L169" i="7"/>
  <c r="I169" i="7"/>
  <c r="F169" i="7"/>
  <c r="L168" i="7"/>
  <c r="I168" i="7"/>
  <c r="F168" i="7"/>
  <c r="L167" i="7"/>
  <c r="I167" i="7"/>
  <c r="F167" i="7"/>
  <c r="L166" i="7"/>
  <c r="I166" i="7"/>
  <c r="F166" i="7"/>
  <c r="L165" i="7"/>
  <c r="I165" i="7"/>
  <c r="F165" i="7"/>
  <c r="L164" i="7"/>
  <c r="I164" i="7"/>
  <c r="F164" i="7"/>
  <c r="L163" i="7"/>
  <c r="I163" i="7"/>
  <c r="F163" i="7"/>
  <c r="L162" i="7"/>
  <c r="I162" i="7"/>
  <c r="F162" i="7"/>
  <c r="L161" i="7"/>
  <c r="I161" i="7"/>
  <c r="F161" i="7"/>
  <c r="L160" i="7"/>
  <c r="I160" i="7"/>
  <c r="F160" i="7"/>
  <c r="L159" i="7"/>
  <c r="I159" i="7"/>
  <c r="F159" i="7"/>
  <c r="L158" i="7"/>
  <c r="I158" i="7"/>
  <c r="F158" i="7"/>
  <c r="L157" i="7"/>
  <c r="I157" i="7"/>
  <c r="F157" i="7"/>
  <c r="L156" i="7"/>
  <c r="I156" i="7"/>
  <c r="F156" i="7"/>
  <c r="L155" i="7"/>
  <c r="I155" i="7"/>
  <c r="F155" i="7"/>
  <c r="L154" i="7"/>
  <c r="I154" i="7"/>
  <c r="F154" i="7"/>
  <c r="L153" i="7"/>
  <c r="I153" i="7"/>
  <c r="F153" i="7"/>
  <c r="L152" i="7"/>
  <c r="I152" i="7"/>
  <c r="F152" i="7"/>
  <c r="L151" i="7"/>
  <c r="I151" i="7"/>
  <c r="D151" i="7"/>
  <c r="F151" i="7" s="1"/>
  <c r="M150" i="7"/>
  <c r="L150" i="7"/>
  <c r="I150" i="7"/>
  <c r="F150" i="7"/>
  <c r="M149" i="7"/>
  <c r="L149" i="7"/>
  <c r="I149" i="7"/>
  <c r="F149" i="7"/>
  <c r="M148" i="7"/>
  <c r="L148" i="7"/>
  <c r="I148" i="7"/>
  <c r="F148" i="7"/>
  <c r="M147" i="7"/>
  <c r="L147" i="7"/>
  <c r="I147" i="7"/>
  <c r="F147" i="7"/>
  <c r="M146" i="7"/>
  <c r="L146" i="7"/>
  <c r="I146" i="7"/>
  <c r="F146" i="7"/>
  <c r="M145" i="7"/>
  <c r="L145" i="7"/>
  <c r="I145" i="7"/>
  <c r="F145" i="7"/>
  <c r="M144" i="7"/>
  <c r="L144" i="7"/>
  <c r="I144" i="7"/>
  <c r="F144" i="7"/>
  <c r="M143" i="7"/>
  <c r="L143" i="7"/>
  <c r="I143" i="7"/>
  <c r="F143" i="7"/>
  <c r="M142" i="7"/>
  <c r="L142" i="7"/>
  <c r="I142" i="7"/>
  <c r="F142" i="7"/>
  <c r="M141" i="7"/>
  <c r="L141" i="7"/>
  <c r="I141" i="7"/>
  <c r="F141" i="7"/>
  <c r="M140" i="7"/>
  <c r="L140" i="7"/>
  <c r="I140" i="7"/>
  <c r="F140" i="7"/>
  <c r="L139" i="7"/>
  <c r="I139" i="7"/>
  <c r="F139" i="7"/>
  <c r="M138" i="7"/>
  <c r="L138" i="7"/>
  <c r="I138" i="7"/>
  <c r="F138" i="7"/>
  <c r="M137" i="7"/>
  <c r="L137" i="7"/>
  <c r="I137" i="7"/>
  <c r="F137" i="7"/>
  <c r="M136" i="7"/>
  <c r="L136" i="7"/>
  <c r="I136" i="7"/>
  <c r="F136" i="7"/>
  <c r="M135" i="7"/>
  <c r="L135" i="7"/>
  <c r="I135" i="7"/>
  <c r="F135" i="7"/>
  <c r="M134" i="7"/>
  <c r="L134" i="7"/>
  <c r="I134" i="7"/>
  <c r="F134" i="7"/>
  <c r="M133" i="7"/>
  <c r="L133" i="7"/>
  <c r="I133" i="7"/>
  <c r="F133" i="7"/>
  <c r="M132" i="7"/>
  <c r="L132" i="7"/>
  <c r="I132" i="7"/>
  <c r="F132" i="7"/>
  <c r="M131" i="7"/>
  <c r="L131" i="7"/>
  <c r="I131" i="7"/>
  <c r="F131" i="7"/>
  <c r="M130" i="7"/>
  <c r="L130" i="7"/>
  <c r="I130" i="7"/>
  <c r="F130" i="7"/>
  <c r="M129" i="7"/>
  <c r="L129" i="7"/>
  <c r="I129" i="7"/>
  <c r="F129" i="7"/>
  <c r="M128" i="7"/>
  <c r="L128" i="7"/>
  <c r="I128" i="7"/>
  <c r="F128" i="7"/>
  <c r="M127" i="7"/>
  <c r="L127" i="7"/>
  <c r="I127" i="7"/>
  <c r="F127" i="7"/>
  <c r="M126" i="7"/>
  <c r="M139" i="7" s="1"/>
  <c r="L126" i="7"/>
  <c r="I126" i="7"/>
  <c r="F126" i="7"/>
  <c r="M125" i="7"/>
  <c r="L125" i="7"/>
  <c r="I125" i="7"/>
  <c r="F125" i="7"/>
  <c r="L124" i="7"/>
  <c r="I124" i="7"/>
  <c r="F124" i="7"/>
  <c r="M123" i="7"/>
  <c r="L123" i="7"/>
  <c r="I123" i="7"/>
  <c r="F123" i="7"/>
  <c r="M122" i="7"/>
  <c r="L122" i="7"/>
  <c r="I122" i="7"/>
  <c r="F122" i="7"/>
  <c r="M121" i="7"/>
  <c r="L121" i="7"/>
  <c r="I121" i="7"/>
  <c r="F121" i="7"/>
  <c r="M120" i="7"/>
  <c r="L120" i="7"/>
  <c r="I120" i="7"/>
  <c r="F120" i="7"/>
  <c r="M119" i="7"/>
  <c r="L119" i="7"/>
  <c r="I119" i="7"/>
  <c r="F119" i="7"/>
  <c r="M118" i="7"/>
  <c r="L118" i="7"/>
  <c r="I118" i="7"/>
  <c r="F118" i="7"/>
  <c r="M117" i="7"/>
  <c r="L117" i="7"/>
  <c r="I117" i="7"/>
  <c r="F117" i="7"/>
  <c r="M116" i="7"/>
  <c r="L116" i="7"/>
  <c r="I116" i="7"/>
  <c r="F116" i="7"/>
  <c r="M115" i="7"/>
  <c r="L115" i="7"/>
  <c r="I115" i="7"/>
  <c r="F115" i="7"/>
  <c r="M114" i="7"/>
  <c r="L114" i="7"/>
  <c r="I114" i="7"/>
  <c r="F114" i="7"/>
  <c r="M113" i="7"/>
  <c r="L113" i="7"/>
  <c r="I113" i="7"/>
  <c r="F113" i="7"/>
  <c r="M112" i="7"/>
  <c r="L112" i="7"/>
  <c r="I112" i="7"/>
  <c r="F112" i="7"/>
  <c r="M111" i="7"/>
  <c r="L111" i="7"/>
  <c r="I111" i="7"/>
  <c r="F111" i="7"/>
  <c r="M110" i="7"/>
  <c r="L110" i="7"/>
  <c r="I110" i="7"/>
  <c r="F110" i="7"/>
  <c r="M109" i="7"/>
  <c r="L109" i="7"/>
  <c r="I109" i="7"/>
  <c r="F109" i="7"/>
  <c r="M108" i="7"/>
  <c r="L108" i="7"/>
  <c r="I108" i="7"/>
  <c r="F108" i="7"/>
  <c r="L107" i="7"/>
  <c r="I107" i="7"/>
  <c r="F107" i="7"/>
  <c r="M106" i="7"/>
  <c r="L106" i="7"/>
  <c r="I106" i="7"/>
  <c r="F106" i="7"/>
  <c r="M105" i="7"/>
  <c r="L105" i="7"/>
  <c r="I105" i="7"/>
  <c r="F105" i="7"/>
  <c r="M104" i="7"/>
  <c r="L104" i="7"/>
  <c r="I104" i="7"/>
  <c r="F104" i="7"/>
  <c r="M103" i="7"/>
  <c r="L103" i="7"/>
  <c r="I103" i="7"/>
  <c r="F103" i="7"/>
  <c r="M102" i="7"/>
  <c r="L102" i="7"/>
  <c r="I102" i="7"/>
  <c r="F102" i="7"/>
  <c r="M101" i="7"/>
  <c r="L101" i="7"/>
  <c r="I101" i="7"/>
  <c r="F101" i="7"/>
  <c r="M100" i="7"/>
  <c r="L100" i="7"/>
  <c r="I100" i="7"/>
  <c r="F100" i="7"/>
  <c r="M99" i="7"/>
  <c r="L99" i="7"/>
  <c r="I99" i="7"/>
  <c r="F99" i="7"/>
  <c r="M98" i="7"/>
  <c r="L98" i="7"/>
  <c r="I98" i="7"/>
  <c r="F98" i="7"/>
  <c r="M97" i="7"/>
  <c r="L97" i="7"/>
  <c r="I97" i="7"/>
  <c r="F97" i="7"/>
  <c r="M96" i="7"/>
  <c r="L96" i="7"/>
  <c r="I96" i="7"/>
  <c r="F96" i="7"/>
  <c r="M95" i="7"/>
  <c r="L95" i="7"/>
  <c r="I95" i="7"/>
  <c r="F95" i="7"/>
  <c r="L94" i="7"/>
  <c r="I94" i="7"/>
  <c r="F94" i="7"/>
  <c r="M93" i="7"/>
  <c r="L93" i="7"/>
  <c r="I93" i="7"/>
  <c r="F93" i="7"/>
  <c r="M92" i="7"/>
  <c r="L92" i="7"/>
  <c r="I92" i="7"/>
  <c r="F92" i="7"/>
  <c r="M91" i="7"/>
  <c r="L91" i="7"/>
  <c r="I91" i="7"/>
  <c r="F91" i="7"/>
  <c r="M90" i="7"/>
  <c r="L90" i="7"/>
  <c r="I90" i="7"/>
  <c r="F90" i="7"/>
  <c r="M89" i="7"/>
  <c r="L89" i="7"/>
  <c r="I89" i="7"/>
  <c r="F89" i="7"/>
  <c r="M88" i="7"/>
  <c r="L88" i="7"/>
  <c r="I88" i="7"/>
  <c r="F88" i="7"/>
  <c r="M87" i="7"/>
  <c r="L87" i="7"/>
  <c r="I87" i="7"/>
  <c r="F87" i="7"/>
  <c r="M86" i="7"/>
  <c r="L86" i="7"/>
  <c r="I86" i="7"/>
  <c r="F86" i="7"/>
  <c r="M85" i="7"/>
  <c r="L85" i="7"/>
  <c r="I85" i="7"/>
  <c r="F85" i="7"/>
  <c r="M84" i="7"/>
  <c r="L84" i="7"/>
  <c r="I84" i="7"/>
  <c r="F84" i="7"/>
  <c r="L83" i="7"/>
  <c r="I83" i="7"/>
  <c r="F83" i="7"/>
  <c r="M82" i="7"/>
  <c r="L82" i="7"/>
  <c r="I82" i="7"/>
  <c r="F82" i="7"/>
  <c r="M81" i="7"/>
  <c r="L81" i="7"/>
  <c r="I81" i="7"/>
  <c r="F81" i="7"/>
  <c r="M80" i="7"/>
  <c r="L80" i="7"/>
  <c r="I80" i="7"/>
  <c r="F80" i="7"/>
  <c r="M79" i="7"/>
  <c r="L79" i="7"/>
  <c r="I79" i="7"/>
  <c r="F79" i="7"/>
  <c r="M78" i="7"/>
  <c r="L78" i="7"/>
  <c r="I78" i="7"/>
  <c r="F78" i="7"/>
  <c r="M77" i="7"/>
  <c r="L77" i="7"/>
  <c r="I77" i="7"/>
  <c r="F77" i="7"/>
  <c r="M76" i="7"/>
  <c r="L76" i="7"/>
  <c r="I76" i="7"/>
  <c r="F76" i="7"/>
  <c r="M75" i="7"/>
  <c r="L75" i="7"/>
  <c r="I75" i="7"/>
  <c r="F75" i="7"/>
  <c r="M74" i="7"/>
  <c r="L74" i="7"/>
  <c r="I74" i="7"/>
  <c r="F74" i="7"/>
  <c r="M73" i="7"/>
  <c r="L73" i="7"/>
  <c r="I73" i="7"/>
  <c r="F73" i="7"/>
  <c r="M72" i="7"/>
  <c r="L72" i="7"/>
  <c r="I72" i="7"/>
  <c r="F72" i="7"/>
  <c r="M71" i="7"/>
  <c r="L71" i="7"/>
  <c r="I71" i="7"/>
  <c r="F71" i="7"/>
  <c r="M70" i="7"/>
  <c r="L70" i="7"/>
  <c r="I70" i="7"/>
  <c r="F70" i="7"/>
  <c r="M69" i="7"/>
  <c r="L69" i="7"/>
  <c r="I69" i="7"/>
  <c r="F69" i="7"/>
  <c r="M68" i="7"/>
  <c r="L68" i="7"/>
  <c r="I68" i="7"/>
  <c r="F68" i="7"/>
  <c r="L67" i="7"/>
  <c r="I67" i="7"/>
  <c r="F67" i="7"/>
  <c r="M66" i="7"/>
  <c r="L66" i="7"/>
  <c r="I66" i="7"/>
  <c r="F66" i="7"/>
  <c r="M65" i="7"/>
  <c r="L65" i="7"/>
  <c r="I65" i="7"/>
  <c r="F65" i="7"/>
  <c r="M64" i="7"/>
  <c r="L64" i="7"/>
  <c r="I64" i="7"/>
  <c r="F64" i="7"/>
  <c r="M63" i="7"/>
  <c r="L63" i="7"/>
  <c r="I63" i="7"/>
  <c r="F63" i="7"/>
  <c r="M62" i="7"/>
  <c r="L62" i="7"/>
  <c r="I62" i="7"/>
  <c r="F62" i="7"/>
  <c r="M61" i="7"/>
  <c r="L61" i="7"/>
  <c r="I61" i="7"/>
  <c r="F61" i="7"/>
  <c r="M60" i="7"/>
  <c r="L60" i="7"/>
  <c r="I60" i="7"/>
  <c r="F60" i="7"/>
  <c r="M59" i="7"/>
  <c r="L59" i="7"/>
  <c r="I59" i="7"/>
  <c r="F59" i="7"/>
  <c r="M58" i="7"/>
  <c r="L58" i="7"/>
  <c r="I58" i="7"/>
  <c r="F58" i="7"/>
  <c r="M57" i="7"/>
  <c r="L57" i="7"/>
  <c r="I57" i="7"/>
  <c r="F57" i="7"/>
  <c r="M56" i="7"/>
  <c r="L56" i="7"/>
  <c r="I56" i="7"/>
  <c r="F56" i="7"/>
  <c r="M55" i="7"/>
  <c r="L55" i="7"/>
  <c r="I55" i="7"/>
  <c r="F55" i="7"/>
  <c r="M54" i="7"/>
  <c r="L54" i="7"/>
  <c r="I54" i="7"/>
  <c r="F54" i="7"/>
  <c r="K53" i="7"/>
  <c r="J53" i="7"/>
  <c r="L53" i="7" s="1"/>
  <c r="H53" i="7"/>
  <c r="G53" i="7"/>
  <c r="E53" i="7"/>
  <c r="D53" i="7"/>
  <c r="F53" i="7" s="1"/>
  <c r="M52" i="7"/>
  <c r="L52" i="7"/>
  <c r="I52" i="7"/>
  <c r="F52" i="7"/>
  <c r="M51" i="7"/>
  <c r="L51" i="7"/>
  <c r="I51" i="7"/>
  <c r="F51" i="7"/>
  <c r="M50" i="7"/>
  <c r="L50" i="7"/>
  <c r="I50" i="7"/>
  <c r="F50" i="7"/>
  <c r="M49" i="7"/>
  <c r="L49" i="7"/>
  <c r="I49" i="7"/>
  <c r="F49" i="7"/>
  <c r="M48" i="7"/>
  <c r="L48" i="7"/>
  <c r="I48" i="7"/>
  <c r="F48" i="7"/>
  <c r="M47" i="7"/>
  <c r="L47" i="7"/>
  <c r="I47" i="7"/>
  <c r="F47" i="7"/>
  <c r="M46" i="7"/>
  <c r="L46" i="7"/>
  <c r="I46" i="7"/>
  <c r="F46" i="7"/>
  <c r="M45" i="7"/>
  <c r="L45" i="7"/>
  <c r="I45" i="7"/>
  <c r="F45" i="7"/>
  <c r="M44" i="7"/>
  <c r="L44" i="7"/>
  <c r="I44" i="7"/>
  <c r="F44" i="7"/>
  <c r="M43" i="7"/>
  <c r="L43" i="7"/>
  <c r="I43" i="7"/>
  <c r="F43" i="7"/>
  <c r="M42" i="7"/>
  <c r="L42" i="7"/>
  <c r="I42" i="7"/>
  <c r="F42" i="7"/>
  <c r="M41" i="7"/>
  <c r="L41" i="7"/>
  <c r="I41" i="7"/>
  <c r="F41" i="7"/>
  <c r="M40" i="7"/>
  <c r="L40" i="7"/>
  <c r="I40" i="7"/>
  <c r="F40" i="7"/>
  <c r="K39" i="7"/>
  <c r="J39" i="7"/>
  <c r="H39" i="7"/>
  <c r="G39" i="7"/>
  <c r="E39" i="7"/>
  <c r="D39" i="7"/>
  <c r="M38" i="7"/>
  <c r="L38" i="7"/>
  <c r="I38" i="7"/>
  <c r="F38" i="7"/>
  <c r="M37" i="7"/>
  <c r="L37" i="7"/>
  <c r="I37" i="7"/>
  <c r="F37" i="7"/>
  <c r="M36" i="7"/>
  <c r="L36" i="7"/>
  <c r="I36" i="7"/>
  <c r="F36" i="7"/>
  <c r="M35" i="7"/>
  <c r="L35" i="7"/>
  <c r="I35" i="7"/>
  <c r="F35" i="7"/>
  <c r="M34" i="7"/>
  <c r="L34" i="7"/>
  <c r="I34" i="7"/>
  <c r="F34" i="7"/>
  <c r="M33" i="7"/>
  <c r="L33" i="7"/>
  <c r="I33" i="7"/>
  <c r="F33" i="7"/>
  <c r="M32" i="7"/>
  <c r="L32" i="7"/>
  <c r="I32" i="7"/>
  <c r="F32" i="7"/>
  <c r="M31" i="7"/>
  <c r="L31" i="7"/>
  <c r="I31" i="7"/>
  <c r="F31" i="7"/>
  <c r="M30" i="7"/>
  <c r="L30" i="7"/>
  <c r="I30" i="7"/>
  <c r="F30" i="7"/>
  <c r="M29" i="7"/>
  <c r="L29" i="7"/>
  <c r="I29" i="7"/>
  <c r="F29" i="7"/>
  <c r="M28" i="7"/>
  <c r="L28" i="7"/>
  <c r="I28" i="7"/>
  <c r="F28" i="7"/>
  <c r="M27" i="7"/>
  <c r="L27" i="7"/>
  <c r="I27" i="7"/>
  <c r="F27" i="7"/>
  <c r="M26" i="7"/>
  <c r="L26" i="7"/>
  <c r="I26" i="7"/>
  <c r="F26" i="7"/>
  <c r="M25" i="7"/>
  <c r="L25" i="7"/>
  <c r="I25" i="7"/>
  <c r="F25" i="7"/>
  <c r="M24" i="7"/>
  <c r="L24" i="7"/>
  <c r="I24" i="7"/>
  <c r="F24" i="7"/>
  <c r="M23" i="7"/>
  <c r="L23" i="7"/>
  <c r="I23" i="7"/>
  <c r="F23" i="7"/>
  <c r="K22" i="7"/>
  <c r="J22" i="7"/>
  <c r="H22" i="7"/>
  <c r="I22" i="7" s="1"/>
  <c r="G22" i="7"/>
  <c r="E22" i="7"/>
  <c r="D22" i="7"/>
  <c r="M21" i="7"/>
  <c r="L21" i="7"/>
  <c r="I21" i="7"/>
  <c r="F21" i="7"/>
  <c r="M20" i="7"/>
  <c r="L20" i="7"/>
  <c r="I20" i="7"/>
  <c r="F20" i="7"/>
  <c r="M19" i="7"/>
  <c r="L19" i="7"/>
  <c r="I19" i="7"/>
  <c r="F19" i="7"/>
  <c r="M18" i="7"/>
  <c r="L18" i="7"/>
  <c r="I18" i="7"/>
  <c r="F18" i="7"/>
  <c r="M17" i="7"/>
  <c r="L17" i="7"/>
  <c r="I17" i="7"/>
  <c r="F17" i="7"/>
  <c r="M16" i="7"/>
  <c r="L16" i="7"/>
  <c r="I16" i="7"/>
  <c r="F16" i="7"/>
  <c r="M15" i="7"/>
  <c r="L15" i="7"/>
  <c r="I15" i="7"/>
  <c r="F15" i="7"/>
  <c r="M14" i="7"/>
  <c r="L14" i="7"/>
  <c r="I14" i="7"/>
  <c r="F14" i="7"/>
  <c r="M13" i="7"/>
  <c r="L13" i="7"/>
  <c r="I13" i="7"/>
  <c r="F13" i="7"/>
  <c r="M12" i="7"/>
  <c r="L12" i="7"/>
  <c r="I12" i="7"/>
  <c r="F12" i="7"/>
  <c r="M11" i="7"/>
  <c r="L11" i="7"/>
  <c r="I11" i="7"/>
  <c r="F11" i="7"/>
  <c r="M10" i="7"/>
  <c r="L10" i="7"/>
  <c r="I10" i="7"/>
  <c r="F10" i="7"/>
  <c r="M9" i="7"/>
  <c r="L9" i="7"/>
  <c r="I9" i="7"/>
  <c r="F9" i="7"/>
  <c r="M8" i="7"/>
  <c r="L8" i="7"/>
  <c r="I8" i="7"/>
  <c r="F8" i="7"/>
  <c r="M7" i="7"/>
  <c r="L7" i="7"/>
  <c r="I7" i="7"/>
  <c r="F7" i="7"/>
  <c r="M6" i="7"/>
  <c r="L6" i="7"/>
  <c r="I6" i="7"/>
  <c r="F6" i="7"/>
  <c r="R219" i="6"/>
  <c r="F219" i="6"/>
  <c r="L218" i="6"/>
  <c r="J218" i="6"/>
  <c r="I218" i="6"/>
  <c r="G218" i="6"/>
  <c r="U218" i="6" s="1"/>
  <c r="V218" i="6" s="1"/>
  <c r="D218" i="6"/>
  <c r="L217" i="6"/>
  <c r="J217" i="6"/>
  <c r="X217" i="6" s="1"/>
  <c r="Y217" i="6" s="1"/>
  <c r="I217" i="6"/>
  <c r="G217" i="6"/>
  <c r="H217" i="6" s="1"/>
  <c r="D217" i="6"/>
  <c r="L216" i="6"/>
  <c r="J216" i="6"/>
  <c r="X216" i="6" s="1"/>
  <c r="Y216" i="6" s="1"/>
  <c r="I216" i="6"/>
  <c r="G216" i="6"/>
  <c r="D216" i="6"/>
  <c r="L215" i="6"/>
  <c r="J215" i="6"/>
  <c r="X215" i="6" s="1"/>
  <c r="Y215" i="6" s="1"/>
  <c r="I215" i="6"/>
  <c r="G215" i="6"/>
  <c r="H215" i="6" s="1"/>
  <c r="D215" i="6"/>
  <c r="L214" i="6"/>
  <c r="J214" i="6"/>
  <c r="I214" i="6"/>
  <c r="G214" i="6"/>
  <c r="U214" i="6" s="1"/>
  <c r="V214" i="6" s="1"/>
  <c r="D214" i="6"/>
  <c r="L213" i="6"/>
  <c r="J213" i="6"/>
  <c r="X213" i="6" s="1"/>
  <c r="Y213" i="6" s="1"/>
  <c r="I213" i="6"/>
  <c r="G213" i="6"/>
  <c r="H213" i="6" s="1"/>
  <c r="D213" i="6"/>
  <c r="L212" i="6"/>
  <c r="J212" i="6"/>
  <c r="I212" i="6"/>
  <c r="G212" i="6"/>
  <c r="U212" i="6" s="1"/>
  <c r="V212" i="6" s="1"/>
  <c r="D212" i="6"/>
  <c r="L211" i="6"/>
  <c r="J211" i="6"/>
  <c r="X211" i="6" s="1"/>
  <c r="Y211" i="6" s="1"/>
  <c r="I211" i="6"/>
  <c r="G211" i="6"/>
  <c r="H211" i="6" s="1"/>
  <c r="D211" i="6"/>
  <c r="L210" i="6"/>
  <c r="J210" i="6"/>
  <c r="I210" i="6"/>
  <c r="K210" i="6" s="1"/>
  <c r="G210" i="6"/>
  <c r="U210" i="6" s="1"/>
  <c r="V210" i="6" s="1"/>
  <c r="D210" i="6"/>
  <c r="L209" i="6"/>
  <c r="J209" i="6"/>
  <c r="I209" i="6"/>
  <c r="G209" i="6"/>
  <c r="H209" i="6" s="1"/>
  <c r="D209" i="6"/>
  <c r="L208" i="6"/>
  <c r="J208" i="6"/>
  <c r="I208" i="6"/>
  <c r="I219" i="6" s="1"/>
  <c r="G208" i="6"/>
  <c r="H208" i="6" s="1"/>
  <c r="D208" i="6"/>
  <c r="R207" i="6"/>
  <c r="F207" i="6"/>
  <c r="L206" i="6"/>
  <c r="J206" i="6"/>
  <c r="X206" i="6" s="1"/>
  <c r="Y206" i="6" s="1"/>
  <c r="I206" i="6"/>
  <c r="G206" i="6"/>
  <c r="H206" i="6" s="1"/>
  <c r="D206" i="6"/>
  <c r="L205" i="6"/>
  <c r="J205" i="6"/>
  <c r="X205" i="6" s="1"/>
  <c r="Y205" i="6" s="1"/>
  <c r="I205" i="6"/>
  <c r="G205" i="6"/>
  <c r="U205" i="6" s="1"/>
  <c r="V205" i="6" s="1"/>
  <c r="D205" i="6"/>
  <c r="L204" i="6"/>
  <c r="J204" i="6"/>
  <c r="I204" i="6"/>
  <c r="G204" i="6"/>
  <c r="U204" i="6" s="1"/>
  <c r="V204" i="6" s="1"/>
  <c r="D204" i="6"/>
  <c r="L203" i="6"/>
  <c r="J203" i="6"/>
  <c r="X203" i="6" s="1"/>
  <c r="Y203" i="6" s="1"/>
  <c r="I203" i="6"/>
  <c r="G203" i="6"/>
  <c r="H203" i="6" s="1"/>
  <c r="D203" i="6"/>
  <c r="L202" i="6"/>
  <c r="J202" i="6"/>
  <c r="X202" i="6" s="1"/>
  <c r="Y202" i="6" s="1"/>
  <c r="I202" i="6"/>
  <c r="G202" i="6"/>
  <c r="U202" i="6" s="1"/>
  <c r="V202" i="6" s="1"/>
  <c r="D202" i="6"/>
  <c r="L201" i="6"/>
  <c r="J201" i="6"/>
  <c r="X201" i="6" s="1"/>
  <c r="Y201" i="6" s="1"/>
  <c r="I201" i="6"/>
  <c r="G201" i="6"/>
  <c r="U201" i="6" s="1"/>
  <c r="V201" i="6" s="1"/>
  <c r="D201" i="6"/>
  <c r="L200" i="6"/>
  <c r="J200" i="6"/>
  <c r="X200" i="6" s="1"/>
  <c r="Y200" i="6" s="1"/>
  <c r="I200" i="6"/>
  <c r="G200" i="6"/>
  <c r="U200" i="6" s="1"/>
  <c r="V200" i="6" s="1"/>
  <c r="D200" i="6"/>
  <c r="L199" i="6"/>
  <c r="J199" i="6"/>
  <c r="X199" i="6" s="1"/>
  <c r="Y199" i="6" s="1"/>
  <c r="I199" i="6"/>
  <c r="G199" i="6"/>
  <c r="H199" i="6" s="1"/>
  <c r="D199" i="6"/>
  <c r="L198" i="6"/>
  <c r="J198" i="6"/>
  <c r="I198" i="6"/>
  <c r="G198" i="6"/>
  <c r="U198" i="6" s="1"/>
  <c r="V198" i="6" s="1"/>
  <c r="D198" i="6"/>
  <c r="L197" i="6"/>
  <c r="J197" i="6"/>
  <c r="X197" i="6" s="1"/>
  <c r="Y197" i="6" s="1"/>
  <c r="I197" i="6"/>
  <c r="G197" i="6"/>
  <c r="H197" i="6" s="1"/>
  <c r="D197" i="6"/>
  <c r="L196" i="6"/>
  <c r="J196" i="6"/>
  <c r="X196" i="6" s="1"/>
  <c r="Y196" i="6" s="1"/>
  <c r="I196" i="6"/>
  <c r="G196" i="6"/>
  <c r="H196" i="6" s="1"/>
  <c r="D196" i="6"/>
  <c r="L195" i="6"/>
  <c r="J195" i="6"/>
  <c r="I195" i="6"/>
  <c r="K195" i="6" s="1"/>
  <c r="G195" i="6"/>
  <c r="D195" i="6"/>
  <c r="R194" i="6"/>
  <c r="F194" i="6"/>
  <c r="L193" i="6"/>
  <c r="J193" i="6"/>
  <c r="X193" i="6" s="1"/>
  <c r="Y193" i="6" s="1"/>
  <c r="I193" i="6"/>
  <c r="G193" i="6"/>
  <c r="H193" i="6" s="1"/>
  <c r="D193" i="6"/>
  <c r="L192" i="6"/>
  <c r="J192" i="6"/>
  <c r="I192" i="6"/>
  <c r="G192" i="6"/>
  <c r="U192" i="6" s="1"/>
  <c r="V192" i="6" s="1"/>
  <c r="D192" i="6"/>
  <c r="L191" i="6"/>
  <c r="J191" i="6"/>
  <c r="I191" i="6"/>
  <c r="G191" i="6"/>
  <c r="H191" i="6" s="1"/>
  <c r="D191" i="6"/>
  <c r="L190" i="6"/>
  <c r="J190" i="6"/>
  <c r="I190" i="6"/>
  <c r="G190" i="6"/>
  <c r="D190" i="6"/>
  <c r="L189" i="6"/>
  <c r="J189" i="6"/>
  <c r="I189" i="6"/>
  <c r="G189" i="6"/>
  <c r="U189" i="6" s="1"/>
  <c r="V189" i="6" s="1"/>
  <c r="D189" i="6"/>
  <c r="L188" i="6"/>
  <c r="J188" i="6"/>
  <c r="I188" i="6"/>
  <c r="G188" i="6"/>
  <c r="H188" i="6" s="1"/>
  <c r="D188" i="6"/>
  <c r="L187" i="6"/>
  <c r="J187" i="6"/>
  <c r="X187" i="6" s="1"/>
  <c r="Y187" i="6" s="1"/>
  <c r="I187" i="6"/>
  <c r="G187" i="6"/>
  <c r="H187" i="6" s="1"/>
  <c r="D187" i="6"/>
  <c r="L186" i="6"/>
  <c r="J186" i="6"/>
  <c r="X186" i="6" s="1"/>
  <c r="Y186" i="6" s="1"/>
  <c r="I186" i="6"/>
  <c r="G186" i="6"/>
  <c r="U186" i="6" s="1"/>
  <c r="V186" i="6" s="1"/>
  <c r="D186" i="6"/>
  <c r="L185" i="6"/>
  <c r="J185" i="6"/>
  <c r="I185" i="6"/>
  <c r="G185" i="6"/>
  <c r="D185" i="6"/>
  <c r="L184" i="6"/>
  <c r="J184" i="6"/>
  <c r="I184" i="6"/>
  <c r="G184" i="6"/>
  <c r="H184" i="6" s="1"/>
  <c r="D184" i="6"/>
  <c r="L183" i="6"/>
  <c r="J183" i="6"/>
  <c r="I183" i="6"/>
  <c r="G183" i="6"/>
  <c r="H183" i="6" s="1"/>
  <c r="D183" i="6"/>
  <c r="L182" i="6"/>
  <c r="J182" i="6"/>
  <c r="I182" i="6"/>
  <c r="G182" i="6"/>
  <c r="U182" i="6" s="1"/>
  <c r="V182" i="6" s="1"/>
  <c r="D182" i="6"/>
  <c r="L181" i="6"/>
  <c r="J181" i="6"/>
  <c r="I181" i="6"/>
  <c r="G181" i="6"/>
  <c r="H181" i="6" s="1"/>
  <c r="D181" i="6"/>
  <c r="L180" i="6"/>
  <c r="J180" i="6"/>
  <c r="I180" i="6"/>
  <c r="G180" i="6"/>
  <c r="H180" i="6" s="1"/>
  <c r="D180" i="6"/>
  <c r="L179" i="6"/>
  <c r="J179" i="6"/>
  <c r="I179" i="6"/>
  <c r="G179" i="6"/>
  <c r="U179" i="6" s="1"/>
  <c r="V179" i="6" s="1"/>
  <c r="D179" i="6"/>
  <c r="L178" i="6"/>
  <c r="J178" i="6"/>
  <c r="X178" i="6" s="1"/>
  <c r="Y178" i="6" s="1"/>
  <c r="I178" i="6"/>
  <c r="G178" i="6"/>
  <c r="U178" i="6" s="1"/>
  <c r="V178" i="6" s="1"/>
  <c r="D178" i="6"/>
  <c r="L177" i="6"/>
  <c r="J177" i="6"/>
  <c r="I177" i="6"/>
  <c r="G177" i="6"/>
  <c r="U177" i="6" s="1"/>
  <c r="V177" i="6" s="1"/>
  <c r="D177" i="6"/>
  <c r="L176" i="6"/>
  <c r="J176" i="6"/>
  <c r="I176" i="6"/>
  <c r="G176" i="6"/>
  <c r="D176" i="6"/>
  <c r="L175" i="6"/>
  <c r="J175" i="6"/>
  <c r="I175" i="6"/>
  <c r="G175" i="6"/>
  <c r="U175" i="6" s="1"/>
  <c r="V175" i="6" s="1"/>
  <c r="D175" i="6"/>
  <c r="R174" i="6"/>
  <c r="F174" i="6"/>
  <c r="L173" i="6"/>
  <c r="J173" i="6"/>
  <c r="X173" i="6" s="1"/>
  <c r="Y173" i="6" s="1"/>
  <c r="I173" i="6"/>
  <c r="G173" i="6"/>
  <c r="H173" i="6" s="1"/>
  <c r="D173" i="6"/>
  <c r="L172" i="6"/>
  <c r="J172" i="6"/>
  <c r="X172" i="6" s="1"/>
  <c r="Y172" i="6" s="1"/>
  <c r="I172" i="6"/>
  <c r="G172" i="6"/>
  <c r="U172" i="6" s="1"/>
  <c r="V172" i="6" s="1"/>
  <c r="D172" i="6"/>
  <c r="L171" i="6"/>
  <c r="J171" i="6"/>
  <c r="X171" i="6" s="1"/>
  <c r="Y171" i="6" s="1"/>
  <c r="I171" i="6"/>
  <c r="G171" i="6"/>
  <c r="H171" i="6" s="1"/>
  <c r="D171" i="6"/>
  <c r="L170" i="6"/>
  <c r="J170" i="6"/>
  <c r="I170" i="6"/>
  <c r="G170" i="6"/>
  <c r="U170" i="6" s="1"/>
  <c r="V170" i="6" s="1"/>
  <c r="D170" i="6"/>
  <c r="L169" i="6"/>
  <c r="J169" i="6"/>
  <c r="X169" i="6" s="1"/>
  <c r="Y169" i="6" s="1"/>
  <c r="I169" i="6"/>
  <c r="G169" i="6"/>
  <c r="U169" i="6" s="1"/>
  <c r="V169" i="6" s="1"/>
  <c r="D169" i="6"/>
  <c r="L168" i="6"/>
  <c r="J168" i="6"/>
  <c r="X168" i="6" s="1"/>
  <c r="Y168" i="6" s="1"/>
  <c r="I168" i="6"/>
  <c r="G168" i="6"/>
  <c r="U168" i="6" s="1"/>
  <c r="V168" i="6" s="1"/>
  <c r="D168" i="6"/>
  <c r="L167" i="6"/>
  <c r="J167" i="6"/>
  <c r="I167" i="6"/>
  <c r="G167" i="6"/>
  <c r="U167" i="6" s="1"/>
  <c r="V167" i="6" s="1"/>
  <c r="D167" i="6"/>
  <c r="L166" i="6"/>
  <c r="J166" i="6"/>
  <c r="X166" i="6" s="1"/>
  <c r="Y166" i="6" s="1"/>
  <c r="I166" i="6"/>
  <c r="G166" i="6"/>
  <c r="U166" i="6" s="1"/>
  <c r="V166" i="6" s="1"/>
  <c r="D166" i="6"/>
  <c r="L165" i="6"/>
  <c r="J165" i="6"/>
  <c r="X165" i="6" s="1"/>
  <c r="Y165" i="6" s="1"/>
  <c r="I165" i="6"/>
  <c r="K165" i="6" s="1"/>
  <c r="G165" i="6"/>
  <c r="U165" i="6" s="1"/>
  <c r="V165" i="6" s="1"/>
  <c r="D165" i="6"/>
  <c r="L164" i="6"/>
  <c r="J164" i="6"/>
  <c r="I164" i="6"/>
  <c r="G164" i="6"/>
  <c r="D164" i="6"/>
  <c r="L163" i="6"/>
  <c r="J163" i="6"/>
  <c r="X163" i="6" s="1"/>
  <c r="Y163" i="6" s="1"/>
  <c r="I163" i="6"/>
  <c r="G163" i="6"/>
  <c r="U163" i="6" s="1"/>
  <c r="V163" i="6" s="1"/>
  <c r="D163" i="6"/>
  <c r="L162" i="6"/>
  <c r="J162" i="6"/>
  <c r="X162" i="6" s="1"/>
  <c r="Y162" i="6" s="1"/>
  <c r="I162" i="6"/>
  <c r="G162" i="6"/>
  <c r="U162" i="6" s="1"/>
  <c r="V162" i="6" s="1"/>
  <c r="D162" i="6"/>
  <c r="L161" i="6"/>
  <c r="J161" i="6"/>
  <c r="X161" i="6" s="1"/>
  <c r="Y161" i="6" s="1"/>
  <c r="I161" i="6"/>
  <c r="G161" i="6"/>
  <c r="U161" i="6" s="1"/>
  <c r="V161" i="6" s="1"/>
  <c r="D161" i="6"/>
  <c r="L160" i="6"/>
  <c r="J160" i="6"/>
  <c r="X160" i="6" s="1"/>
  <c r="Y160" i="6" s="1"/>
  <c r="I160" i="6"/>
  <c r="G160" i="6"/>
  <c r="U160" i="6" s="1"/>
  <c r="V160" i="6" s="1"/>
  <c r="D160" i="6"/>
  <c r="L159" i="6"/>
  <c r="J159" i="6"/>
  <c r="X159" i="6" s="1"/>
  <c r="Y159" i="6" s="1"/>
  <c r="I159" i="6"/>
  <c r="G159" i="6"/>
  <c r="D159" i="6"/>
  <c r="L158" i="6"/>
  <c r="J158" i="6"/>
  <c r="I158" i="6"/>
  <c r="G158" i="6"/>
  <c r="U158" i="6" s="1"/>
  <c r="V158" i="6" s="1"/>
  <c r="D158" i="6"/>
  <c r="L157" i="6"/>
  <c r="J157" i="6"/>
  <c r="I157" i="6"/>
  <c r="G157" i="6"/>
  <c r="D157" i="6"/>
  <c r="L156" i="6"/>
  <c r="J156" i="6"/>
  <c r="X156" i="6" s="1"/>
  <c r="Y156" i="6" s="1"/>
  <c r="I156" i="6"/>
  <c r="G156" i="6"/>
  <c r="H156" i="6" s="1"/>
  <c r="D156" i="6"/>
  <c r="L155" i="6"/>
  <c r="J155" i="6"/>
  <c r="X155" i="6" s="1"/>
  <c r="Y155" i="6" s="1"/>
  <c r="I155" i="6"/>
  <c r="G155" i="6"/>
  <c r="D155" i="6"/>
  <c r="L154" i="6"/>
  <c r="J154" i="6"/>
  <c r="X154" i="6" s="1"/>
  <c r="Y154" i="6" s="1"/>
  <c r="I154" i="6"/>
  <c r="G154" i="6"/>
  <c r="U154" i="6" s="1"/>
  <c r="V154" i="6" s="1"/>
  <c r="D154" i="6"/>
  <c r="L153" i="6"/>
  <c r="J153" i="6"/>
  <c r="X153" i="6" s="1"/>
  <c r="Y153" i="6" s="1"/>
  <c r="I153" i="6"/>
  <c r="G153" i="6"/>
  <c r="U153" i="6" s="1"/>
  <c r="V153" i="6" s="1"/>
  <c r="D153" i="6"/>
  <c r="L152" i="6"/>
  <c r="J152" i="6"/>
  <c r="X152" i="6" s="1"/>
  <c r="Y152" i="6" s="1"/>
  <c r="I152" i="6"/>
  <c r="G152" i="6"/>
  <c r="D152" i="6"/>
  <c r="R151" i="6"/>
  <c r="F151" i="6"/>
  <c r="L150" i="6"/>
  <c r="J150" i="6"/>
  <c r="X150" i="6" s="1"/>
  <c r="Y150" i="6" s="1"/>
  <c r="I150" i="6"/>
  <c r="G150" i="6"/>
  <c r="U150" i="6" s="1"/>
  <c r="V150" i="6" s="1"/>
  <c r="D150" i="6"/>
  <c r="L149" i="6"/>
  <c r="J149" i="6"/>
  <c r="X149" i="6" s="1"/>
  <c r="Y149" i="6" s="1"/>
  <c r="I149" i="6"/>
  <c r="G149" i="6"/>
  <c r="H149" i="6" s="1"/>
  <c r="D149" i="6"/>
  <c r="L148" i="6"/>
  <c r="J148" i="6"/>
  <c r="I148" i="6"/>
  <c r="G148" i="6"/>
  <c r="U148" i="6" s="1"/>
  <c r="V148" i="6" s="1"/>
  <c r="D148" i="6"/>
  <c r="L147" i="6"/>
  <c r="J147" i="6"/>
  <c r="X147" i="6" s="1"/>
  <c r="Y147" i="6" s="1"/>
  <c r="I147" i="6"/>
  <c r="G147" i="6"/>
  <c r="H147" i="6" s="1"/>
  <c r="D147" i="6"/>
  <c r="L146" i="6"/>
  <c r="J146" i="6"/>
  <c r="X146" i="6" s="1"/>
  <c r="Y146" i="6" s="1"/>
  <c r="I146" i="6"/>
  <c r="G146" i="6"/>
  <c r="U146" i="6" s="1"/>
  <c r="V146" i="6" s="1"/>
  <c r="D146" i="6"/>
  <c r="L145" i="6"/>
  <c r="J145" i="6"/>
  <c r="X145" i="6" s="1"/>
  <c r="Y145" i="6" s="1"/>
  <c r="I145" i="6"/>
  <c r="G145" i="6"/>
  <c r="H145" i="6" s="1"/>
  <c r="D145" i="6"/>
  <c r="L144" i="6"/>
  <c r="J144" i="6"/>
  <c r="X144" i="6" s="1"/>
  <c r="Y144" i="6" s="1"/>
  <c r="I144" i="6"/>
  <c r="G144" i="6"/>
  <c r="U144" i="6" s="1"/>
  <c r="V144" i="6" s="1"/>
  <c r="D144" i="6"/>
  <c r="L143" i="6"/>
  <c r="J143" i="6"/>
  <c r="X143" i="6" s="1"/>
  <c r="Y143" i="6" s="1"/>
  <c r="I143" i="6"/>
  <c r="G143" i="6"/>
  <c r="H143" i="6" s="1"/>
  <c r="D143" i="6"/>
  <c r="L142" i="6"/>
  <c r="J142" i="6"/>
  <c r="X142" i="6" s="1"/>
  <c r="Y142" i="6" s="1"/>
  <c r="I142" i="6"/>
  <c r="K142" i="6" s="1"/>
  <c r="G142" i="6"/>
  <c r="D142" i="6"/>
  <c r="L141" i="6"/>
  <c r="J141" i="6"/>
  <c r="I141" i="6"/>
  <c r="G141" i="6"/>
  <c r="H141" i="6" s="1"/>
  <c r="D141" i="6"/>
  <c r="L140" i="6"/>
  <c r="J140" i="6"/>
  <c r="X140" i="6" s="1"/>
  <c r="Y140" i="6" s="1"/>
  <c r="I140" i="6"/>
  <c r="I151" i="6" s="1"/>
  <c r="G140" i="6"/>
  <c r="U140" i="6" s="1"/>
  <c r="V140" i="6" s="1"/>
  <c r="D140" i="6"/>
  <c r="R139" i="6"/>
  <c r="F139" i="6"/>
  <c r="L138" i="6"/>
  <c r="J138" i="6"/>
  <c r="X138" i="6" s="1"/>
  <c r="Y138" i="6" s="1"/>
  <c r="I138" i="6"/>
  <c r="G138" i="6"/>
  <c r="D138" i="6"/>
  <c r="L137" i="6"/>
  <c r="J137" i="6"/>
  <c r="I137" i="6"/>
  <c r="G137" i="6"/>
  <c r="U137" i="6" s="1"/>
  <c r="V137" i="6" s="1"/>
  <c r="D137" i="6"/>
  <c r="L136" i="6"/>
  <c r="J136" i="6"/>
  <c r="X136" i="6" s="1"/>
  <c r="Y136" i="6" s="1"/>
  <c r="I136" i="6"/>
  <c r="G136" i="6"/>
  <c r="U136" i="6" s="1"/>
  <c r="V136" i="6" s="1"/>
  <c r="D136" i="6"/>
  <c r="L135" i="6"/>
  <c r="J135" i="6"/>
  <c r="X135" i="6" s="1"/>
  <c r="Y135" i="6" s="1"/>
  <c r="I135" i="6"/>
  <c r="G135" i="6"/>
  <c r="H135" i="6" s="1"/>
  <c r="D135" i="6"/>
  <c r="L134" i="6"/>
  <c r="J134" i="6"/>
  <c r="X134" i="6" s="1"/>
  <c r="Y134" i="6" s="1"/>
  <c r="I134" i="6"/>
  <c r="G134" i="6"/>
  <c r="U134" i="6" s="1"/>
  <c r="V134" i="6" s="1"/>
  <c r="D134" i="6"/>
  <c r="L133" i="6"/>
  <c r="J133" i="6"/>
  <c r="I133" i="6"/>
  <c r="G133" i="6"/>
  <c r="H133" i="6" s="1"/>
  <c r="D133" i="6"/>
  <c r="L132" i="6"/>
  <c r="J132" i="6"/>
  <c r="I132" i="6"/>
  <c r="G132" i="6"/>
  <c r="U132" i="6" s="1"/>
  <c r="V132" i="6" s="1"/>
  <c r="D132" i="6"/>
  <c r="L131" i="6"/>
  <c r="J131" i="6"/>
  <c r="X131" i="6" s="1"/>
  <c r="Y131" i="6" s="1"/>
  <c r="I131" i="6"/>
  <c r="G131" i="6"/>
  <c r="U131" i="6" s="1"/>
  <c r="V131" i="6" s="1"/>
  <c r="D131" i="6"/>
  <c r="L130" i="6"/>
  <c r="J130" i="6"/>
  <c r="X130" i="6" s="1"/>
  <c r="Y130" i="6" s="1"/>
  <c r="I130" i="6"/>
  <c r="G130" i="6"/>
  <c r="U130" i="6" s="1"/>
  <c r="V130" i="6" s="1"/>
  <c r="D130" i="6"/>
  <c r="L129" i="6"/>
  <c r="J129" i="6"/>
  <c r="X129" i="6" s="1"/>
  <c r="Y129" i="6" s="1"/>
  <c r="I129" i="6"/>
  <c r="G129" i="6"/>
  <c r="U129" i="6" s="1"/>
  <c r="V129" i="6" s="1"/>
  <c r="D129" i="6"/>
  <c r="L128" i="6"/>
  <c r="J128" i="6"/>
  <c r="X128" i="6" s="1"/>
  <c r="Y128" i="6" s="1"/>
  <c r="I128" i="6"/>
  <c r="G128" i="6"/>
  <c r="U128" i="6" s="1"/>
  <c r="V128" i="6" s="1"/>
  <c r="D128" i="6"/>
  <c r="L127" i="6"/>
  <c r="J127" i="6"/>
  <c r="X127" i="6" s="1"/>
  <c r="Y127" i="6" s="1"/>
  <c r="I127" i="6"/>
  <c r="G127" i="6"/>
  <c r="U127" i="6" s="1"/>
  <c r="V127" i="6" s="1"/>
  <c r="D127" i="6"/>
  <c r="L126" i="6"/>
  <c r="J126" i="6"/>
  <c r="X126" i="6" s="1"/>
  <c r="Y126" i="6" s="1"/>
  <c r="I126" i="6"/>
  <c r="G126" i="6"/>
  <c r="H126" i="6" s="1"/>
  <c r="D126" i="6"/>
  <c r="L125" i="6"/>
  <c r="J125" i="6"/>
  <c r="I125" i="6"/>
  <c r="G125" i="6"/>
  <c r="H125" i="6" s="1"/>
  <c r="D125" i="6"/>
  <c r="R124" i="6"/>
  <c r="F124" i="6"/>
  <c r="L123" i="6"/>
  <c r="J123" i="6"/>
  <c r="X123" i="6" s="1"/>
  <c r="Y123" i="6" s="1"/>
  <c r="I123" i="6"/>
  <c r="G123" i="6"/>
  <c r="U123" i="6" s="1"/>
  <c r="V123" i="6" s="1"/>
  <c r="D123" i="6"/>
  <c r="L122" i="6"/>
  <c r="J122" i="6"/>
  <c r="X122" i="6" s="1"/>
  <c r="Y122" i="6" s="1"/>
  <c r="I122" i="6"/>
  <c r="G122" i="6"/>
  <c r="U122" i="6" s="1"/>
  <c r="V122" i="6" s="1"/>
  <c r="D122" i="6"/>
  <c r="L121" i="6"/>
  <c r="J121" i="6"/>
  <c r="X121" i="6" s="1"/>
  <c r="Y121" i="6" s="1"/>
  <c r="I121" i="6"/>
  <c r="G121" i="6"/>
  <c r="D121" i="6"/>
  <c r="L120" i="6"/>
  <c r="J120" i="6"/>
  <c r="X120" i="6" s="1"/>
  <c r="Y120" i="6" s="1"/>
  <c r="I120" i="6"/>
  <c r="G120" i="6"/>
  <c r="U120" i="6" s="1"/>
  <c r="V120" i="6" s="1"/>
  <c r="D120" i="6"/>
  <c r="L119" i="6"/>
  <c r="J119" i="6"/>
  <c r="X119" i="6" s="1"/>
  <c r="Y119" i="6" s="1"/>
  <c r="I119" i="6"/>
  <c r="G119" i="6"/>
  <c r="D119" i="6"/>
  <c r="L118" i="6"/>
  <c r="J118" i="6"/>
  <c r="I118" i="6"/>
  <c r="G118" i="6"/>
  <c r="H118" i="6" s="1"/>
  <c r="D118" i="6"/>
  <c r="L117" i="6"/>
  <c r="J117" i="6"/>
  <c r="X117" i="6" s="1"/>
  <c r="Y117" i="6" s="1"/>
  <c r="I117" i="6"/>
  <c r="G117" i="6"/>
  <c r="H117" i="6" s="1"/>
  <c r="D117" i="6"/>
  <c r="L116" i="6"/>
  <c r="J116" i="6"/>
  <c r="X116" i="6" s="1"/>
  <c r="Y116" i="6" s="1"/>
  <c r="I116" i="6"/>
  <c r="G116" i="6"/>
  <c r="D116" i="6"/>
  <c r="L115" i="6"/>
  <c r="J115" i="6"/>
  <c r="X115" i="6" s="1"/>
  <c r="Y115" i="6" s="1"/>
  <c r="I115" i="6"/>
  <c r="G115" i="6"/>
  <c r="U115" i="6" s="1"/>
  <c r="V115" i="6" s="1"/>
  <c r="D115" i="6"/>
  <c r="L114" i="6"/>
  <c r="J114" i="6"/>
  <c r="X114" i="6" s="1"/>
  <c r="Y114" i="6" s="1"/>
  <c r="I114" i="6"/>
  <c r="G114" i="6"/>
  <c r="D114" i="6"/>
  <c r="L113" i="6"/>
  <c r="J113" i="6"/>
  <c r="X113" i="6" s="1"/>
  <c r="Y113" i="6" s="1"/>
  <c r="I113" i="6"/>
  <c r="G113" i="6"/>
  <c r="U113" i="6" s="1"/>
  <c r="V113" i="6" s="1"/>
  <c r="D113" i="6"/>
  <c r="L112" i="6"/>
  <c r="J112" i="6"/>
  <c r="I112" i="6"/>
  <c r="G112" i="6"/>
  <c r="D112" i="6"/>
  <c r="L111" i="6"/>
  <c r="J111" i="6"/>
  <c r="I111" i="6"/>
  <c r="G111" i="6"/>
  <c r="H111" i="6" s="1"/>
  <c r="D111" i="6"/>
  <c r="L110" i="6"/>
  <c r="J110" i="6"/>
  <c r="X110" i="6" s="1"/>
  <c r="Y110" i="6" s="1"/>
  <c r="I110" i="6"/>
  <c r="G110" i="6"/>
  <c r="D110" i="6"/>
  <c r="L109" i="6"/>
  <c r="J109" i="6"/>
  <c r="X109" i="6" s="1"/>
  <c r="Y109" i="6" s="1"/>
  <c r="I109" i="6"/>
  <c r="G109" i="6"/>
  <c r="D109" i="6"/>
  <c r="L108" i="6"/>
  <c r="J108" i="6"/>
  <c r="I108" i="6"/>
  <c r="G108" i="6"/>
  <c r="H108" i="6" s="1"/>
  <c r="D108" i="6"/>
  <c r="R107" i="6"/>
  <c r="F107" i="6"/>
  <c r="L106" i="6"/>
  <c r="J106" i="6"/>
  <c r="X106" i="6" s="1"/>
  <c r="Y106" i="6" s="1"/>
  <c r="I106" i="6"/>
  <c r="G106" i="6"/>
  <c r="H106" i="6" s="1"/>
  <c r="D106" i="6"/>
  <c r="L105" i="6"/>
  <c r="J105" i="6"/>
  <c r="I105" i="6"/>
  <c r="G105" i="6"/>
  <c r="D105" i="6"/>
  <c r="L104" i="6"/>
  <c r="J104" i="6"/>
  <c r="X104" i="6" s="1"/>
  <c r="Y104" i="6" s="1"/>
  <c r="I104" i="6"/>
  <c r="G104" i="6"/>
  <c r="H104" i="6" s="1"/>
  <c r="D104" i="6"/>
  <c r="L103" i="6"/>
  <c r="J103" i="6"/>
  <c r="I103" i="6"/>
  <c r="G103" i="6"/>
  <c r="D103" i="6"/>
  <c r="L102" i="6"/>
  <c r="J102" i="6"/>
  <c r="I102" i="6"/>
  <c r="G102" i="6"/>
  <c r="H102" i="6" s="1"/>
  <c r="D102" i="6"/>
  <c r="L101" i="6"/>
  <c r="J101" i="6"/>
  <c r="I101" i="6"/>
  <c r="G101" i="6"/>
  <c r="U101" i="6" s="1"/>
  <c r="V101" i="6" s="1"/>
  <c r="D101" i="6"/>
  <c r="L100" i="6"/>
  <c r="J100" i="6"/>
  <c r="X100" i="6" s="1"/>
  <c r="Y100" i="6" s="1"/>
  <c r="I100" i="6"/>
  <c r="G100" i="6"/>
  <c r="H100" i="6" s="1"/>
  <c r="D100" i="6"/>
  <c r="L99" i="6"/>
  <c r="J99" i="6"/>
  <c r="X99" i="6" s="1"/>
  <c r="Y99" i="6" s="1"/>
  <c r="I99" i="6"/>
  <c r="G99" i="6"/>
  <c r="H99" i="6" s="1"/>
  <c r="D99" i="6"/>
  <c r="L98" i="6"/>
  <c r="J98" i="6"/>
  <c r="I98" i="6"/>
  <c r="G98" i="6"/>
  <c r="H98" i="6" s="1"/>
  <c r="D98" i="6"/>
  <c r="L97" i="6"/>
  <c r="J97" i="6"/>
  <c r="X97" i="6" s="1"/>
  <c r="Y97" i="6" s="1"/>
  <c r="I97" i="6"/>
  <c r="G97" i="6"/>
  <c r="H97" i="6" s="1"/>
  <c r="D97" i="6"/>
  <c r="L96" i="6"/>
  <c r="J96" i="6"/>
  <c r="X96" i="6" s="1"/>
  <c r="Y96" i="6" s="1"/>
  <c r="I96" i="6"/>
  <c r="G96" i="6"/>
  <c r="H96" i="6" s="1"/>
  <c r="D96" i="6"/>
  <c r="L95" i="6"/>
  <c r="J95" i="6"/>
  <c r="J107" i="6" s="1"/>
  <c r="X107" i="6" s="1"/>
  <c r="Y107" i="6" s="1"/>
  <c r="I95" i="6"/>
  <c r="G95" i="6"/>
  <c r="U95" i="6" s="1"/>
  <c r="V95" i="6" s="1"/>
  <c r="D95" i="6"/>
  <c r="R94" i="6"/>
  <c r="F94" i="6"/>
  <c r="L93" i="6"/>
  <c r="J93" i="6"/>
  <c r="I93" i="6"/>
  <c r="G93" i="6"/>
  <c r="D93" i="6"/>
  <c r="L92" i="6"/>
  <c r="J92" i="6"/>
  <c r="X92" i="6" s="1"/>
  <c r="Y92" i="6" s="1"/>
  <c r="I92" i="6"/>
  <c r="G92" i="6"/>
  <c r="D92" i="6"/>
  <c r="L91" i="6"/>
  <c r="J91" i="6"/>
  <c r="I91" i="6"/>
  <c r="G91" i="6"/>
  <c r="U91" i="6" s="1"/>
  <c r="V91" i="6" s="1"/>
  <c r="D91" i="6"/>
  <c r="L90" i="6"/>
  <c r="J90" i="6"/>
  <c r="I90" i="6"/>
  <c r="G90" i="6"/>
  <c r="U90" i="6" s="1"/>
  <c r="V90" i="6" s="1"/>
  <c r="D90" i="6"/>
  <c r="L89" i="6"/>
  <c r="J89" i="6"/>
  <c r="X89" i="6" s="1"/>
  <c r="Y89" i="6" s="1"/>
  <c r="I89" i="6"/>
  <c r="G89" i="6"/>
  <c r="D89" i="6"/>
  <c r="L88" i="6"/>
  <c r="J88" i="6"/>
  <c r="X88" i="6" s="1"/>
  <c r="Y88" i="6" s="1"/>
  <c r="I88" i="6"/>
  <c r="G88" i="6"/>
  <c r="U88" i="6" s="1"/>
  <c r="V88" i="6" s="1"/>
  <c r="D88" i="6"/>
  <c r="L87" i="6"/>
  <c r="J87" i="6"/>
  <c r="I87" i="6"/>
  <c r="G87" i="6"/>
  <c r="U87" i="6" s="1"/>
  <c r="V87" i="6" s="1"/>
  <c r="D87" i="6"/>
  <c r="L86" i="6"/>
  <c r="J86" i="6"/>
  <c r="I86" i="6"/>
  <c r="K86" i="6" s="1"/>
  <c r="G86" i="6"/>
  <c r="U86" i="6" s="1"/>
  <c r="V86" i="6" s="1"/>
  <c r="D86" i="6"/>
  <c r="L85" i="6"/>
  <c r="J85" i="6"/>
  <c r="I85" i="6"/>
  <c r="G85" i="6"/>
  <c r="H85" i="6" s="1"/>
  <c r="D85" i="6"/>
  <c r="L84" i="6"/>
  <c r="L94" i="6" s="1"/>
  <c r="J84" i="6"/>
  <c r="I84" i="6"/>
  <c r="G84" i="6"/>
  <c r="U84" i="6" s="1"/>
  <c r="V84" i="6" s="1"/>
  <c r="D84" i="6"/>
  <c r="R83" i="6"/>
  <c r="F83" i="6"/>
  <c r="L82" i="6"/>
  <c r="J82" i="6"/>
  <c r="X82" i="6" s="1"/>
  <c r="Y82" i="6" s="1"/>
  <c r="I82" i="6"/>
  <c r="G82" i="6"/>
  <c r="U82" i="6" s="1"/>
  <c r="V82" i="6" s="1"/>
  <c r="D82" i="6"/>
  <c r="L81" i="6"/>
  <c r="J81" i="6"/>
  <c r="X81" i="6" s="1"/>
  <c r="Y81" i="6" s="1"/>
  <c r="I81" i="6"/>
  <c r="G81" i="6"/>
  <c r="U81" i="6" s="1"/>
  <c r="V81" i="6" s="1"/>
  <c r="D81" i="6"/>
  <c r="L80" i="6"/>
  <c r="J80" i="6"/>
  <c r="X80" i="6" s="1"/>
  <c r="Y80" i="6" s="1"/>
  <c r="I80" i="6"/>
  <c r="G80" i="6"/>
  <c r="U80" i="6" s="1"/>
  <c r="V80" i="6" s="1"/>
  <c r="D80" i="6"/>
  <c r="L79" i="6"/>
  <c r="J79" i="6"/>
  <c r="I79" i="6"/>
  <c r="G79" i="6"/>
  <c r="U79" i="6" s="1"/>
  <c r="V79" i="6" s="1"/>
  <c r="D79" i="6"/>
  <c r="L78" i="6"/>
  <c r="J78" i="6"/>
  <c r="X78" i="6" s="1"/>
  <c r="Y78" i="6" s="1"/>
  <c r="I78" i="6"/>
  <c r="G78" i="6"/>
  <c r="U78" i="6" s="1"/>
  <c r="V78" i="6" s="1"/>
  <c r="D78" i="6"/>
  <c r="L77" i="6"/>
  <c r="J77" i="6"/>
  <c r="X77" i="6" s="1"/>
  <c r="Y77" i="6" s="1"/>
  <c r="I77" i="6"/>
  <c r="G77" i="6"/>
  <c r="U77" i="6" s="1"/>
  <c r="V77" i="6" s="1"/>
  <c r="D77" i="6"/>
  <c r="L76" i="6"/>
  <c r="J76" i="6"/>
  <c r="X76" i="6" s="1"/>
  <c r="Y76" i="6" s="1"/>
  <c r="I76" i="6"/>
  <c r="G76" i="6"/>
  <c r="U76" i="6" s="1"/>
  <c r="V76" i="6" s="1"/>
  <c r="D76" i="6"/>
  <c r="L75" i="6"/>
  <c r="J75" i="6"/>
  <c r="X75" i="6" s="1"/>
  <c r="Y75" i="6" s="1"/>
  <c r="I75" i="6"/>
  <c r="K75" i="6" s="1"/>
  <c r="G75" i="6"/>
  <c r="U75" i="6" s="1"/>
  <c r="V75" i="6" s="1"/>
  <c r="D75" i="6"/>
  <c r="L74" i="6"/>
  <c r="J74" i="6"/>
  <c r="X74" i="6" s="1"/>
  <c r="Y74" i="6" s="1"/>
  <c r="I74" i="6"/>
  <c r="G74" i="6"/>
  <c r="D74" i="6"/>
  <c r="L73" i="6"/>
  <c r="J73" i="6"/>
  <c r="I73" i="6"/>
  <c r="G73" i="6"/>
  <c r="U73" i="6" s="1"/>
  <c r="V73" i="6" s="1"/>
  <c r="D73" i="6"/>
  <c r="L72" i="6"/>
  <c r="J72" i="6"/>
  <c r="X72" i="6" s="1"/>
  <c r="Y72" i="6" s="1"/>
  <c r="I72" i="6"/>
  <c r="G72" i="6"/>
  <c r="U72" i="6" s="1"/>
  <c r="V72" i="6" s="1"/>
  <c r="D72" i="6"/>
  <c r="L71" i="6"/>
  <c r="J71" i="6"/>
  <c r="X71" i="6" s="1"/>
  <c r="Y71" i="6" s="1"/>
  <c r="I71" i="6"/>
  <c r="G71" i="6"/>
  <c r="U71" i="6" s="1"/>
  <c r="V71" i="6" s="1"/>
  <c r="D71" i="6"/>
  <c r="L70" i="6"/>
  <c r="J70" i="6"/>
  <c r="X70" i="6" s="1"/>
  <c r="Y70" i="6" s="1"/>
  <c r="I70" i="6"/>
  <c r="G70" i="6"/>
  <c r="D70" i="6"/>
  <c r="L69" i="6"/>
  <c r="J69" i="6"/>
  <c r="X69" i="6" s="1"/>
  <c r="Y69" i="6" s="1"/>
  <c r="I69" i="6"/>
  <c r="G69" i="6"/>
  <c r="D69" i="6"/>
  <c r="L68" i="6"/>
  <c r="J68" i="6"/>
  <c r="X68" i="6" s="1"/>
  <c r="Y68" i="6" s="1"/>
  <c r="I68" i="6"/>
  <c r="G68" i="6"/>
  <c r="U68" i="6" s="1"/>
  <c r="V68" i="6" s="1"/>
  <c r="D68" i="6"/>
  <c r="R67" i="6"/>
  <c r="F67" i="6"/>
  <c r="L66" i="6"/>
  <c r="J66" i="6"/>
  <c r="X66" i="6" s="1"/>
  <c r="Y66" i="6" s="1"/>
  <c r="I66" i="6"/>
  <c r="G66" i="6"/>
  <c r="H66" i="6" s="1"/>
  <c r="D66" i="6"/>
  <c r="L65" i="6"/>
  <c r="J65" i="6"/>
  <c r="X65" i="6" s="1"/>
  <c r="Y65" i="6" s="1"/>
  <c r="I65" i="6"/>
  <c r="G65" i="6"/>
  <c r="U65" i="6" s="1"/>
  <c r="V65" i="6" s="1"/>
  <c r="D65" i="6"/>
  <c r="L64" i="6"/>
  <c r="J64" i="6"/>
  <c r="X64" i="6" s="1"/>
  <c r="Y64" i="6" s="1"/>
  <c r="I64" i="6"/>
  <c r="G64" i="6"/>
  <c r="U64" i="6" s="1"/>
  <c r="V64" i="6" s="1"/>
  <c r="D64" i="6"/>
  <c r="L63" i="6"/>
  <c r="J63" i="6"/>
  <c r="X63" i="6" s="1"/>
  <c r="Y63" i="6" s="1"/>
  <c r="I63" i="6"/>
  <c r="G63" i="6"/>
  <c r="U63" i="6" s="1"/>
  <c r="V63" i="6" s="1"/>
  <c r="D63" i="6"/>
  <c r="L62" i="6"/>
  <c r="J62" i="6"/>
  <c r="X62" i="6" s="1"/>
  <c r="Y62" i="6" s="1"/>
  <c r="I62" i="6"/>
  <c r="G62" i="6"/>
  <c r="D62" i="6"/>
  <c r="L61" i="6"/>
  <c r="J61" i="6"/>
  <c r="X61" i="6" s="1"/>
  <c r="Y61" i="6" s="1"/>
  <c r="I61" i="6"/>
  <c r="G61" i="6"/>
  <c r="D61" i="6"/>
  <c r="L60" i="6"/>
  <c r="J60" i="6"/>
  <c r="X60" i="6" s="1"/>
  <c r="Y60" i="6" s="1"/>
  <c r="I60" i="6"/>
  <c r="K60" i="6" s="1"/>
  <c r="G60" i="6"/>
  <c r="U60" i="6" s="1"/>
  <c r="V60" i="6" s="1"/>
  <c r="D60" i="6"/>
  <c r="L59" i="6"/>
  <c r="J59" i="6"/>
  <c r="X59" i="6" s="1"/>
  <c r="Y59" i="6" s="1"/>
  <c r="I59" i="6"/>
  <c r="G59" i="6"/>
  <c r="D59" i="6"/>
  <c r="L58" i="6"/>
  <c r="J58" i="6"/>
  <c r="X58" i="6" s="1"/>
  <c r="Y58" i="6" s="1"/>
  <c r="I58" i="6"/>
  <c r="G58" i="6"/>
  <c r="U58" i="6" s="1"/>
  <c r="V58" i="6" s="1"/>
  <c r="D58" i="6"/>
  <c r="L57" i="6"/>
  <c r="J57" i="6"/>
  <c r="X57" i="6" s="1"/>
  <c r="Y57" i="6" s="1"/>
  <c r="I57" i="6"/>
  <c r="G57" i="6"/>
  <c r="D57" i="6"/>
  <c r="L56" i="6"/>
  <c r="J56" i="6"/>
  <c r="I56" i="6"/>
  <c r="G56" i="6"/>
  <c r="H56" i="6" s="1"/>
  <c r="D56" i="6"/>
  <c r="L55" i="6"/>
  <c r="J55" i="6"/>
  <c r="I55" i="6"/>
  <c r="G55" i="6"/>
  <c r="U55" i="6" s="1"/>
  <c r="V55" i="6" s="1"/>
  <c r="D55" i="6"/>
  <c r="L54" i="6"/>
  <c r="J54" i="6"/>
  <c r="I54" i="6"/>
  <c r="I67" i="6" s="1"/>
  <c r="G54" i="6"/>
  <c r="U54" i="6" s="1"/>
  <c r="V54" i="6" s="1"/>
  <c r="D54" i="6"/>
  <c r="R53" i="6"/>
  <c r="F53" i="6"/>
  <c r="L52" i="6"/>
  <c r="J52" i="6"/>
  <c r="X52" i="6" s="1"/>
  <c r="Y52" i="6" s="1"/>
  <c r="I52" i="6"/>
  <c r="G52" i="6"/>
  <c r="U52" i="6" s="1"/>
  <c r="V52" i="6" s="1"/>
  <c r="D52" i="6"/>
  <c r="L51" i="6"/>
  <c r="J51" i="6"/>
  <c r="I51" i="6"/>
  <c r="G51" i="6"/>
  <c r="D51" i="6"/>
  <c r="L50" i="6"/>
  <c r="J50" i="6"/>
  <c r="X50" i="6" s="1"/>
  <c r="Y50" i="6" s="1"/>
  <c r="I50" i="6"/>
  <c r="G50" i="6"/>
  <c r="H50" i="6" s="1"/>
  <c r="D50" i="6"/>
  <c r="L49" i="6"/>
  <c r="J49" i="6"/>
  <c r="X49" i="6" s="1"/>
  <c r="Y49" i="6" s="1"/>
  <c r="I49" i="6"/>
  <c r="G49" i="6"/>
  <c r="H49" i="6" s="1"/>
  <c r="D49" i="6"/>
  <c r="L48" i="6"/>
  <c r="J48" i="6"/>
  <c r="X48" i="6" s="1"/>
  <c r="Y48" i="6" s="1"/>
  <c r="I48" i="6"/>
  <c r="G48" i="6"/>
  <c r="H48" i="6" s="1"/>
  <c r="D48" i="6"/>
  <c r="L47" i="6"/>
  <c r="J47" i="6"/>
  <c r="X47" i="6" s="1"/>
  <c r="Y47" i="6" s="1"/>
  <c r="I47" i="6"/>
  <c r="G47" i="6"/>
  <c r="U47" i="6" s="1"/>
  <c r="V47" i="6" s="1"/>
  <c r="D47" i="6"/>
  <c r="L46" i="6"/>
  <c r="J46" i="6"/>
  <c r="I46" i="6"/>
  <c r="G46" i="6"/>
  <c r="D46" i="6"/>
  <c r="L45" i="6"/>
  <c r="J45" i="6"/>
  <c r="X45" i="6" s="1"/>
  <c r="Y45" i="6" s="1"/>
  <c r="I45" i="6"/>
  <c r="G45" i="6"/>
  <c r="U45" i="6" s="1"/>
  <c r="V45" i="6" s="1"/>
  <c r="D45" i="6"/>
  <c r="L44" i="6"/>
  <c r="J44" i="6"/>
  <c r="I44" i="6"/>
  <c r="G44" i="6"/>
  <c r="U44" i="6" s="1"/>
  <c r="V44" i="6" s="1"/>
  <c r="D44" i="6"/>
  <c r="L43" i="6"/>
  <c r="J43" i="6"/>
  <c r="X43" i="6" s="1"/>
  <c r="Y43" i="6" s="1"/>
  <c r="I43" i="6"/>
  <c r="G43" i="6"/>
  <c r="U43" i="6" s="1"/>
  <c r="V43" i="6" s="1"/>
  <c r="D43" i="6"/>
  <c r="L42" i="6"/>
  <c r="J42" i="6"/>
  <c r="X42" i="6" s="1"/>
  <c r="Y42" i="6" s="1"/>
  <c r="I42" i="6"/>
  <c r="G42" i="6"/>
  <c r="D42" i="6"/>
  <c r="L41" i="6"/>
  <c r="J41" i="6"/>
  <c r="X41" i="6" s="1"/>
  <c r="Y41" i="6" s="1"/>
  <c r="I41" i="6"/>
  <c r="G41" i="6"/>
  <c r="H41" i="6" s="1"/>
  <c r="D41" i="6"/>
  <c r="L40" i="6"/>
  <c r="J40" i="6"/>
  <c r="I40" i="6"/>
  <c r="I53" i="6" s="1"/>
  <c r="G40" i="6"/>
  <c r="H40" i="6" s="1"/>
  <c r="D40" i="6"/>
  <c r="R39" i="6"/>
  <c r="F39" i="6"/>
  <c r="L38" i="6"/>
  <c r="J38" i="6"/>
  <c r="X38" i="6" s="1"/>
  <c r="Y38" i="6" s="1"/>
  <c r="I38" i="6"/>
  <c r="G38" i="6"/>
  <c r="U38" i="6" s="1"/>
  <c r="V38" i="6" s="1"/>
  <c r="D38" i="6"/>
  <c r="L37" i="6"/>
  <c r="J37" i="6"/>
  <c r="I37" i="6"/>
  <c r="G37" i="6"/>
  <c r="H37" i="6" s="1"/>
  <c r="D37" i="6"/>
  <c r="L36" i="6"/>
  <c r="J36" i="6"/>
  <c r="X36" i="6" s="1"/>
  <c r="Y36" i="6" s="1"/>
  <c r="I36" i="6"/>
  <c r="G36" i="6"/>
  <c r="U36" i="6" s="1"/>
  <c r="V36" i="6" s="1"/>
  <c r="D36" i="6"/>
  <c r="L35" i="6"/>
  <c r="J35" i="6"/>
  <c r="X35" i="6" s="1"/>
  <c r="Y35" i="6" s="1"/>
  <c r="I35" i="6"/>
  <c r="G35" i="6"/>
  <c r="H35" i="6" s="1"/>
  <c r="D35" i="6"/>
  <c r="L34" i="6"/>
  <c r="J34" i="6"/>
  <c r="X34" i="6" s="1"/>
  <c r="Y34" i="6" s="1"/>
  <c r="I34" i="6"/>
  <c r="G34" i="6"/>
  <c r="H34" i="6" s="1"/>
  <c r="D34" i="6"/>
  <c r="L33" i="6"/>
  <c r="J33" i="6"/>
  <c r="X33" i="6" s="1"/>
  <c r="Y33" i="6" s="1"/>
  <c r="I33" i="6"/>
  <c r="G33" i="6"/>
  <c r="U33" i="6" s="1"/>
  <c r="V33" i="6" s="1"/>
  <c r="D33" i="6"/>
  <c r="L32" i="6"/>
  <c r="J32" i="6"/>
  <c r="X32" i="6" s="1"/>
  <c r="Y32" i="6" s="1"/>
  <c r="I32" i="6"/>
  <c r="G32" i="6"/>
  <c r="H32" i="6" s="1"/>
  <c r="D32" i="6"/>
  <c r="L31" i="6"/>
  <c r="J31" i="6"/>
  <c r="X31" i="6" s="1"/>
  <c r="Y31" i="6" s="1"/>
  <c r="I31" i="6"/>
  <c r="G31" i="6"/>
  <c r="U31" i="6" s="1"/>
  <c r="V31" i="6" s="1"/>
  <c r="D31" i="6"/>
  <c r="L30" i="6"/>
  <c r="J30" i="6"/>
  <c r="I30" i="6"/>
  <c r="G30" i="6"/>
  <c r="D30" i="6"/>
  <c r="L29" i="6"/>
  <c r="J29" i="6"/>
  <c r="X29" i="6" s="1"/>
  <c r="Y29" i="6" s="1"/>
  <c r="I29" i="6"/>
  <c r="K29" i="6" s="1"/>
  <c r="G29" i="6"/>
  <c r="U29" i="6" s="1"/>
  <c r="V29" i="6" s="1"/>
  <c r="D29" i="6"/>
  <c r="L28" i="6"/>
  <c r="J28" i="6"/>
  <c r="I28" i="6"/>
  <c r="G28" i="6"/>
  <c r="U28" i="6" s="1"/>
  <c r="V28" i="6" s="1"/>
  <c r="D28" i="6"/>
  <c r="L27" i="6"/>
  <c r="J27" i="6"/>
  <c r="X27" i="6" s="1"/>
  <c r="Y27" i="6" s="1"/>
  <c r="I27" i="6"/>
  <c r="G27" i="6"/>
  <c r="U27" i="6" s="1"/>
  <c r="V27" i="6" s="1"/>
  <c r="D27" i="6"/>
  <c r="L26" i="6"/>
  <c r="J26" i="6"/>
  <c r="X26" i="6" s="1"/>
  <c r="Y26" i="6" s="1"/>
  <c r="I26" i="6"/>
  <c r="G26" i="6"/>
  <c r="D26" i="6"/>
  <c r="L25" i="6"/>
  <c r="J25" i="6"/>
  <c r="I25" i="6"/>
  <c r="G25" i="6"/>
  <c r="U25" i="6" s="1"/>
  <c r="V25" i="6" s="1"/>
  <c r="D25" i="6"/>
  <c r="L24" i="6"/>
  <c r="J24" i="6"/>
  <c r="X24" i="6" s="1"/>
  <c r="Y24" i="6" s="1"/>
  <c r="I24" i="6"/>
  <c r="G24" i="6"/>
  <c r="U24" i="6" s="1"/>
  <c r="V24" i="6" s="1"/>
  <c r="D24" i="6"/>
  <c r="L23" i="6"/>
  <c r="J23" i="6"/>
  <c r="X23" i="6" s="1"/>
  <c r="Y23" i="6" s="1"/>
  <c r="I23" i="6"/>
  <c r="G23" i="6"/>
  <c r="D23" i="6"/>
  <c r="R22" i="6"/>
  <c r="F22" i="6"/>
  <c r="L21" i="6"/>
  <c r="J21" i="6"/>
  <c r="I21" i="6"/>
  <c r="G21" i="6"/>
  <c r="H21" i="6" s="1"/>
  <c r="D21" i="6"/>
  <c r="L20" i="6"/>
  <c r="J20" i="6"/>
  <c r="X20" i="6" s="1"/>
  <c r="Y20" i="6" s="1"/>
  <c r="I20" i="6"/>
  <c r="G20" i="6"/>
  <c r="H20" i="6" s="1"/>
  <c r="D20" i="6"/>
  <c r="L19" i="6"/>
  <c r="J19" i="6"/>
  <c r="X19" i="6" s="1"/>
  <c r="Y19" i="6" s="1"/>
  <c r="I19" i="6"/>
  <c r="G19" i="6"/>
  <c r="D19" i="6"/>
  <c r="L18" i="6"/>
  <c r="J18" i="6"/>
  <c r="I18" i="6"/>
  <c r="G18" i="6"/>
  <c r="H18" i="6" s="1"/>
  <c r="D18" i="6"/>
  <c r="L17" i="6"/>
  <c r="J17" i="6"/>
  <c r="I17" i="6"/>
  <c r="G17" i="6"/>
  <c r="H17" i="6" s="1"/>
  <c r="D17" i="6"/>
  <c r="L16" i="6"/>
  <c r="J16" i="6"/>
  <c r="X16" i="6" s="1"/>
  <c r="Y16" i="6" s="1"/>
  <c r="I16" i="6"/>
  <c r="G16" i="6"/>
  <c r="H16" i="6" s="1"/>
  <c r="D16" i="6"/>
  <c r="L15" i="6"/>
  <c r="J15" i="6"/>
  <c r="I15" i="6"/>
  <c r="G15" i="6"/>
  <c r="H15" i="6" s="1"/>
  <c r="D15" i="6"/>
  <c r="L14" i="6"/>
  <c r="J14" i="6"/>
  <c r="X14" i="6" s="1"/>
  <c r="Y14" i="6" s="1"/>
  <c r="I14" i="6"/>
  <c r="G14" i="6"/>
  <c r="H14" i="6" s="1"/>
  <c r="D14" i="6"/>
  <c r="L13" i="6"/>
  <c r="J13" i="6"/>
  <c r="X13" i="6" s="1"/>
  <c r="Y13" i="6" s="1"/>
  <c r="I13" i="6"/>
  <c r="G13" i="6"/>
  <c r="U13" i="6" s="1"/>
  <c r="V13" i="6" s="1"/>
  <c r="D13" i="6"/>
  <c r="L12" i="6"/>
  <c r="J12" i="6"/>
  <c r="I12" i="6"/>
  <c r="G12" i="6"/>
  <c r="H12" i="6" s="1"/>
  <c r="D12" i="6"/>
  <c r="L11" i="6"/>
  <c r="J11" i="6"/>
  <c r="X11" i="6" s="1"/>
  <c r="Y11" i="6" s="1"/>
  <c r="I11" i="6"/>
  <c r="G11" i="6"/>
  <c r="D11" i="6"/>
  <c r="L10" i="6"/>
  <c r="J10" i="6"/>
  <c r="X10" i="6" s="1"/>
  <c r="Y10" i="6" s="1"/>
  <c r="I10" i="6"/>
  <c r="G10" i="6"/>
  <c r="H10" i="6" s="1"/>
  <c r="D10" i="6"/>
  <c r="L9" i="6"/>
  <c r="J9" i="6"/>
  <c r="X9" i="6" s="1"/>
  <c r="Y9" i="6" s="1"/>
  <c r="I9" i="6"/>
  <c r="G9" i="6"/>
  <c r="H9" i="6" s="1"/>
  <c r="D9" i="6"/>
  <c r="L8" i="6"/>
  <c r="J8" i="6"/>
  <c r="X8" i="6" s="1"/>
  <c r="Y8" i="6" s="1"/>
  <c r="I8" i="6"/>
  <c r="G8" i="6"/>
  <c r="H8" i="6" s="1"/>
  <c r="D8" i="6"/>
  <c r="L7" i="6"/>
  <c r="J7" i="6"/>
  <c r="X7" i="6" s="1"/>
  <c r="Y7" i="6" s="1"/>
  <c r="I7" i="6"/>
  <c r="G7" i="6"/>
  <c r="H7" i="6" s="1"/>
  <c r="D7" i="6"/>
  <c r="L6" i="6"/>
  <c r="J6" i="6"/>
  <c r="I6" i="6"/>
  <c r="G6" i="6"/>
  <c r="H6" i="6" s="1"/>
  <c r="D6" i="6"/>
  <c r="R219" i="4"/>
  <c r="F219" i="4"/>
  <c r="L218" i="4"/>
  <c r="J218" i="4"/>
  <c r="I218" i="4"/>
  <c r="G218" i="4"/>
  <c r="H218" i="4" s="1"/>
  <c r="D218" i="4"/>
  <c r="L217" i="4"/>
  <c r="J217" i="4"/>
  <c r="I217" i="4"/>
  <c r="G217" i="4"/>
  <c r="H217" i="4" s="1"/>
  <c r="D217" i="4"/>
  <c r="L216" i="4"/>
  <c r="J216" i="4"/>
  <c r="I216" i="4"/>
  <c r="G216" i="4"/>
  <c r="D216" i="4"/>
  <c r="L215" i="4"/>
  <c r="J215" i="4"/>
  <c r="I215" i="4"/>
  <c r="G215" i="4"/>
  <c r="U215" i="4" s="1"/>
  <c r="V215" i="4" s="1"/>
  <c r="D215" i="4"/>
  <c r="L214" i="4"/>
  <c r="J214" i="4"/>
  <c r="I214" i="4"/>
  <c r="G214" i="4"/>
  <c r="U214" i="4" s="1"/>
  <c r="V214" i="4" s="1"/>
  <c r="D214" i="4"/>
  <c r="L213" i="4"/>
  <c r="J213" i="4"/>
  <c r="I213" i="4"/>
  <c r="G213" i="4"/>
  <c r="D213" i="4"/>
  <c r="L212" i="4"/>
  <c r="J212" i="4"/>
  <c r="I212" i="4"/>
  <c r="G212" i="4"/>
  <c r="D212" i="4"/>
  <c r="L211" i="4"/>
  <c r="J211" i="4"/>
  <c r="I211" i="4"/>
  <c r="G211" i="4"/>
  <c r="U211" i="4" s="1"/>
  <c r="V211" i="4" s="1"/>
  <c r="D211" i="4"/>
  <c r="L210" i="4"/>
  <c r="J210" i="4"/>
  <c r="I210" i="4"/>
  <c r="G210" i="4"/>
  <c r="H210" i="4" s="1"/>
  <c r="D210" i="4"/>
  <c r="L209" i="4"/>
  <c r="J209" i="4"/>
  <c r="I209" i="4"/>
  <c r="G209" i="4"/>
  <c r="D209" i="4"/>
  <c r="L208" i="4"/>
  <c r="J208" i="4"/>
  <c r="I208" i="4"/>
  <c r="G208" i="4"/>
  <c r="D208" i="4"/>
  <c r="R207" i="4"/>
  <c r="F207" i="4"/>
  <c r="L206" i="4"/>
  <c r="J206" i="4"/>
  <c r="I206" i="4"/>
  <c r="G206" i="4"/>
  <c r="D206" i="4"/>
  <c r="L205" i="4"/>
  <c r="J205" i="4"/>
  <c r="I205" i="4"/>
  <c r="G205" i="4"/>
  <c r="D205" i="4"/>
  <c r="L204" i="4"/>
  <c r="J204" i="4"/>
  <c r="I204" i="4"/>
  <c r="G204" i="4"/>
  <c r="D204" i="4"/>
  <c r="L203" i="4"/>
  <c r="J203" i="4"/>
  <c r="I203" i="4"/>
  <c r="G203" i="4"/>
  <c r="H203" i="4" s="1"/>
  <c r="D203" i="4"/>
  <c r="L202" i="4"/>
  <c r="J202" i="4"/>
  <c r="I202" i="4"/>
  <c r="G202" i="4"/>
  <c r="U202" i="4" s="1"/>
  <c r="V202" i="4" s="1"/>
  <c r="D202" i="4"/>
  <c r="L201" i="4"/>
  <c r="J201" i="4"/>
  <c r="I201" i="4"/>
  <c r="G201" i="4"/>
  <c r="D201" i="4"/>
  <c r="L200" i="4"/>
  <c r="J200" i="4"/>
  <c r="I200" i="4"/>
  <c r="G200" i="4"/>
  <c r="D200" i="4"/>
  <c r="L199" i="4"/>
  <c r="J199" i="4"/>
  <c r="I199" i="4"/>
  <c r="G199" i="4"/>
  <c r="H199" i="4" s="1"/>
  <c r="D199" i="4"/>
  <c r="L198" i="4"/>
  <c r="J198" i="4"/>
  <c r="I198" i="4"/>
  <c r="G198" i="4"/>
  <c r="U198" i="4" s="1"/>
  <c r="V198" i="4" s="1"/>
  <c r="D198" i="4"/>
  <c r="L197" i="4"/>
  <c r="J197" i="4"/>
  <c r="I197" i="4"/>
  <c r="K197" i="4" s="1"/>
  <c r="G197" i="4"/>
  <c r="U197" i="4" s="1"/>
  <c r="V197" i="4" s="1"/>
  <c r="D197" i="4"/>
  <c r="L196" i="4"/>
  <c r="J196" i="4"/>
  <c r="I196" i="4"/>
  <c r="G196" i="4"/>
  <c r="U196" i="4" s="1"/>
  <c r="V196" i="4" s="1"/>
  <c r="D196" i="4"/>
  <c r="L195" i="4"/>
  <c r="J195" i="4"/>
  <c r="I195" i="4"/>
  <c r="I207" i="4" s="1"/>
  <c r="G195" i="4"/>
  <c r="D195" i="4"/>
  <c r="R194" i="4"/>
  <c r="F194" i="4"/>
  <c r="L193" i="4"/>
  <c r="J193" i="4"/>
  <c r="I193" i="4"/>
  <c r="G193" i="4"/>
  <c r="U193" i="4" s="1"/>
  <c r="V193" i="4" s="1"/>
  <c r="D193" i="4"/>
  <c r="L192" i="4"/>
  <c r="J192" i="4"/>
  <c r="I192" i="4"/>
  <c r="G192" i="4"/>
  <c r="H192" i="4" s="1"/>
  <c r="D192" i="4"/>
  <c r="L191" i="4"/>
  <c r="J191" i="4"/>
  <c r="I191" i="4"/>
  <c r="G191" i="4"/>
  <c r="H191" i="4" s="1"/>
  <c r="D191" i="4"/>
  <c r="L190" i="4"/>
  <c r="J190" i="4"/>
  <c r="I190" i="4"/>
  <c r="G190" i="4"/>
  <c r="H190" i="4" s="1"/>
  <c r="D190" i="4"/>
  <c r="L189" i="4"/>
  <c r="J189" i="4"/>
  <c r="I189" i="4"/>
  <c r="G189" i="4"/>
  <c r="H189" i="4" s="1"/>
  <c r="D189" i="4"/>
  <c r="L188" i="4"/>
  <c r="J188" i="4"/>
  <c r="I188" i="4"/>
  <c r="G188" i="4"/>
  <c r="H188" i="4" s="1"/>
  <c r="D188" i="4"/>
  <c r="L187" i="4"/>
  <c r="J187" i="4"/>
  <c r="I187" i="4"/>
  <c r="G187" i="4"/>
  <c r="H187" i="4" s="1"/>
  <c r="D187" i="4"/>
  <c r="L186" i="4"/>
  <c r="J186" i="4"/>
  <c r="I186" i="4"/>
  <c r="G186" i="4"/>
  <c r="U186" i="4" s="1"/>
  <c r="V186" i="4" s="1"/>
  <c r="D186" i="4"/>
  <c r="L185" i="4"/>
  <c r="J185" i="4"/>
  <c r="I185" i="4"/>
  <c r="G185" i="4"/>
  <c r="H185" i="4" s="1"/>
  <c r="D185" i="4"/>
  <c r="L184" i="4"/>
  <c r="J184" i="4"/>
  <c r="I184" i="4"/>
  <c r="G184" i="4"/>
  <c r="H184" i="4" s="1"/>
  <c r="D184" i="4"/>
  <c r="L183" i="4"/>
  <c r="J183" i="4"/>
  <c r="I183" i="4"/>
  <c r="G183" i="4"/>
  <c r="D183" i="4"/>
  <c r="L182" i="4"/>
  <c r="J182" i="4"/>
  <c r="I182" i="4"/>
  <c r="G182" i="4"/>
  <c r="H182" i="4" s="1"/>
  <c r="D182" i="4"/>
  <c r="L181" i="4"/>
  <c r="J181" i="4"/>
  <c r="I181" i="4"/>
  <c r="G181" i="4"/>
  <c r="D181" i="4"/>
  <c r="L180" i="4"/>
  <c r="J180" i="4"/>
  <c r="I180" i="4"/>
  <c r="G180" i="4"/>
  <c r="D180" i="4"/>
  <c r="L179" i="4"/>
  <c r="J179" i="4"/>
  <c r="I179" i="4"/>
  <c r="G179" i="4"/>
  <c r="H179" i="4" s="1"/>
  <c r="D179" i="4"/>
  <c r="L178" i="4"/>
  <c r="J178" i="4"/>
  <c r="I178" i="4"/>
  <c r="G178" i="4"/>
  <c r="H178" i="4" s="1"/>
  <c r="D178" i="4"/>
  <c r="L177" i="4"/>
  <c r="J177" i="4"/>
  <c r="I177" i="4"/>
  <c r="G177" i="4"/>
  <c r="D177" i="4"/>
  <c r="L176" i="4"/>
  <c r="J176" i="4"/>
  <c r="I176" i="4"/>
  <c r="G176" i="4"/>
  <c r="U176" i="4" s="1"/>
  <c r="V176" i="4" s="1"/>
  <c r="D176" i="4"/>
  <c r="L175" i="4"/>
  <c r="J175" i="4"/>
  <c r="I175" i="4"/>
  <c r="G175" i="4"/>
  <c r="H175" i="4" s="1"/>
  <c r="D175" i="4"/>
  <c r="R174" i="4"/>
  <c r="F174" i="4"/>
  <c r="L173" i="4"/>
  <c r="J173" i="4"/>
  <c r="I173" i="4"/>
  <c r="G173" i="4"/>
  <c r="H173" i="4" s="1"/>
  <c r="D173" i="4"/>
  <c r="L172" i="4"/>
  <c r="J172" i="4"/>
  <c r="I172" i="4"/>
  <c r="G172" i="4"/>
  <c r="H172" i="4" s="1"/>
  <c r="D172" i="4"/>
  <c r="L171" i="4"/>
  <c r="J171" i="4"/>
  <c r="I171" i="4"/>
  <c r="G171" i="4"/>
  <c r="H171" i="4" s="1"/>
  <c r="D171" i="4"/>
  <c r="L170" i="4"/>
  <c r="J170" i="4"/>
  <c r="I170" i="4"/>
  <c r="G170" i="4"/>
  <c r="H170" i="4" s="1"/>
  <c r="D170" i="4"/>
  <c r="L169" i="4"/>
  <c r="J169" i="4"/>
  <c r="I169" i="4"/>
  <c r="G169" i="4"/>
  <c r="H169" i="4" s="1"/>
  <c r="D169" i="4"/>
  <c r="L168" i="4"/>
  <c r="J168" i="4"/>
  <c r="I168" i="4"/>
  <c r="G168" i="4"/>
  <c r="H168" i="4" s="1"/>
  <c r="D168" i="4"/>
  <c r="L167" i="4"/>
  <c r="J167" i="4"/>
  <c r="I167" i="4"/>
  <c r="G167" i="4"/>
  <c r="H167" i="4" s="1"/>
  <c r="D167" i="4"/>
  <c r="L166" i="4"/>
  <c r="J166" i="4"/>
  <c r="I166" i="4"/>
  <c r="G166" i="4"/>
  <c r="H166" i="4" s="1"/>
  <c r="D166" i="4"/>
  <c r="L165" i="4"/>
  <c r="J165" i="4"/>
  <c r="I165" i="4"/>
  <c r="G165" i="4"/>
  <c r="H165" i="4" s="1"/>
  <c r="D165" i="4"/>
  <c r="L164" i="4"/>
  <c r="J164" i="4"/>
  <c r="I164" i="4"/>
  <c r="G164" i="4"/>
  <c r="H164" i="4" s="1"/>
  <c r="D164" i="4"/>
  <c r="L163" i="4"/>
  <c r="J163" i="4"/>
  <c r="I163" i="4"/>
  <c r="G163" i="4"/>
  <c r="H163" i="4" s="1"/>
  <c r="D163" i="4"/>
  <c r="L162" i="4"/>
  <c r="J162" i="4"/>
  <c r="I162" i="4"/>
  <c r="G162" i="4"/>
  <c r="H162" i="4" s="1"/>
  <c r="D162" i="4"/>
  <c r="L161" i="4"/>
  <c r="J161" i="4"/>
  <c r="I161" i="4"/>
  <c r="G161" i="4"/>
  <c r="H161" i="4" s="1"/>
  <c r="D161" i="4"/>
  <c r="L160" i="4"/>
  <c r="J160" i="4"/>
  <c r="I160" i="4"/>
  <c r="G160" i="4"/>
  <c r="H160" i="4" s="1"/>
  <c r="D160" i="4"/>
  <c r="L159" i="4"/>
  <c r="J159" i="4"/>
  <c r="I159" i="4"/>
  <c r="G159" i="4"/>
  <c r="H159" i="4" s="1"/>
  <c r="D159" i="4"/>
  <c r="L158" i="4"/>
  <c r="J158" i="4"/>
  <c r="I158" i="4"/>
  <c r="G158" i="4"/>
  <c r="H158" i="4" s="1"/>
  <c r="D158" i="4"/>
  <c r="L157" i="4"/>
  <c r="J157" i="4"/>
  <c r="I157" i="4"/>
  <c r="G157" i="4"/>
  <c r="H157" i="4" s="1"/>
  <c r="D157" i="4"/>
  <c r="L156" i="4"/>
  <c r="J156" i="4"/>
  <c r="I156" i="4"/>
  <c r="G156" i="4"/>
  <c r="H156" i="4" s="1"/>
  <c r="D156" i="4"/>
  <c r="L155" i="4"/>
  <c r="J155" i="4"/>
  <c r="I155" i="4"/>
  <c r="K155" i="4" s="1"/>
  <c r="G155" i="4"/>
  <c r="H155" i="4" s="1"/>
  <c r="D155" i="4"/>
  <c r="L154" i="4"/>
  <c r="J154" i="4"/>
  <c r="I154" i="4"/>
  <c r="G154" i="4"/>
  <c r="D154" i="4"/>
  <c r="L153" i="4"/>
  <c r="J153" i="4"/>
  <c r="I153" i="4"/>
  <c r="G153" i="4"/>
  <c r="H153" i="4" s="1"/>
  <c r="D153" i="4"/>
  <c r="L152" i="4"/>
  <c r="J152" i="4"/>
  <c r="J174" i="4" s="1"/>
  <c r="I152" i="4"/>
  <c r="I174" i="4" s="1"/>
  <c r="G152" i="4"/>
  <c r="D152" i="4"/>
  <c r="R151" i="4"/>
  <c r="F151" i="4"/>
  <c r="L150" i="4"/>
  <c r="J150" i="4"/>
  <c r="I150" i="4"/>
  <c r="G150" i="4"/>
  <c r="U150" i="4" s="1"/>
  <c r="V150" i="4" s="1"/>
  <c r="D150" i="4"/>
  <c r="L149" i="4"/>
  <c r="J149" i="4"/>
  <c r="I149" i="4"/>
  <c r="G149" i="4"/>
  <c r="D149" i="4"/>
  <c r="L148" i="4"/>
  <c r="J148" i="4"/>
  <c r="I148" i="4"/>
  <c r="G148" i="4"/>
  <c r="D148" i="4"/>
  <c r="L147" i="4"/>
  <c r="J147" i="4"/>
  <c r="I147" i="4"/>
  <c r="G147" i="4"/>
  <c r="U147" i="4" s="1"/>
  <c r="V147" i="4" s="1"/>
  <c r="D147" i="4"/>
  <c r="L146" i="4"/>
  <c r="J146" i="4"/>
  <c r="I146" i="4"/>
  <c r="G146" i="4"/>
  <c r="U146" i="4" s="1"/>
  <c r="V146" i="4" s="1"/>
  <c r="D146" i="4"/>
  <c r="L145" i="4"/>
  <c r="J145" i="4"/>
  <c r="I145" i="4"/>
  <c r="G145" i="4"/>
  <c r="H145" i="4" s="1"/>
  <c r="D145" i="4"/>
  <c r="L144" i="4"/>
  <c r="J144" i="4"/>
  <c r="K144" i="4" s="1"/>
  <c r="I144" i="4"/>
  <c r="G144" i="4"/>
  <c r="U144" i="4" s="1"/>
  <c r="V144" i="4" s="1"/>
  <c r="D144" i="4"/>
  <c r="L143" i="4"/>
  <c r="J143" i="4"/>
  <c r="I143" i="4"/>
  <c r="G143" i="4"/>
  <c r="D143" i="4"/>
  <c r="L142" i="4"/>
  <c r="J142" i="4"/>
  <c r="I142" i="4"/>
  <c r="G142" i="4"/>
  <c r="U142" i="4" s="1"/>
  <c r="V142" i="4" s="1"/>
  <c r="D142" i="4"/>
  <c r="L141" i="4"/>
  <c r="J141" i="4"/>
  <c r="I141" i="4"/>
  <c r="G141" i="4"/>
  <c r="D141" i="4"/>
  <c r="L140" i="4"/>
  <c r="J140" i="4"/>
  <c r="I140" i="4"/>
  <c r="G140" i="4"/>
  <c r="H140" i="4" s="1"/>
  <c r="D140" i="4"/>
  <c r="R139" i="4"/>
  <c r="F139" i="4"/>
  <c r="L138" i="4"/>
  <c r="J138" i="4"/>
  <c r="I138" i="4"/>
  <c r="G138" i="4"/>
  <c r="U138" i="4" s="1"/>
  <c r="V138" i="4" s="1"/>
  <c r="D138" i="4"/>
  <c r="L137" i="4"/>
  <c r="J137" i="4"/>
  <c r="I137" i="4"/>
  <c r="G137" i="4"/>
  <c r="H137" i="4" s="1"/>
  <c r="D137" i="4"/>
  <c r="L136" i="4"/>
  <c r="J136" i="4"/>
  <c r="I136" i="4"/>
  <c r="G136" i="4"/>
  <c r="D136" i="4"/>
  <c r="L135" i="4"/>
  <c r="J135" i="4"/>
  <c r="K135" i="4" s="1"/>
  <c r="I135" i="4"/>
  <c r="G135" i="4"/>
  <c r="H135" i="4" s="1"/>
  <c r="D135" i="4"/>
  <c r="L134" i="4"/>
  <c r="J134" i="4"/>
  <c r="I134" i="4"/>
  <c r="G134" i="4"/>
  <c r="U134" i="4" s="1"/>
  <c r="V134" i="4" s="1"/>
  <c r="D134" i="4"/>
  <c r="L133" i="4"/>
  <c r="J133" i="4"/>
  <c r="I133" i="4"/>
  <c r="G133" i="4"/>
  <c r="H133" i="4" s="1"/>
  <c r="D133" i="4"/>
  <c r="L132" i="4"/>
  <c r="J132" i="4"/>
  <c r="I132" i="4"/>
  <c r="G132" i="4"/>
  <c r="U132" i="4" s="1"/>
  <c r="V132" i="4" s="1"/>
  <c r="D132" i="4"/>
  <c r="L131" i="4"/>
  <c r="J131" i="4"/>
  <c r="I131" i="4"/>
  <c r="G131" i="4"/>
  <c r="U131" i="4" s="1"/>
  <c r="V131" i="4" s="1"/>
  <c r="D131" i="4"/>
  <c r="L130" i="4"/>
  <c r="J130" i="4"/>
  <c r="I130" i="4"/>
  <c r="G130" i="4"/>
  <c r="U130" i="4" s="1"/>
  <c r="V130" i="4" s="1"/>
  <c r="D130" i="4"/>
  <c r="L129" i="4"/>
  <c r="J129" i="4"/>
  <c r="I129" i="4"/>
  <c r="G129" i="4"/>
  <c r="U129" i="4" s="1"/>
  <c r="V129" i="4" s="1"/>
  <c r="D129" i="4"/>
  <c r="L128" i="4"/>
  <c r="J128" i="4"/>
  <c r="I128" i="4"/>
  <c r="G128" i="4"/>
  <c r="H128" i="4" s="1"/>
  <c r="D128" i="4"/>
  <c r="L127" i="4"/>
  <c r="J127" i="4"/>
  <c r="I127" i="4"/>
  <c r="G127" i="4"/>
  <c r="U127" i="4" s="1"/>
  <c r="V127" i="4" s="1"/>
  <c r="D127" i="4"/>
  <c r="L126" i="4"/>
  <c r="J126" i="4"/>
  <c r="I126" i="4"/>
  <c r="G126" i="4"/>
  <c r="H126" i="4" s="1"/>
  <c r="D126" i="4"/>
  <c r="L125" i="4"/>
  <c r="J125" i="4"/>
  <c r="J139" i="4" s="1"/>
  <c r="I125" i="4"/>
  <c r="G125" i="4"/>
  <c r="U125" i="4" s="1"/>
  <c r="V125" i="4" s="1"/>
  <c r="D125" i="4"/>
  <c r="R124" i="4"/>
  <c r="F124" i="4"/>
  <c r="L123" i="4"/>
  <c r="J123" i="4"/>
  <c r="I123" i="4"/>
  <c r="G123" i="4"/>
  <c r="H123" i="4" s="1"/>
  <c r="D123" i="4"/>
  <c r="L122" i="4"/>
  <c r="J122" i="4"/>
  <c r="I122" i="4"/>
  <c r="G122" i="4"/>
  <c r="U122" i="4" s="1"/>
  <c r="V122" i="4" s="1"/>
  <c r="D122" i="4"/>
  <c r="L121" i="4"/>
  <c r="J121" i="4"/>
  <c r="I121" i="4"/>
  <c r="G121" i="4"/>
  <c r="D121" i="4"/>
  <c r="L120" i="4"/>
  <c r="J120" i="4"/>
  <c r="I120" i="4"/>
  <c r="G120" i="4"/>
  <c r="H120" i="4" s="1"/>
  <c r="D120" i="4"/>
  <c r="L119" i="4"/>
  <c r="J119" i="4"/>
  <c r="I119" i="4"/>
  <c r="G119" i="4"/>
  <c r="H119" i="4" s="1"/>
  <c r="D119" i="4"/>
  <c r="L118" i="4"/>
  <c r="J118" i="4"/>
  <c r="I118" i="4"/>
  <c r="G118" i="4"/>
  <c r="D118" i="4"/>
  <c r="L117" i="4"/>
  <c r="J117" i="4"/>
  <c r="I117" i="4"/>
  <c r="G117" i="4"/>
  <c r="U117" i="4" s="1"/>
  <c r="V117" i="4" s="1"/>
  <c r="D117" i="4"/>
  <c r="L116" i="4"/>
  <c r="J116" i="4"/>
  <c r="K116" i="4" s="1"/>
  <c r="I116" i="4"/>
  <c r="G116" i="4"/>
  <c r="H116" i="4" s="1"/>
  <c r="D116" i="4"/>
  <c r="L115" i="4"/>
  <c r="J115" i="4"/>
  <c r="I115" i="4"/>
  <c r="G115" i="4"/>
  <c r="D115" i="4"/>
  <c r="L114" i="4"/>
  <c r="J114" i="4"/>
  <c r="I114" i="4"/>
  <c r="G114" i="4"/>
  <c r="U114" i="4" s="1"/>
  <c r="V114" i="4" s="1"/>
  <c r="D114" i="4"/>
  <c r="L113" i="4"/>
  <c r="J113" i="4"/>
  <c r="I113" i="4"/>
  <c r="G113" i="4"/>
  <c r="H113" i="4" s="1"/>
  <c r="D113" i="4"/>
  <c r="L112" i="4"/>
  <c r="J112" i="4"/>
  <c r="I112" i="4"/>
  <c r="G112" i="4"/>
  <c r="H112" i="4" s="1"/>
  <c r="D112" i="4"/>
  <c r="L111" i="4"/>
  <c r="J111" i="4"/>
  <c r="I111" i="4"/>
  <c r="G111" i="4"/>
  <c r="H111" i="4" s="1"/>
  <c r="D111" i="4"/>
  <c r="L110" i="4"/>
  <c r="J110" i="4"/>
  <c r="I110" i="4"/>
  <c r="G110" i="4"/>
  <c r="D110" i="4"/>
  <c r="L109" i="4"/>
  <c r="J109" i="4"/>
  <c r="I109" i="4"/>
  <c r="G109" i="4"/>
  <c r="U109" i="4" s="1"/>
  <c r="V109" i="4" s="1"/>
  <c r="D109" i="4"/>
  <c r="L108" i="4"/>
  <c r="J108" i="4"/>
  <c r="I108" i="4"/>
  <c r="G108" i="4"/>
  <c r="D108" i="4"/>
  <c r="R107" i="4"/>
  <c r="F107" i="4"/>
  <c r="L106" i="4"/>
  <c r="J106" i="4"/>
  <c r="I106" i="4"/>
  <c r="G106" i="4"/>
  <c r="U106" i="4" s="1"/>
  <c r="V106" i="4" s="1"/>
  <c r="D106" i="4"/>
  <c r="L105" i="4"/>
  <c r="J105" i="4"/>
  <c r="K105" i="4" s="1"/>
  <c r="I105" i="4"/>
  <c r="G105" i="4"/>
  <c r="U105" i="4" s="1"/>
  <c r="V105" i="4" s="1"/>
  <c r="D105" i="4"/>
  <c r="L104" i="4"/>
  <c r="J104" i="4"/>
  <c r="I104" i="4"/>
  <c r="G104" i="4"/>
  <c r="H104" i="4" s="1"/>
  <c r="D104" i="4"/>
  <c r="L103" i="4"/>
  <c r="J103" i="4"/>
  <c r="I103" i="4"/>
  <c r="G103" i="4"/>
  <c r="U103" i="4" s="1"/>
  <c r="V103" i="4" s="1"/>
  <c r="D103" i="4"/>
  <c r="L102" i="4"/>
  <c r="J102" i="4"/>
  <c r="I102" i="4"/>
  <c r="G102" i="4"/>
  <c r="U102" i="4" s="1"/>
  <c r="V102" i="4" s="1"/>
  <c r="D102" i="4"/>
  <c r="L101" i="4"/>
  <c r="J101" i="4"/>
  <c r="I101" i="4"/>
  <c r="G101" i="4"/>
  <c r="D101" i="4"/>
  <c r="L100" i="4"/>
  <c r="J100" i="4"/>
  <c r="I100" i="4"/>
  <c r="G100" i="4"/>
  <c r="U100" i="4" s="1"/>
  <c r="V100" i="4" s="1"/>
  <c r="D100" i="4"/>
  <c r="L99" i="4"/>
  <c r="J99" i="4"/>
  <c r="I99" i="4"/>
  <c r="G99" i="4"/>
  <c r="U99" i="4" s="1"/>
  <c r="V99" i="4" s="1"/>
  <c r="D99" i="4"/>
  <c r="L98" i="4"/>
  <c r="J98" i="4"/>
  <c r="I98" i="4"/>
  <c r="G98" i="4"/>
  <c r="U98" i="4" s="1"/>
  <c r="V98" i="4" s="1"/>
  <c r="D98" i="4"/>
  <c r="L97" i="4"/>
  <c r="J97" i="4"/>
  <c r="I97" i="4"/>
  <c r="G97" i="4"/>
  <c r="U97" i="4" s="1"/>
  <c r="V97" i="4" s="1"/>
  <c r="D97" i="4"/>
  <c r="L96" i="4"/>
  <c r="J96" i="4"/>
  <c r="I96" i="4"/>
  <c r="K96" i="4" s="1"/>
  <c r="G96" i="4"/>
  <c r="U96" i="4" s="1"/>
  <c r="V96" i="4" s="1"/>
  <c r="D96" i="4"/>
  <c r="L95" i="4"/>
  <c r="J95" i="4"/>
  <c r="I95" i="4"/>
  <c r="G95" i="4"/>
  <c r="U95" i="4" s="1"/>
  <c r="V95" i="4" s="1"/>
  <c r="D95" i="4"/>
  <c r="R94" i="4"/>
  <c r="F94" i="4"/>
  <c r="L93" i="4"/>
  <c r="J93" i="4"/>
  <c r="I93" i="4"/>
  <c r="G93" i="4"/>
  <c r="U93" i="4" s="1"/>
  <c r="V93" i="4" s="1"/>
  <c r="D93" i="4"/>
  <c r="L92" i="4"/>
  <c r="J92" i="4"/>
  <c r="I92" i="4"/>
  <c r="G92" i="4"/>
  <c r="H92" i="4" s="1"/>
  <c r="D92" i="4"/>
  <c r="L91" i="4"/>
  <c r="J91" i="4"/>
  <c r="I91" i="4"/>
  <c r="G91" i="4"/>
  <c r="D91" i="4"/>
  <c r="L90" i="4"/>
  <c r="J90" i="4"/>
  <c r="I90" i="4"/>
  <c r="G90" i="4"/>
  <c r="H90" i="4" s="1"/>
  <c r="D90" i="4"/>
  <c r="L89" i="4"/>
  <c r="J89" i="4"/>
  <c r="I89" i="4"/>
  <c r="G89" i="4"/>
  <c r="U89" i="4" s="1"/>
  <c r="V89" i="4" s="1"/>
  <c r="D89" i="4"/>
  <c r="L88" i="4"/>
  <c r="J88" i="4"/>
  <c r="I88" i="4"/>
  <c r="G88" i="4"/>
  <c r="U88" i="4" s="1"/>
  <c r="V88" i="4" s="1"/>
  <c r="D88" i="4"/>
  <c r="L87" i="4"/>
  <c r="J87" i="4"/>
  <c r="I87" i="4"/>
  <c r="G87" i="4"/>
  <c r="H87" i="4" s="1"/>
  <c r="D87" i="4"/>
  <c r="L86" i="4"/>
  <c r="J86" i="4"/>
  <c r="I86" i="4"/>
  <c r="G86" i="4"/>
  <c r="D86" i="4"/>
  <c r="L85" i="4"/>
  <c r="J85" i="4"/>
  <c r="I85" i="4"/>
  <c r="G85" i="4"/>
  <c r="U85" i="4" s="1"/>
  <c r="V85" i="4" s="1"/>
  <c r="D85" i="4"/>
  <c r="L84" i="4"/>
  <c r="J84" i="4"/>
  <c r="I84" i="4"/>
  <c r="G84" i="4"/>
  <c r="U84" i="4" s="1"/>
  <c r="V84" i="4" s="1"/>
  <c r="D84" i="4"/>
  <c r="R83" i="4"/>
  <c r="F83" i="4"/>
  <c r="L82" i="4"/>
  <c r="J82" i="4"/>
  <c r="I82" i="4"/>
  <c r="G82" i="4"/>
  <c r="D82" i="4"/>
  <c r="L81" i="4"/>
  <c r="J81" i="4"/>
  <c r="I81" i="4"/>
  <c r="G81" i="4"/>
  <c r="U81" i="4" s="1"/>
  <c r="V81" i="4" s="1"/>
  <c r="D81" i="4"/>
  <c r="L80" i="4"/>
  <c r="J80" i="4"/>
  <c r="I80" i="4"/>
  <c r="G80" i="4"/>
  <c r="U80" i="4" s="1"/>
  <c r="V80" i="4" s="1"/>
  <c r="D80" i="4"/>
  <c r="L79" i="4"/>
  <c r="J79" i="4"/>
  <c r="I79" i="4"/>
  <c r="G79" i="4"/>
  <c r="U79" i="4" s="1"/>
  <c r="V79" i="4" s="1"/>
  <c r="D79" i="4"/>
  <c r="L78" i="4"/>
  <c r="J78" i="4"/>
  <c r="I78" i="4"/>
  <c r="G78" i="4"/>
  <c r="U78" i="4" s="1"/>
  <c r="V78" i="4" s="1"/>
  <c r="D78" i="4"/>
  <c r="L77" i="4"/>
  <c r="J77" i="4"/>
  <c r="I77" i="4"/>
  <c r="G77" i="4"/>
  <c r="U77" i="4" s="1"/>
  <c r="V77" i="4" s="1"/>
  <c r="D77" i="4"/>
  <c r="L76" i="4"/>
  <c r="J76" i="4"/>
  <c r="I76" i="4"/>
  <c r="G76" i="4"/>
  <c r="U76" i="4" s="1"/>
  <c r="V76" i="4" s="1"/>
  <c r="D76" i="4"/>
  <c r="L75" i="4"/>
  <c r="J75" i="4"/>
  <c r="K75" i="4" s="1"/>
  <c r="I75" i="4"/>
  <c r="G75" i="4"/>
  <c r="D75" i="4"/>
  <c r="L74" i="4"/>
  <c r="J74" i="4"/>
  <c r="I74" i="4"/>
  <c r="G74" i="4"/>
  <c r="H74" i="4" s="1"/>
  <c r="D74" i="4"/>
  <c r="L73" i="4"/>
  <c r="J73" i="4"/>
  <c r="I73" i="4"/>
  <c r="G73" i="4"/>
  <c r="H73" i="4" s="1"/>
  <c r="D73" i="4"/>
  <c r="L72" i="4"/>
  <c r="J72" i="4"/>
  <c r="I72" i="4"/>
  <c r="G72" i="4"/>
  <c r="H72" i="4" s="1"/>
  <c r="D72" i="4"/>
  <c r="L71" i="4"/>
  <c r="J71" i="4"/>
  <c r="I71" i="4"/>
  <c r="G71" i="4"/>
  <c r="H71" i="4" s="1"/>
  <c r="D71" i="4"/>
  <c r="L70" i="4"/>
  <c r="J70" i="4"/>
  <c r="I70" i="4"/>
  <c r="G70" i="4"/>
  <c r="H70" i="4" s="1"/>
  <c r="D70" i="4"/>
  <c r="L69" i="4"/>
  <c r="J69" i="4"/>
  <c r="I69" i="4"/>
  <c r="G69" i="4"/>
  <c r="H69" i="4" s="1"/>
  <c r="D69" i="4"/>
  <c r="L68" i="4"/>
  <c r="J68" i="4"/>
  <c r="I68" i="4"/>
  <c r="G68" i="4"/>
  <c r="D68" i="4"/>
  <c r="R67" i="4"/>
  <c r="F67" i="4"/>
  <c r="L66" i="4"/>
  <c r="J66" i="4"/>
  <c r="I66" i="4"/>
  <c r="G66" i="4"/>
  <c r="D66" i="4"/>
  <c r="L65" i="4"/>
  <c r="J65" i="4"/>
  <c r="I65" i="4"/>
  <c r="G65" i="4"/>
  <c r="D65" i="4"/>
  <c r="L64" i="4"/>
  <c r="J64" i="4"/>
  <c r="I64" i="4"/>
  <c r="G64" i="4"/>
  <c r="U64" i="4" s="1"/>
  <c r="V64" i="4" s="1"/>
  <c r="D64" i="4"/>
  <c r="L63" i="4"/>
  <c r="J63" i="4"/>
  <c r="I63" i="4"/>
  <c r="G63" i="4"/>
  <c r="U63" i="4" s="1"/>
  <c r="V63" i="4" s="1"/>
  <c r="D63" i="4"/>
  <c r="L62" i="4"/>
  <c r="J62" i="4"/>
  <c r="I62" i="4"/>
  <c r="G62" i="4"/>
  <c r="H62" i="4" s="1"/>
  <c r="D62" i="4"/>
  <c r="L61" i="4"/>
  <c r="J61" i="4"/>
  <c r="I61" i="4"/>
  <c r="G61" i="4"/>
  <c r="U61" i="4" s="1"/>
  <c r="V61" i="4" s="1"/>
  <c r="D61" i="4"/>
  <c r="L60" i="4"/>
  <c r="J60" i="4"/>
  <c r="I60" i="4"/>
  <c r="G60" i="4"/>
  <c r="U60" i="4" s="1"/>
  <c r="V60" i="4" s="1"/>
  <c r="D60" i="4"/>
  <c r="L59" i="4"/>
  <c r="J59" i="4"/>
  <c r="I59" i="4"/>
  <c r="G59" i="4"/>
  <c r="U59" i="4" s="1"/>
  <c r="V59" i="4" s="1"/>
  <c r="D59" i="4"/>
  <c r="L58" i="4"/>
  <c r="J58" i="4"/>
  <c r="I58" i="4"/>
  <c r="G58" i="4"/>
  <c r="D58" i="4"/>
  <c r="L57" i="4"/>
  <c r="J57" i="4"/>
  <c r="I57" i="4"/>
  <c r="G57" i="4"/>
  <c r="H57" i="4" s="1"/>
  <c r="D57" i="4"/>
  <c r="L56" i="4"/>
  <c r="J56" i="4"/>
  <c r="I56" i="4"/>
  <c r="G56" i="4"/>
  <c r="U56" i="4" s="1"/>
  <c r="V56" i="4" s="1"/>
  <c r="D56" i="4"/>
  <c r="L55" i="4"/>
  <c r="J55" i="4"/>
  <c r="K55" i="4" s="1"/>
  <c r="I55" i="4"/>
  <c r="G55" i="4"/>
  <c r="D55" i="4"/>
  <c r="L54" i="4"/>
  <c r="J54" i="4"/>
  <c r="I54" i="4"/>
  <c r="G54" i="4"/>
  <c r="U54" i="4" s="1"/>
  <c r="V54" i="4" s="1"/>
  <c r="D54" i="4"/>
  <c r="R53" i="4"/>
  <c r="F53" i="4"/>
  <c r="L52" i="4"/>
  <c r="J52" i="4"/>
  <c r="I52" i="4"/>
  <c r="G52" i="4"/>
  <c r="D52" i="4"/>
  <c r="L51" i="4"/>
  <c r="J51" i="4"/>
  <c r="I51" i="4"/>
  <c r="G51" i="4"/>
  <c r="H51" i="4" s="1"/>
  <c r="D51" i="4"/>
  <c r="L50" i="4"/>
  <c r="J50" i="4"/>
  <c r="I50" i="4"/>
  <c r="G50" i="4"/>
  <c r="H50" i="4" s="1"/>
  <c r="D50" i="4"/>
  <c r="L49" i="4"/>
  <c r="J49" i="4"/>
  <c r="I49" i="4"/>
  <c r="G49" i="4"/>
  <c r="D49" i="4"/>
  <c r="L48" i="4"/>
  <c r="J48" i="4"/>
  <c r="I48" i="4"/>
  <c r="G48" i="4"/>
  <c r="D48" i="4"/>
  <c r="L47" i="4"/>
  <c r="J47" i="4"/>
  <c r="I47" i="4"/>
  <c r="G47" i="4"/>
  <c r="D47" i="4"/>
  <c r="L46" i="4"/>
  <c r="J46" i="4"/>
  <c r="I46" i="4"/>
  <c r="G46" i="4"/>
  <c r="D46" i="4"/>
  <c r="L45" i="4"/>
  <c r="J45" i="4"/>
  <c r="I45" i="4"/>
  <c r="G45" i="4"/>
  <c r="U45" i="4" s="1"/>
  <c r="V45" i="4" s="1"/>
  <c r="D45" i="4"/>
  <c r="L44" i="4"/>
  <c r="J44" i="4"/>
  <c r="I44" i="4"/>
  <c r="G44" i="4"/>
  <c r="D44" i="4"/>
  <c r="L43" i="4"/>
  <c r="J43" i="4"/>
  <c r="I43" i="4"/>
  <c r="G43" i="4"/>
  <c r="D43" i="4"/>
  <c r="L42" i="4"/>
  <c r="J42" i="4"/>
  <c r="I42" i="4"/>
  <c r="G42" i="4"/>
  <c r="H42" i="4" s="1"/>
  <c r="D42" i="4"/>
  <c r="L41" i="4"/>
  <c r="J41" i="4"/>
  <c r="I41" i="4"/>
  <c r="G41" i="4"/>
  <c r="D41" i="4"/>
  <c r="L40" i="4"/>
  <c r="J40" i="4"/>
  <c r="I40" i="4"/>
  <c r="G40" i="4"/>
  <c r="U40" i="4" s="1"/>
  <c r="V40" i="4" s="1"/>
  <c r="D40" i="4"/>
  <c r="R39" i="4"/>
  <c r="F39" i="4"/>
  <c r="L38" i="4"/>
  <c r="J38" i="4"/>
  <c r="I38" i="4"/>
  <c r="G38" i="4"/>
  <c r="H38" i="4" s="1"/>
  <c r="D38" i="4"/>
  <c r="L37" i="4"/>
  <c r="J37" i="4"/>
  <c r="I37" i="4"/>
  <c r="G37" i="4"/>
  <c r="D37" i="4"/>
  <c r="L36" i="4"/>
  <c r="J36" i="4"/>
  <c r="I36" i="4"/>
  <c r="G36" i="4"/>
  <c r="H36" i="4" s="1"/>
  <c r="D36" i="4"/>
  <c r="L35" i="4"/>
  <c r="J35" i="4"/>
  <c r="I35" i="4"/>
  <c r="G35" i="4"/>
  <c r="D35" i="4"/>
  <c r="L34" i="4"/>
  <c r="J34" i="4"/>
  <c r="I34" i="4"/>
  <c r="G34" i="4"/>
  <c r="D34" i="4"/>
  <c r="L33" i="4"/>
  <c r="J33" i="4"/>
  <c r="I33" i="4"/>
  <c r="G33" i="4"/>
  <c r="H33" i="4" s="1"/>
  <c r="D33" i="4"/>
  <c r="L32" i="4"/>
  <c r="J32" i="4"/>
  <c r="K32" i="4" s="1"/>
  <c r="I32" i="4"/>
  <c r="G32" i="4"/>
  <c r="D32" i="4"/>
  <c r="L31" i="4"/>
  <c r="J31" i="4"/>
  <c r="I31" i="4"/>
  <c r="G31" i="4"/>
  <c r="U31" i="4" s="1"/>
  <c r="V31" i="4" s="1"/>
  <c r="D31" i="4"/>
  <c r="L30" i="4"/>
  <c r="J30" i="4"/>
  <c r="I30" i="4"/>
  <c r="G30" i="4"/>
  <c r="U30" i="4" s="1"/>
  <c r="V30" i="4" s="1"/>
  <c r="D30" i="4"/>
  <c r="L29" i="4"/>
  <c r="J29" i="4"/>
  <c r="I29" i="4"/>
  <c r="G29" i="4"/>
  <c r="D29" i="4"/>
  <c r="L28" i="4"/>
  <c r="J28" i="4"/>
  <c r="I28" i="4"/>
  <c r="G28" i="4"/>
  <c r="U28" i="4" s="1"/>
  <c r="V28" i="4" s="1"/>
  <c r="D28" i="4"/>
  <c r="L27" i="4"/>
  <c r="J27" i="4"/>
  <c r="I27" i="4"/>
  <c r="G27" i="4"/>
  <c r="D27" i="4"/>
  <c r="L26" i="4"/>
  <c r="J26" i="4"/>
  <c r="I26" i="4"/>
  <c r="G26" i="4"/>
  <c r="U26" i="4" s="1"/>
  <c r="V26" i="4" s="1"/>
  <c r="D26" i="4"/>
  <c r="L25" i="4"/>
  <c r="J25" i="4"/>
  <c r="I25" i="4"/>
  <c r="G25" i="4"/>
  <c r="D25" i="4"/>
  <c r="L24" i="4"/>
  <c r="J24" i="4"/>
  <c r="I24" i="4"/>
  <c r="G24" i="4"/>
  <c r="U24" i="4" s="1"/>
  <c r="V24" i="4" s="1"/>
  <c r="D24" i="4"/>
  <c r="L23" i="4"/>
  <c r="J23" i="4"/>
  <c r="I23" i="4"/>
  <c r="G23" i="4"/>
  <c r="U23" i="4" s="1"/>
  <c r="V23" i="4" s="1"/>
  <c r="D23" i="4"/>
  <c r="R22" i="4"/>
  <c r="F22" i="4"/>
  <c r="L21" i="4"/>
  <c r="J21" i="4"/>
  <c r="I21" i="4"/>
  <c r="G21" i="4"/>
  <c r="H21" i="4" s="1"/>
  <c r="D21" i="4"/>
  <c r="L20" i="4"/>
  <c r="J20" i="4"/>
  <c r="I20" i="4"/>
  <c r="G20" i="4"/>
  <c r="D20" i="4"/>
  <c r="L19" i="4"/>
  <c r="J19" i="4"/>
  <c r="I19" i="4"/>
  <c r="G19" i="4"/>
  <c r="H19" i="4" s="1"/>
  <c r="D19" i="4"/>
  <c r="L18" i="4"/>
  <c r="J18" i="4"/>
  <c r="I18" i="4"/>
  <c r="G18" i="4"/>
  <c r="H18" i="4" s="1"/>
  <c r="D18" i="4"/>
  <c r="L17" i="4"/>
  <c r="J17" i="4"/>
  <c r="I17" i="4"/>
  <c r="G17" i="4"/>
  <c r="U17" i="4" s="1"/>
  <c r="V17" i="4" s="1"/>
  <c r="D17" i="4"/>
  <c r="L16" i="4"/>
  <c r="J16" i="4"/>
  <c r="I16" i="4"/>
  <c r="G16" i="4"/>
  <c r="H16" i="4" s="1"/>
  <c r="D16" i="4"/>
  <c r="L15" i="4"/>
  <c r="J15" i="4"/>
  <c r="I15" i="4"/>
  <c r="G15" i="4"/>
  <c r="U15" i="4" s="1"/>
  <c r="V15" i="4" s="1"/>
  <c r="D15" i="4"/>
  <c r="L14" i="4"/>
  <c r="J14" i="4"/>
  <c r="I14" i="4"/>
  <c r="G14" i="4"/>
  <c r="D14" i="4"/>
  <c r="L13" i="4"/>
  <c r="J13" i="4"/>
  <c r="I13" i="4"/>
  <c r="G13" i="4"/>
  <c r="U13" i="4" s="1"/>
  <c r="V13" i="4" s="1"/>
  <c r="D13" i="4"/>
  <c r="L12" i="4"/>
  <c r="J12" i="4"/>
  <c r="I12" i="4"/>
  <c r="G12" i="4"/>
  <c r="U12" i="4" s="1"/>
  <c r="V12" i="4" s="1"/>
  <c r="D12" i="4"/>
  <c r="L11" i="4"/>
  <c r="J11" i="4"/>
  <c r="I11" i="4"/>
  <c r="G11" i="4"/>
  <c r="D11" i="4"/>
  <c r="L10" i="4"/>
  <c r="J10" i="4"/>
  <c r="I10" i="4"/>
  <c r="G10" i="4"/>
  <c r="D10" i="4"/>
  <c r="L9" i="4"/>
  <c r="J9" i="4"/>
  <c r="I9" i="4"/>
  <c r="G9" i="4"/>
  <c r="U9" i="4" s="1"/>
  <c r="V9" i="4" s="1"/>
  <c r="D9" i="4"/>
  <c r="L8" i="4"/>
  <c r="J8" i="4"/>
  <c r="I8" i="4"/>
  <c r="G8" i="4"/>
  <c r="D8" i="4"/>
  <c r="L7" i="4"/>
  <c r="J7" i="4"/>
  <c r="I7" i="4"/>
  <c r="G7" i="4"/>
  <c r="H7" i="4" s="1"/>
  <c r="D7" i="4"/>
  <c r="L6" i="4"/>
  <c r="J6" i="4"/>
  <c r="I6" i="4"/>
  <c r="K6" i="4" s="1"/>
  <c r="G6" i="4"/>
  <c r="H6" i="4" s="1"/>
  <c r="D6" i="4"/>
  <c r="P219" i="1"/>
  <c r="O219" i="1"/>
  <c r="N219" i="1"/>
  <c r="L219" i="1"/>
  <c r="K219" i="1"/>
  <c r="J219" i="1"/>
  <c r="I219" i="1"/>
  <c r="F219" i="1"/>
  <c r="E219" i="1"/>
  <c r="D219" i="1"/>
  <c r="M218" i="1"/>
  <c r="G218" i="1"/>
  <c r="Q218" i="1" s="1"/>
  <c r="M217" i="1"/>
  <c r="G217" i="1"/>
  <c r="M217" i="6" s="1"/>
  <c r="N217" i="6" s="1"/>
  <c r="M216" i="1"/>
  <c r="G216" i="1"/>
  <c r="M215" i="1"/>
  <c r="G215" i="1"/>
  <c r="H215" i="1" s="1"/>
  <c r="M214" i="1"/>
  <c r="G214" i="1"/>
  <c r="Q214" i="1" s="1"/>
  <c r="M213" i="1"/>
  <c r="G213" i="1"/>
  <c r="Q213" i="1" s="1"/>
  <c r="M212" i="1"/>
  <c r="G212" i="1"/>
  <c r="M212" i="6" s="1"/>
  <c r="N212" i="6" s="1"/>
  <c r="M211" i="1"/>
  <c r="G211" i="1"/>
  <c r="M211" i="4" s="1"/>
  <c r="M210" i="1"/>
  <c r="G210" i="1"/>
  <c r="Q210" i="1" s="1"/>
  <c r="M209" i="1"/>
  <c r="G209" i="1"/>
  <c r="H209" i="1" s="1"/>
  <c r="M208" i="1"/>
  <c r="G208" i="1"/>
  <c r="P207" i="1"/>
  <c r="O207" i="1"/>
  <c r="N207" i="1"/>
  <c r="L207" i="1"/>
  <c r="K207" i="1"/>
  <c r="J207" i="1"/>
  <c r="I207" i="1"/>
  <c r="F207" i="1"/>
  <c r="E207" i="1"/>
  <c r="D207" i="1"/>
  <c r="M206" i="1"/>
  <c r="G206" i="1"/>
  <c r="M205" i="1"/>
  <c r="G205" i="1"/>
  <c r="M205" i="6" s="1"/>
  <c r="N205" i="6" s="1"/>
  <c r="M204" i="1"/>
  <c r="G204" i="1"/>
  <c r="M204" i="6" s="1"/>
  <c r="N204" i="6" s="1"/>
  <c r="M203" i="1"/>
  <c r="G203" i="1"/>
  <c r="M203" i="4" s="1"/>
  <c r="N203" i="4" s="1"/>
  <c r="M202" i="1"/>
  <c r="G202" i="1"/>
  <c r="Q202" i="1" s="1"/>
  <c r="M201" i="1"/>
  <c r="G201" i="1"/>
  <c r="H201" i="1" s="1"/>
  <c r="M200" i="1"/>
  <c r="G200" i="1"/>
  <c r="M199" i="1"/>
  <c r="G199" i="1"/>
  <c r="M199" i="4" s="1"/>
  <c r="N199" i="4" s="1"/>
  <c r="M198" i="1"/>
  <c r="G198" i="1"/>
  <c r="M198" i="6" s="1"/>
  <c r="M197" i="1"/>
  <c r="G197" i="1"/>
  <c r="H197" i="1" s="1"/>
  <c r="M196" i="1"/>
  <c r="G196" i="1"/>
  <c r="M196" i="6" s="1"/>
  <c r="N196" i="6" s="1"/>
  <c r="M195" i="1"/>
  <c r="G195" i="1"/>
  <c r="P194" i="1"/>
  <c r="O194" i="1"/>
  <c r="N194" i="1"/>
  <c r="L194" i="1"/>
  <c r="K194" i="1"/>
  <c r="J194" i="1"/>
  <c r="I194" i="1"/>
  <c r="F194" i="1"/>
  <c r="E194" i="1"/>
  <c r="D194" i="1"/>
  <c r="M193" i="1"/>
  <c r="G193" i="1"/>
  <c r="M192" i="1"/>
  <c r="G192" i="1"/>
  <c r="M191" i="1"/>
  <c r="G191" i="1"/>
  <c r="M190" i="1"/>
  <c r="G190" i="1"/>
  <c r="M190" i="6" s="1"/>
  <c r="N190" i="6" s="1"/>
  <c r="M189" i="1"/>
  <c r="G189" i="1"/>
  <c r="M189" i="4" s="1"/>
  <c r="N189" i="4" s="1"/>
  <c r="M188" i="1"/>
  <c r="G188" i="1"/>
  <c r="H188" i="1" s="1"/>
  <c r="M187" i="1"/>
  <c r="G187" i="1"/>
  <c r="H187" i="1" s="1"/>
  <c r="M186" i="1"/>
  <c r="G186" i="1"/>
  <c r="Q186" i="1" s="1"/>
  <c r="M185" i="1"/>
  <c r="G185" i="1"/>
  <c r="M184" i="1"/>
  <c r="G184" i="1"/>
  <c r="M184" i="6" s="1"/>
  <c r="N184" i="6" s="1"/>
  <c r="M183" i="1"/>
  <c r="G183" i="1"/>
  <c r="M183" i="4" s="1"/>
  <c r="N183" i="4" s="1"/>
  <c r="M182" i="1"/>
  <c r="G182" i="1"/>
  <c r="M182" i="6" s="1"/>
  <c r="N182" i="6" s="1"/>
  <c r="M181" i="1"/>
  <c r="G181" i="1"/>
  <c r="M180" i="1"/>
  <c r="G180" i="1"/>
  <c r="M179" i="1"/>
  <c r="G179" i="1"/>
  <c r="M178" i="1"/>
  <c r="G178" i="1"/>
  <c r="M178" i="6" s="1"/>
  <c r="N178" i="6" s="1"/>
  <c r="M177" i="1"/>
  <c r="G177" i="1"/>
  <c r="Q177" i="1" s="1"/>
  <c r="M176" i="1"/>
  <c r="G176" i="1"/>
  <c r="M176" i="4" s="1"/>
  <c r="M175" i="1"/>
  <c r="G175" i="1"/>
  <c r="P174" i="1"/>
  <c r="O174" i="1"/>
  <c r="N174" i="1"/>
  <c r="L174" i="1"/>
  <c r="K174" i="1"/>
  <c r="J174" i="1"/>
  <c r="I174" i="1"/>
  <c r="F174" i="1"/>
  <c r="E174" i="1"/>
  <c r="D174" i="1"/>
  <c r="M173" i="1"/>
  <c r="G173" i="1"/>
  <c r="M172" i="1"/>
  <c r="G172" i="1"/>
  <c r="H172" i="1" s="1"/>
  <c r="M171" i="1"/>
  <c r="G171" i="1"/>
  <c r="M171" i="6" s="1"/>
  <c r="N171" i="6" s="1"/>
  <c r="M170" i="1"/>
  <c r="G170" i="1"/>
  <c r="M170" i="4" s="1"/>
  <c r="N170" i="4" s="1"/>
  <c r="M169" i="1"/>
  <c r="G169" i="1"/>
  <c r="H169" i="1" s="1"/>
  <c r="M168" i="1"/>
  <c r="G168" i="1"/>
  <c r="M168" i="6" s="1"/>
  <c r="M167" i="1"/>
  <c r="G167" i="1"/>
  <c r="M166" i="1"/>
  <c r="G166" i="1"/>
  <c r="M165" i="1"/>
  <c r="G165" i="1"/>
  <c r="H165" i="1" s="1"/>
  <c r="M164" i="1"/>
  <c r="G164" i="1"/>
  <c r="M164" i="6" s="1"/>
  <c r="N164" i="6" s="1"/>
  <c r="M163" i="1"/>
  <c r="G163" i="1"/>
  <c r="Q163" i="1" s="1"/>
  <c r="M162" i="1"/>
  <c r="G162" i="1"/>
  <c r="H162" i="1" s="1"/>
  <c r="M161" i="1"/>
  <c r="G161" i="1"/>
  <c r="M160" i="1"/>
  <c r="G160" i="1"/>
  <c r="M159" i="1"/>
  <c r="G159" i="1"/>
  <c r="H159" i="1" s="1"/>
  <c r="M158" i="1"/>
  <c r="G158" i="1"/>
  <c r="M158" i="6" s="1"/>
  <c r="N158" i="6" s="1"/>
  <c r="M157" i="1"/>
  <c r="G157" i="1"/>
  <c r="M157" i="6" s="1"/>
  <c r="N157" i="6" s="1"/>
  <c r="M156" i="1"/>
  <c r="G156" i="1"/>
  <c r="M156" i="4" s="1"/>
  <c r="N156" i="4" s="1"/>
  <c r="M155" i="1"/>
  <c r="G155" i="1"/>
  <c r="M154" i="1"/>
  <c r="G154" i="1"/>
  <c r="Q154" i="1" s="1"/>
  <c r="M153" i="1"/>
  <c r="G153" i="1"/>
  <c r="M153" i="4" s="1"/>
  <c r="N153" i="4" s="1"/>
  <c r="M152" i="1"/>
  <c r="G152" i="1"/>
  <c r="Q152" i="1" s="1"/>
  <c r="P151" i="1"/>
  <c r="O151" i="1"/>
  <c r="N151" i="1"/>
  <c r="L151" i="1"/>
  <c r="K151" i="1"/>
  <c r="J151" i="1"/>
  <c r="I151" i="1"/>
  <c r="F151" i="1"/>
  <c r="E151" i="1"/>
  <c r="D151" i="1"/>
  <c r="M150" i="1"/>
  <c r="G150" i="1"/>
  <c r="Q150" i="1" s="1"/>
  <c r="M149" i="1"/>
  <c r="G149" i="1"/>
  <c r="M148" i="1"/>
  <c r="G148" i="1"/>
  <c r="M147" i="1"/>
  <c r="G147" i="1"/>
  <c r="M146" i="1"/>
  <c r="G146" i="1"/>
  <c r="M146" i="6" s="1"/>
  <c r="M145" i="1"/>
  <c r="G145" i="1"/>
  <c r="M144" i="1"/>
  <c r="G144" i="1"/>
  <c r="M144" i="6" s="1"/>
  <c r="N144" i="6" s="1"/>
  <c r="M143" i="1"/>
  <c r="G143" i="1"/>
  <c r="Q143" i="1" s="1"/>
  <c r="M142" i="1"/>
  <c r="G142" i="1"/>
  <c r="M142" i="4" s="1"/>
  <c r="N142" i="4" s="1"/>
  <c r="M141" i="1"/>
  <c r="G141" i="1"/>
  <c r="M140" i="1"/>
  <c r="G140" i="1"/>
  <c r="H140" i="1" s="1"/>
  <c r="P139" i="1"/>
  <c r="O139" i="1"/>
  <c r="N139" i="1"/>
  <c r="L139" i="1"/>
  <c r="K139" i="1"/>
  <c r="J139" i="1"/>
  <c r="I139" i="1"/>
  <c r="F139" i="1"/>
  <c r="E139" i="1"/>
  <c r="D139" i="1"/>
  <c r="M138" i="1"/>
  <c r="G138" i="1"/>
  <c r="M138" i="6" s="1"/>
  <c r="M137" i="1"/>
  <c r="G137" i="1"/>
  <c r="M137" i="6" s="1"/>
  <c r="N137" i="6" s="1"/>
  <c r="M136" i="1"/>
  <c r="G136" i="1"/>
  <c r="M136" i="4" s="1"/>
  <c r="N136" i="4" s="1"/>
  <c r="M135" i="1"/>
  <c r="G135" i="1"/>
  <c r="H135" i="1" s="1"/>
  <c r="M134" i="1"/>
  <c r="G134" i="1"/>
  <c r="M134" i="6" s="1"/>
  <c r="N134" i="6" s="1"/>
  <c r="M133" i="1"/>
  <c r="G133" i="1"/>
  <c r="M133" i="6" s="1"/>
  <c r="N133" i="6" s="1"/>
  <c r="M132" i="1"/>
  <c r="G132" i="1"/>
  <c r="Q132" i="1" s="1"/>
  <c r="M131" i="1"/>
  <c r="G131" i="1"/>
  <c r="H131" i="1" s="1"/>
  <c r="M130" i="1"/>
  <c r="G130" i="1"/>
  <c r="Q130" i="1" s="1"/>
  <c r="M129" i="1"/>
  <c r="G129" i="1"/>
  <c r="M129" i="6" s="1"/>
  <c r="N129" i="6" s="1"/>
  <c r="M128" i="1"/>
  <c r="G128" i="1"/>
  <c r="M128" i="6" s="1"/>
  <c r="N128" i="6" s="1"/>
  <c r="M127" i="1"/>
  <c r="G127" i="1"/>
  <c r="H127" i="1" s="1"/>
  <c r="M126" i="1"/>
  <c r="G126" i="1"/>
  <c r="Q126" i="1" s="1"/>
  <c r="M125" i="1"/>
  <c r="G125" i="1"/>
  <c r="M125" i="6" s="1"/>
  <c r="N125" i="6" s="1"/>
  <c r="P124" i="1"/>
  <c r="O124" i="1"/>
  <c r="N124" i="1"/>
  <c r="L124" i="1"/>
  <c r="K124" i="1"/>
  <c r="J124" i="1"/>
  <c r="I124" i="1"/>
  <c r="F124" i="1"/>
  <c r="E124" i="1"/>
  <c r="D124" i="1"/>
  <c r="M123" i="1"/>
  <c r="G123" i="1"/>
  <c r="H123" i="1" s="1"/>
  <c r="M122" i="1"/>
  <c r="G122" i="1"/>
  <c r="H122" i="1" s="1"/>
  <c r="M121" i="1"/>
  <c r="G121" i="1"/>
  <c r="H121" i="1" s="1"/>
  <c r="M120" i="1"/>
  <c r="G120" i="1"/>
  <c r="H120" i="1" s="1"/>
  <c r="M119" i="1"/>
  <c r="G119" i="1"/>
  <c r="H119" i="1" s="1"/>
  <c r="M118" i="1"/>
  <c r="G118" i="1"/>
  <c r="H118" i="1" s="1"/>
  <c r="M117" i="1"/>
  <c r="G117" i="1"/>
  <c r="H117" i="1" s="1"/>
  <c r="M116" i="1"/>
  <c r="G116" i="1"/>
  <c r="H116" i="1" s="1"/>
  <c r="M115" i="1"/>
  <c r="G115" i="1"/>
  <c r="H115" i="1" s="1"/>
  <c r="M114" i="1"/>
  <c r="G114" i="1"/>
  <c r="H114" i="1" s="1"/>
  <c r="M113" i="1"/>
  <c r="G113" i="1"/>
  <c r="H113" i="1" s="1"/>
  <c r="M112" i="1"/>
  <c r="G112" i="1"/>
  <c r="H112" i="1" s="1"/>
  <c r="M111" i="1"/>
  <c r="G111" i="1"/>
  <c r="H111" i="1" s="1"/>
  <c r="M110" i="1"/>
  <c r="G110" i="1"/>
  <c r="H110" i="1" s="1"/>
  <c r="M109" i="1"/>
  <c r="G109" i="1"/>
  <c r="H109" i="1" s="1"/>
  <c r="M108" i="1"/>
  <c r="G108" i="1"/>
  <c r="M108" i="6" s="1"/>
  <c r="N108" i="6" s="1"/>
  <c r="P107" i="1"/>
  <c r="O107" i="1"/>
  <c r="N107" i="1"/>
  <c r="L107" i="1"/>
  <c r="K107" i="1"/>
  <c r="J107" i="1"/>
  <c r="I107" i="1"/>
  <c r="F107" i="1"/>
  <c r="E107" i="1"/>
  <c r="D107" i="1"/>
  <c r="M106" i="1"/>
  <c r="G106" i="1"/>
  <c r="M105" i="1"/>
  <c r="G105" i="1"/>
  <c r="M104" i="1"/>
  <c r="G104" i="1"/>
  <c r="M103" i="1"/>
  <c r="G103" i="1"/>
  <c r="M102" i="1"/>
  <c r="G102" i="1"/>
  <c r="M101" i="1"/>
  <c r="G101" i="1"/>
  <c r="M100" i="1"/>
  <c r="G100" i="1"/>
  <c r="M99" i="1"/>
  <c r="G99" i="1"/>
  <c r="M98" i="1"/>
  <c r="G98" i="1"/>
  <c r="M97" i="1"/>
  <c r="G97" i="1"/>
  <c r="M96" i="1"/>
  <c r="G96" i="1"/>
  <c r="M95" i="1"/>
  <c r="G95" i="1"/>
  <c r="M95" i="6" s="1"/>
  <c r="N95" i="6" s="1"/>
  <c r="P94" i="1"/>
  <c r="O94" i="1"/>
  <c r="N94" i="1"/>
  <c r="L94" i="1"/>
  <c r="K94" i="1"/>
  <c r="J94" i="1"/>
  <c r="I94" i="1"/>
  <c r="F94" i="1"/>
  <c r="E94" i="1"/>
  <c r="D94" i="1"/>
  <c r="M93" i="1"/>
  <c r="G93" i="1"/>
  <c r="H93" i="1" s="1"/>
  <c r="M92" i="1"/>
  <c r="G92" i="1"/>
  <c r="H92" i="1" s="1"/>
  <c r="M91" i="1"/>
  <c r="G91" i="1"/>
  <c r="H91" i="1" s="1"/>
  <c r="M90" i="1"/>
  <c r="G90" i="1"/>
  <c r="H90" i="1" s="1"/>
  <c r="M89" i="1"/>
  <c r="G89" i="1"/>
  <c r="H89" i="1" s="1"/>
  <c r="M88" i="1"/>
  <c r="G88" i="1"/>
  <c r="H88" i="1" s="1"/>
  <c r="M87" i="1"/>
  <c r="G87" i="1"/>
  <c r="H87" i="1" s="1"/>
  <c r="M86" i="1"/>
  <c r="G86" i="1"/>
  <c r="H86" i="1" s="1"/>
  <c r="M85" i="1"/>
  <c r="G85" i="1"/>
  <c r="H85" i="1" s="1"/>
  <c r="M84" i="1"/>
  <c r="G84" i="1"/>
  <c r="H84" i="1" s="1"/>
  <c r="P83" i="1"/>
  <c r="O83" i="1"/>
  <c r="N83" i="1"/>
  <c r="L83" i="1"/>
  <c r="K83" i="1"/>
  <c r="J83" i="1"/>
  <c r="I83" i="1"/>
  <c r="F83" i="1"/>
  <c r="E83" i="1"/>
  <c r="D83" i="1"/>
  <c r="M82" i="1"/>
  <c r="G82" i="1"/>
  <c r="M81" i="1"/>
  <c r="G81" i="1"/>
  <c r="M80" i="1"/>
  <c r="G80" i="1"/>
  <c r="M79" i="1"/>
  <c r="G79" i="1"/>
  <c r="M78" i="1"/>
  <c r="G78" i="1"/>
  <c r="M77" i="1"/>
  <c r="G77" i="1"/>
  <c r="M76" i="1"/>
  <c r="G76" i="1"/>
  <c r="M75" i="1"/>
  <c r="G75" i="1"/>
  <c r="M74" i="1"/>
  <c r="G74" i="1"/>
  <c r="M73" i="1"/>
  <c r="G73" i="1"/>
  <c r="M72" i="1"/>
  <c r="G72" i="1"/>
  <c r="M71" i="1"/>
  <c r="G71" i="1"/>
  <c r="M70" i="1"/>
  <c r="G70" i="1"/>
  <c r="M69" i="1"/>
  <c r="G69" i="1"/>
  <c r="M68" i="1"/>
  <c r="G68" i="1"/>
  <c r="M68" i="4" s="1"/>
  <c r="N68" i="4" s="1"/>
  <c r="P67" i="1"/>
  <c r="O67" i="1"/>
  <c r="N67" i="1"/>
  <c r="L67" i="1"/>
  <c r="K67" i="1"/>
  <c r="J67" i="1"/>
  <c r="I67" i="1"/>
  <c r="F67" i="1"/>
  <c r="E67" i="1"/>
  <c r="D67" i="1"/>
  <c r="M66" i="1"/>
  <c r="G66" i="1"/>
  <c r="H66" i="1" s="1"/>
  <c r="M65" i="1"/>
  <c r="G65" i="1"/>
  <c r="H65" i="1" s="1"/>
  <c r="M64" i="1"/>
  <c r="G64" i="1"/>
  <c r="H64" i="1" s="1"/>
  <c r="M63" i="1"/>
  <c r="G63" i="1"/>
  <c r="H63" i="1" s="1"/>
  <c r="M62" i="1"/>
  <c r="G62" i="1"/>
  <c r="H62" i="1" s="1"/>
  <c r="M61" i="1"/>
  <c r="G61" i="1"/>
  <c r="H61" i="1" s="1"/>
  <c r="M60" i="1"/>
  <c r="G60" i="1"/>
  <c r="H60" i="1" s="1"/>
  <c r="M59" i="1"/>
  <c r="G59" i="1"/>
  <c r="H59" i="1" s="1"/>
  <c r="M58" i="1"/>
  <c r="G58" i="1"/>
  <c r="H58" i="1" s="1"/>
  <c r="M57" i="1"/>
  <c r="G57" i="1"/>
  <c r="H57" i="1" s="1"/>
  <c r="M56" i="1"/>
  <c r="G56" i="1"/>
  <c r="H56" i="1" s="1"/>
  <c r="M55" i="1"/>
  <c r="G55" i="1"/>
  <c r="H55" i="1" s="1"/>
  <c r="M54" i="1"/>
  <c r="G54" i="1"/>
  <c r="M54" i="4" s="1"/>
  <c r="N54" i="4" s="1"/>
  <c r="P53" i="1"/>
  <c r="O53" i="1"/>
  <c r="N53" i="1"/>
  <c r="L53" i="1"/>
  <c r="K53" i="1"/>
  <c r="J53" i="1"/>
  <c r="I53" i="1"/>
  <c r="F53" i="1"/>
  <c r="E53" i="1"/>
  <c r="D53" i="1"/>
  <c r="M52" i="1"/>
  <c r="G52" i="1"/>
  <c r="M51" i="1"/>
  <c r="G51" i="1"/>
  <c r="M50" i="1"/>
  <c r="G50" i="1"/>
  <c r="M49" i="1"/>
  <c r="G49" i="1"/>
  <c r="M48" i="1"/>
  <c r="G48" i="1"/>
  <c r="M47" i="1"/>
  <c r="G47" i="1"/>
  <c r="M46" i="1"/>
  <c r="G46" i="1"/>
  <c r="M45" i="1"/>
  <c r="G45" i="1"/>
  <c r="M44" i="1"/>
  <c r="G44" i="1"/>
  <c r="M43" i="1"/>
  <c r="G43" i="1"/>
  <c r="M42" i="1"/>
  <c r="G42" i="1"/>
  <c r="M41" i="1"/>
  <c r="G41" i="1"/>
  <c r="M40" i="1"/>
  <c r="G40" i="1"/>
  <c r="M40" i="4" s="1"/>
  <c r="N40" i="4" s="1"/>
  <c r="P39" i="1"/>
  <c r="O39" i="1"/>
  <c r="N39" i="1"/>
  <c r="K39" i="1"/>
  <c r="J39" i="1"/>
  <c r="I39" i="1"/>
  <c r="F39" i="1"/>
  <c r="E39" i="1"/>
  <c r="D39" i="1"/>
  <c r="M38" i="1"/>
  <c r="G38" i="1"/>
  <c r="M38" i="6" s="1"/>
  <c r="N38" i="6" s="1"/>
  <c r="M37" i="1"/>
  <c r="G37" i="1"/>
  <c r="M36" i="1"/>
  <c r="G36" i="1"/>
  <c r="M36" i="4" s="1"/>
  <c r="M35" i="1"/>
  <c r="G35" i="1"/>
  <c r="M34" i="1"/>
  <c r="G34" i="1"/>
  <c r="M34" i="6" s="1"/>
  <c r="M33" i="1"/>
  <c r="G33" i="1"/>
  <c r="H33" i="1" s="1"/>
  <c r="M32" i="1"/>
  <c r="G32" i="1"/>
  <c r="M32" i="4" s="1"/>
  <c r="N32" i="4" s="1"/>
  <c r="M31" i="1"/>
  <c r="G31" i="1"/>
  <c r="M30" i="1"/>
  <c r="G30" i="1"/>
  <c r="H30" i="1" s="1"/>
  <c r="M29" i="1"/>
  <c r="Q29" i="1" s="1"/>
  <c r="G29" i="1"/>
  <c r="M28" i="1"/>
  <c r="G28" i="1"/>
  <c r="M28" i="4" s="1"/>
  <c r="N28" i="4" s="1"/>
  <c r="M27" i="1"/>
  <c r="G27" i="1"/>
  <c r="M27" i="6" s="1"/>
  <c r="M26" i="1"/>
  <c r="G26" i="1"/>
  <c r="M26" i="6" s="1"/>
  <c r="N26" i="6" s="1"/>
  <c r="M25" i="1"/>
  <c r="Q25" i="1" s="1"/>
  <c r="G25" i="1"/>
  <c r="M25" i="4" s="1"/>
  <c r="M24" i="1"/>
  <c r="G24" i="1"/>
  <c r="M24" i="6" s="1"/>
  <c r="M23" i="1"/>
  <c r="G23" i="1"/>
  <c r="P22" i="1"/>
  <c r="O22" i="1"/>
  <c r="N22" i="1"/>
  <c r="L22" i="1"/>
  <c r="K22" i="1"/>
  <c r="J22" i="1"/>
  <c r="I22" i="1"/>
  <c r="F22" i="1"/>
  <c r="E22" i="1"/>
  <c r="D22" i="1"/>
  <c r="M21" i="1"/>
  <c r="G21" i="1"/>
  <c r="M20" i="1"/>
  <c r="G20" i="1"/>
  <c r="M19" i="1"/>
  <c r="G19" i="1"/>
  <c r="M18" i="1"/>
  <c r="G18" i="1"/>
  <c r="H18" i="1" s="1"/>
  <c r="M17" i="1"/>
  <c r="G17" i="1"/>
  <c r="M16" i="1"/>
  <c r="G16" i="1"/>
  <c r="H16" i="1" s="1"/>
  <c r="M15" i="1"/>
  <c r="G15" i="1"/>
  <c r="M14" i="1"/>
  <c r="G14" i="1"/>
  <c r="M14" i="6" s="1"/>
  <c r="N14" i="6" s="1"/>
  <c r="M13" i="1"/>
  <c r="G13" i="1"/>
  <c r="M12" i="1"/>
  <c r="G12" i="1"/>
  <c r="M11" i="1"/>
  <c r="G11" i="1"/>
  <c r="M10" i="1"/>
  <c r="G10" i="1"/>
  <c r="M10" i="4" s="1"/>
  <c r="N10" i="4" s="1"/>
  <c r="M9" i="1"/>
  <c r="G9" i="1"/>
  <c r="M8" i="1"/>
  <c r="G8" i="1"/>
  <c r="M7" i="1"/>
  <c r="G7" i="1"/>
  <c r="M7" i="6" s="1"/>
  <c r="M6" i="1"/>
  <c r="G6" i="1"/>
  <c r="H6" i="1" s="1"/>
  <c r="M25" i="6"/>
  <c r="M29" i="6"/>
  <c r="M29" i="4"/>
  <c r="H23" i="1"/>
  <c r="H25" i="1"/>
  <c r="H29" i="1"/>
  <c r="H31" i="1"/>
  <c r="H37" i="1"/>
  <c r="M132" i="6"/>
  <c r="N132" i="6" s="1"/>
  <c r="H132" i="1"/>
  <c r="M132" i="4"/>
  <c r="N132" i="4" s="1"/>
  <c r="Q138" i="1"/>
  <c r="H138" i="1"/>
  <c r="M9" i="6"/>
  <c r="N9" i="6" s="1"/>
  <c r="M11" i="6"/>
  <c r="N11" i="6" s="1"/>
  <c r="M11" i="4"/>
  <c r="N11" i="4" s="1"/>
  <c r="M19" i="6"/>
  <c r="M19" i="4"/>
  <c r="N19" i="4" s="1"/>
  <c r="M21" i="6"/>
  <c r="N21" i="6" s="1"/>
  <c r="M21" i="4"/>
  <c r="H9" i="1"/>
  <c r="H11" i="1"/>
  <c r="H17" i="1"/>
  <c r="H21" i="1"/>
  <c r="Q34" i="1"/>
  <c r="M56" i="4"/>
  <c r="N56" i="4" s="1"/>
  <c r="M57" i="6"/>
  <c r="N57" i="6" s="1"/>
  <c r="M57" i="4"/>
  <c r="M63" i="6"/>
  <c r="N63" i="6" s="1"/>
  <c r="M63" i="4"/>
  <c r="N63" i="4" s="1"/>
  <c r="M64" i="4"/>
  <c r="M85" i="6"/>
  <c r="N85" i="6" s="1"/>
  <c r="M85" i="4"/>
  <c r="M91" i="6"/>
  <c r="M91" i="4"/>
  <c r="M92" i="6"/>
  <c r="N92" i="6" s="1"/>
  <c r="M112" i="6"/>
  <c r="N112" i="6" s="1"/>
  <c r="M112" i="4"/>
  <c r="M113" i="6"/>
  <c r="N113" i="6" s="1"/>
  <c r="M113" i="4"/>
  <c r="N113" i="4" s="1"/>
  <c r="M114" i="6"/>
  <c r="N114" i="6" s="1"/>
  <c r="M114" i="4"/>
  <c r="M119" i="6"/>
  <c r="M119" i="4"/>
  <c r="M140" i="6"/>
  <c r="M140" i="4"/>
  <c r="N140" i="4" s="1"/>
  <c r="Q140" i="1"/>
  <c r="M142" i="6"/>
  <c r="N142" i="6" s="1"/>
  <c r="M146" i="4"/>
  <c r="N146" i="4" s="1"/>
  <c r="H146" i="1"/>
  <c r="Q146" i="1"/>
  <c r="M148" i="6"/>
  <c r="N148" i="6" s="1"/>
  <c r="M148" i="4"/>
  <c r="N148" i="4" s="1"/>
  <c r="H148" i="1"/>
  <c r="M150" i="4"/>
  <c r="N150" i="4" s="1"/>
  <c r="M23" i="6"/>
  <c r="N23" i="6" s="1"/>
  <c r="M23" i="4"/>
  <c r="M28" i="6"/>
  <c r="M31" i="6"/>
  <c r="N31" i="6" s="1"/>
  <c r="M31" i="4"/>
  <c r="M33" i="6"/>
  <c r="N33" i="6" s="1"/>
  <c r="M33" i="4"/>
  <c r="N33" i="4" s="1"/>
  <c r="M35" i="6"/>
  <c r="N35" i="6" s="1"/>
  <c r="M35" i="4"/>
  <c r="N35" i="4" s="1"/>
  <c r="M37" i="6"/>
  <c r="M37" i="4"/>
  <c r="M127" i="6"/>
  <c r="M133" i="4"/>
  <c r="N133" i="4" s="1"/>
  <c r="M152" i="4"/>
  <c r="M153" i="6"/>
  <c r="N153" i="6" s="1"/>
  <c r="M154" i="6"/>
  <c r="M154" i="4"/>
  <c r="N154" i="4" s="1"/>
  <c r="M155" i="6"/>
  <c r="N155" i="6" s="1"/>
  <c r="M155" i="4"/>
  <c r="M159" i="6"/>
  <c r="N159" i="6" s="1"/>
  <c r="M159" i="4"/>
  <c r="M160" i="6"/>
  <c r="N160" i="6" s="1"/>
  <c r="M160" i="4"/>
  <c r="N160" i="4" s="1"/>
  <c r="M161" i="6"/>
  <c r="M161" i="4"/>
  <c r="M166" i="6"/>
  <c r="N166" i="6" s="1"/>
  <c r="M166" i="4"/>
  <c r="N166" i="4" s="1"/>
  <c r="M167" i="6"/>
  <c r="N167" i="6" s="1"/>
  <c r="M167" i="4"/>
  <c r="N167" i="4" s="1"/>
  <c r="M172" i="4"/>
  <c r="N172" i="4"/>
  <c r="M173" i="6"/>
  <c r="M173" i="4"/>
  <c r="M195" i="6"/>
  <c r="N195" i="6" s="1"/>
  <c r="M195" i="4"/>
  <c r="N195" i="4" s="1"/>
  <c r="M199" i="6"/>
  <c r="N199" i="6" s="1"/>
  <c r="M200" i="6"/>
  <c r="N200" i="6" s="1"/>
  <c r="M200" i="4"/>
  <c r="M203" i="6"/>
  <c r="N203" i="6" s="1"/>
  <c r="M205" i="4"/>
  <c r="N205" i="4" s="1"/>
  <c r="M206" i="6"/>
  <c r="N206" i="6" s="1"/>
  <c r="M206" i="4"/>
  <c r="H154" i="1"/>
  <c r="H155" i="1"/>
  <c r="H160" i="1"/>
  <c r="H161" i="1"/>
  <c r="H164" i="1"/>
  <c r="H166" i="1"/>
  <c r="H167" i="1"/>
  <c r="H173" i="1"/>
  <c r="Q175" i="1"/>
  <c r="H199" i="1"/>
  <c r="H200" i="1"/>
  <c r="H205" i="1"/>
  <c r="H206" i="1"/>
  <c r="Q208" i="1"/>
  <c r="M175" i="6"/>
  <c r="N175" i="6" s="1"/>
  <c r="M175" i="4"/>
  <c r="M179" i="6"/>
  <c r="N179" i="6" s="1"/>
  <c r="M179" i="4"/>
  <c r="M180" i="6"/>
  <c r="N180" i="6" s="1"/>
  <c r="M180" i="4"/>
  <c r="N180" i="4" s="1"/>
  <c r="M182" i="4"/>
  <c r="N182" i="4" s="1"/>
  <c r="M183" i="6"/>
  <c r="M185" i="6"/>
  <c r="N185" i="6" s="1"/>
  <c r="M185" i="4"/>
  <c r="M186" i="6"/>
  <c r="M186" i="4"/>
  <c r="M191" i="6"/>
  <c r="N191" i="6" s="1"/>
  <c r="M191" i="4"/>
  <c r="N191" i="4" s="1"/>
  <c r="M192" i="6"/>
  <c r="M192" i="4"/>
  <c r="N192" i="4" s="1"/>
  <c r="M193" i="6"/>
  <c r="M193" i="4"/>
  <c r="M208" i="6"/>
  <c r="N208" i="6" s="1"/>
  <c r="M208" i="4"/>
  <c r="M212" i="4"/>
  <c r="N212" i="4" s="1"/>
  <c r="M213" i="6"/>
  <c r="M213" i="4"/>
  <c r="N213" i="4" s="1"/>
  <c r="M214" i="6"/>
  <c r="N214" i="6" s="1"/>
  <c r="M214" i="4"/>
  <c r="N214" i="4" s="1"/>
  <c r="M215" i="4"/>
  <c r="N215" i="4" s="1"/>
  <c r="M218" i="6"/>
  <c r="Q155" i="1"/>
  <c r="Q160" i="1"/>
  <c r="Q161" i="1"/>
  <c r="Q166" i="1"/>
  <c r="Q167" i="1"/>
  <c r="Q172" i="1"/>
  <c r="Q173" i="1"/>
  <c r="G174" i="1"/>
  <c r="H174" i="1" s="1"/>
  <c r="H175" i="1"/>
  <c r="H179" i="1"/>
  <c r="H180" i="1"/>
  <c r="H185" i="1"/>
  <c r="H186" i="1"/>
  <c r="H191" i="1"/>
  <c r="H192" i="1"/>
  <c r="H193" i="1"/>
  <c r="Q200" i="1"/>
  <c r="Q205" i="1"/>
  <c r="Q206" i="1"/>
  <c r="H208" i="1"/>
  <c r="H212" i="1"/>
  <c r="H213" i="1"/>
  <c r="H214" i="1"/>
  <c r="G220" i="7"/>
  <c r="K48" i="4"/>
  <c r="K141" i="6"/>
  <c r="K9" i="6"/>
  <c r="K20" i="4"/>
  <c r="K180" i="4"/>
  <c r="J53" i="6"/>
  <c r="X53" i="6" s="1"/>
  <c r="Y53" i="6" s="1"/>
  <c r="K138" i="4"/>
  <c r="K172" i="4"/>
  <c r="K178" i="4"/>
  <c r="K182" i="4"/>
  <c r="K218" i="4"/>
  <c r="K123" i="6"/>
  <c r="J53" i="4"/>
  <c r="K131" i="4"/>
  <c r="K161" i="4"/>
  <c r="K173" i="4"/>
  <c r="I22" i="6"/>
  <c r="K133" i="6"/>
  <c r="K66" i="4"/>
  <c r="K91" i="4"/>
  <c r="K111" i="4"/>
  <c r="J219" i="4"/>
  <c r="I94" i="6"/>
  <c r="K147" i="6"/>
  <c r="K197" i="6"/>
  <c r="K190" i="4"/>
  <c r="I194" i="6"/>
  <c r="K116" i="6"/>
  <c r="K46" i="4"/>
  <c r="K51" i="6"/>
  <c r="X51" i="6"/>
  <c r="Y51" i="6" s="1"/>
  <c r="X40" i="6"/>
  <c r="Y40" i="6" s="1"/>
  <c r="K34" i="6"/>
  <c r="K24" i="6"/>
  <c r="I22" i="4"/>
  <c r="K16" i="4"/>
  <c r="K13" i="4"/>
  <c r="K26" i="4"/>
  <c r="K28" i="4"/>
  <c r="K31" i="4"/>
  <c r="K141" i="4"/>
  <c r="K6" i="6"/>
  <c r="X6" i="6"/>
  <c r="Y6" i="6" s="1"/>
  <c r="X182" i="6"/>
  <c r="Y182" i="6" s="1"/>
  <c r="X190" i="6"/>
  <c r="Y190" i="6" s="1"/>
  <c r="X210" i="6"/>
  <c r="Y210" i="6" s="1"/>
  <c r="K108" i="4"/>
  <c r="K215" i="4"/>
  <c r="X93" i="6"/>
  <c r="Y93" i="6" s="1"/>
  <c r="K97" i="6"/>
  <c r="X101" i="6"/>
  <c r="Y101" i="6" s="1"/>
  <c r="K101" i="6"/>
  <c r="X105" i="6"/>
  <c r="Y105" i="6" s="1"/>
  <c r="X137" i="6"/>
  <c r="Y137" i="6" s="1"/>
  <c r="X103" i="6"/>
  <c r="Y103" i="6" s="1"/>
  <c r="X192" i="6"/>
  <c r="Y192" i="6" s="1"/>
  <c r="K63" i="4"/>
  <c r="J107" i="4"/>
  <c r="K91" i="6"/>
  <c r="X86" i="6"/>
  <c r="Y86" i="6" s="1"/>
  <c r="K130" i="6"/>
  <c r="X175" i="6"/>
  <c r="Y175" i="6" s="1"/>
  <c r="X177" i="6"/>
  <c r="Y177" i="6" s="1"/>
  <c r="X179" i="6"/>
  <c r="Y179" i="6" s="1"/>
  <c r="X183" i="6"/>
  <c r="Y183" i="6" s="1"/>
  <c r="X189" i="6"/>
  <c r="Y189" i="6" s="1"/>
  <c r="K213" i="6"/>
  <c r="I83" i="6"/>
  <c r="X133" i="6"/>
  <c r="Y133" i="6" s="1"/>
  <c r="K217" i="6"/>
  <c r="K155" i="6"/>
  <c r="K156" i="6"/>
  <c r="K160" i="6"/>
  <c r="K162" i="6"/>
  <c r="K170" i="6"/>
  <c r="K200" i="6"/>
  <c r="K203" i="6"/>
  <c r="X54" i="6"/>
  <c r="Y54" i="6" s="1"/>
  <c r="K55" i="6"/>
  <c r="K57" i="6"/>
  <c r="K65" i="6"/>
  <c r="J83" i="6"/>
  <c r="X83" i="6" s="1"/>
  <c r="Y83" i="6" s="1"/>
  <c r="K81" i="6"/>
  <c r="K69" i="6"/>
  <c r="K71" i="6"/>
  <c r="K68" i="6"/>
  <c r="K127" i="6"/>
  <c r="K145" i="6"/>
  <c r="N140" i="6"/>
  <c r="N208" i="4"/>
  <c r="N23" i="4"/>
  <c r="M30" i="4" l="1"/>
  <c r="N30" i="4" s="1"/>
  <c r="Q8" i="1"/>
  <c r="Q12" i="1"/>
  <c r="M62" i="4"/>
  <c r="N62" i="4" s="1"/>
  <c r="K62" i="4"/>
  <c r="E101" i="4"/>
  <c r="K114" i="4"/>
  <c r="K129" i="4"/>
  <c r="M90" i="6"/>
  <c r="N90" i="6" s="1"/>
  <c r="M62" i="6"/>
  <c r="H14" i="1"/>
  <c r="M126" i="6"/>
  <c r="E204" i="4"/>
  <c r="E30" i="6"/>
  <c r="K85" i="6"/>
  <c r="E142" i="6"/>
  <c r="K168" i="6"/>
  <c r="K175" i="6"/>
  <c r="K183" i="6"/>
  <c r="K206" i="6"/>
  <c r="K23" i="4"/>
  <c r="K98" i="4"/>
  <c r="M64" i="6"/>
  <c r="M54" i="6"/>
  <c r="M138" i="4"/>
  <c r="N138" i="4" s="1"/>
  <c r="E27" i="4"/>
  <c r="K174" i="4"/>
  <c r="K160" i="4"/>
  <c r="K175" i="4"/>
  <c r="Q216" i="1"/>
  <c r="K50" i="4"/>
  <c r="K57" i="4"/>
  <c r="K72" i="4"/>
  <c r="K87" i="4"/>
  <c r="K117" i="4"/>
  <c r="K132" i="4"/>
  <c r="K147" i="4"/>
  <c r="K16" i="6"/>
  <c r="K169" i="6"/>
  <c r="K184" i="6"/>
  <c r="K199" i="6"/>
  <c r="M53" i="7"/>
  <c r="M94" i="7"/>
  <c r="Q128" i="1"/>
  <c r="Q148" i="1"/>
  <c r="Q156" i="1"/>
  <c r="K167" i="4"/>
  <c r="E155" i="6"/>
  <c r="K84" i="4"/>
  <c r="K156" i="4"/>
  <c r="K58" i="6"/>
  <c r="E152" i="6"/>
  <c r="K163" i="6"/>
  <c r="F22" i="7"/>
  <c r="M67" i="7"/>
  <c r="Q209" i="1"/>
  <c r="K59" i="4"/>
  <c r="K146" i="4"/>
  <c r="K100" i="6"/>
  <c r="K115" i="6"/>
  <c r="K153" i="4"/>
  <c r="Q134" i="1"/>
  <c r="Q142" i="1"/>
  <c r="Q182" i="1"/>
  <c r="E213" i="4"/>
  <c r="E69" i="6"/>
  <c r="Q195" i="1"/>
  <c r="K21" i="4"/>
  <c r="K33" i="4"/>
  <c r="K58" i="4"/>
  <c r="K78" i="4"/>
  <c r="K81" i="4"/>
  <c r="K88" i="4"/>
  <c r="K93" i="4"/>
  <c r="K133" i="4"/>
  <c r="K47" i="6"/>
  <c r="K137" i="6"/>
  <c r="K190" i="6"/>
  <c r="M124" i="7"/>
  <c r="K172" i="6"/>
  <c r="K179" i="6"/>
  <c r="F39" i="7"/>
  <c r="N175" i="4"/>
  <c r="N206" i="4"/>
  <c r="M10" i="6"/>
  <c r="K48" i="6"/>
  <c r="Q201" i="1"/>
  <c r="H182" i="1"/>
  <c r="Q159" i="1"/>
  <c r="M187" i="4"/>
  <c r="N187" i="4" s="1"/>
  <c r="H195" i="1"/>
  <c r="N200" i="4"/>
  <c r="M172" i="6"/>
  <c r="N172" i="6" s="1"/>
  <c r="M163" i="4"/>
  <c r="N163" i="4" s="1"/>
  <c r="N127" i="6"/>
  <c r="N28" i="6"/>
  <c r="M120" i="6"/>
  <c r="N120" i="6" s="1"/>
  <c r="N85" i="4"/>
  <c r="M60" i="4"/>
  <c r="N60" i="4" s="1"/>
  <c r="Q30" i="1"/>
  <c r="H128" i="1"/>
  <c r="Q19" i="1"/>
  <c r="N27" i="6"/>
  <c r="Q179" i="1"/>
  <c r="K163" i="4"/>
  <c r="M83" i="7"/>
  <c r="M201" i="4"/>
  <c r="M86" i="4"/>
  <c r="N86" i="4" s="1"/>
  <c r="H36" i="1"/>
  <c r="H10" i="1"/>
  <c r="M130" i="6"/>
  <c r="N130" i="6" s="1"/>
  <c r="Q199" i="1"/>
  <c r="M209" i="6"/>
  <c r="N209" i="6" s="1"/>
  <c r="M176" i="6"/>
  <c r="N176" i="6" s="1"/>
  <c r="H152" i="1"/>
  <c r="M170" i="6"/>
  <c r="N170" i="6" s="1"/>
  <c r="M156" i="6"/>
  <c r="Q125" i="1"/>
  <c r="M108" i="4"/>
  <c r="N108" i="4" s="1"/>
  <c r="M84" i="4"/>
  <c r="N84" i="4" s="1"/>
  <c r="M59" i="6"/>
  <c r="H134" i="1"/>
  <c r="H126" i="1"/>
  <c r="Q20" i="1"/>
  <c r="Q36" i="1"/>
  <c r="H218" i="1"/>
  <c r="Q198" i="1"/>
  <c r="H176" i="1"/>
  <c r="M168" i="4"/>
  <c r="N168" i="4" s="1"/>
  <c r="M162" i="6"/>
  <c r="N162" i="6" s="1"/>
  <c r="N155" i="4"/>
  <c r="M125" i="4"/>
  <c r="N125" i="4" s="1"/>
  <c r="H150" i="1"/>
  <c r="H142" i="1"/>
  <c r="M118" i="4"/>
  <c r="N118" i="4" s="1"/>
  <c r="M84" i="6"/>
  <c r="N84" i="6" s="1"/>
  <c r="M58" i="4"/>
  <c r="N58" i="4" s="1"/>
  <c r="Q24" i="1"/>
  <c r="M16" i="4"/>
  <c r="M134" i="4"/>
  <c r="M126" i="4"/>
  <c r="N126" i="4" s="1"/>
  <c r="H24" i="1"/>
  <c r="K79" i="6"/>
  <c r="K89" i="6"/>
  <c r="N146" i="6"/>
  <c r="N161" i="6"/>
  <c r="N173" i="6"/>
  <c r="M107" i="7"/>
  <c r="K52" i="6"/>
  <c r="H184" i="1"/>
  <c r="M189" i="6"/>
  <c r="N189" i="6" s="1"/>
  <c r="N179" i="4"/>
  <c r="H196" i="1"/>
  <c r="H156" i="1"/>
  <c r="M201" i="6"/>
  <c r="M120" i="4"/>
  <c r="N120" i="4" s="1"/>
  <c r="M86" i="6"/>
  <c r="N86" i="6" s="1"/>
  <c r="N62" i="6"/>
  <c r="M128" i="4"/>
  <c r="N128" i="4" s="1"/>
  <c r="K120" i="4"/>
  <c r="Q158" i="1"/>
  <c r="M209" i="4"/>
  <c r="N209" i="4" s="1"/>
  <c r="M187" i="6"/>
  <c r="N187" i="6" s="1"/>
  <c r="M162" i="4"/>
  <c r="N162" i="4" s="1"/>
  <c r="H125" i="1"/>
  <c r="N119" i="4"/>
  <c r="M110" i="4"/>
  <c r="N110" i="4" s="1"/>
  <c r="M59" i="4"/>
  <c r="N59" i="4" s="1"/>
  <c r="M136" i="6"/>
  <c r="N136" i="6" s="1"/>
  <c r="H26" i="1"/>
  <c r="K33" i="6"/>
  <c r="K63" i="6"/>
  <c r="E24" i="6"/>
  <c r="K78" i="6"/>
  <c r="M218" i="4"/>
  <c r="N185" i="4"/>
  <c r="H168" i="1"/>
  <c r="N37" i="4"/>
  <c r="M118" i="6"/>
  <c r="N118" i="6" s="1"/>
  <c r="M92" i="4"/>
  <c r="N92" i="4" s="1"/>
  <c r="M65" i="4"/>
  <c r="N65" i="4" s="1"/>
  <c r="M58" i="6"/>
  <c r="N58" i="6" s="1"/>
  <c r="M16" i="6"/>
  <c r="N16" i="6" s="1"/>
  <c r="Q15" i="1"/>
  <c r="K136" i="4"/>
  <c r="K154" i="4"/>
  <c r="K159" i="4"/>
  <c r="K171" i="4"/>
  <c r="N154" i="6"/>
  <c r="M65" i="6"/>
  <c r="N65" i="6" s="1"/>
  <c r="M36" i="6"/>
  <c r="N36" i="6" s="1"/>
  <c r="Q193" i="1"/>
  <c r="Q215" i="1"/>
  <c r="K104" i="4"/>
  <c r="K134" i="4"/>
  <c r="K149" i="4"/>
  <c r="L174" i="4"/>
  <c r="K220" i="1"/>
  <c r="K7" i="4"/>
  <c r="K19" i="4"/>
  <c r="N114" i="4"/>
  <c r="K157" i="4"/>
  <c r="K169" i="4"/>
  <c r="N201" i="4"/>
  <c r="K53" i="6"/>
  <c r="F220" i="1"/>
  <c r="N29" i="4"/>
  <c r="N192" i="6"/>
  <c r="M90" i="4"/>
  <c r="N90" i="4" s="1"/>
  <c r="M56" i="6"/>
  <c r="N56" i="6" s="1"/>
  <c r="M95" i="4"/>
  <c r="N95" i="4" s="1"/>
  <c r="N25" i="4"/>
  <c r="Q37" i="1"/>
  <c r="M107" i="1"/>
  <c r="M151" i="1"/>
  <c r="P220" i="1"/>
  <c r="N112" i="4"/>
  <c r="Q178" i="1"/>
  <c r="K25" i="4"/>
  <c r="K37" i="4"/>
  <c r="K40" i="4"/>
  <c r="K52" i="4"/>
  <c r="K85" i="4"/>
  <c r="K100" i="4"/>
  <c r="K140" i="4"/>
  <c r="E195" i="4"/>
  <c r="K103" i="6"/>
  <c r="H163" i="1"/>
  <c r="H40" i="1"/>
  <c r="Q197" i="1"/>
  <c r="Q171" i="1"/>
  <c r="Q157" i="1"/>
  <c r="N193" i="4"/>
  <c r="M169" i="4"/>
  <c r="N169" i="4" s="1"/>
  <c r="M152" i="6"/>
  <c r="G139" i="1"/>
  <c r="H139" i="1" s="1"/>
  <c r="N119" i="6"/>
  <c r="M110" i="6"/>
  <c r="N110" i="6" s="1"/>
  <c r="M66" i="4"/>
  <c r="N66" i="4" s="1"/>
  <c r="Q32" i="1"/>
  <c r="H12" i="1"/>
  <c r="M18" i="6"/>
  <c r="N18" i="6" s="1"/>
  <c r="M6" i="6"/>
  <c r="N6" i="6" s="1"/>
  <c r="M68" i="6"/>
  <c r="N68" i="6" s="1"/>
  <c r="Q189" i="1"/>
  <c r="L22" i="4"/>
  <c r="K17" i="4"/>
  <c r="K8" i="6"/>
  <c r="K122" i="6"/>
  <c r="K157" i="6"/>
  <c r="N54" i="6"/>
  <c r="M215" i="6"/>
  <c r="N215" i="6" s="1"/>
  <c r="Q18" i="1"/>
  <c r="M202" i="4"/>
  <c r="N202" i="4" s="1"/>
  <c r="N7" i="6"/>
  <c r="Q196" i="1"/>
  <c r="N193" i="6"/>
  <c r="K82" i="6"/>
  <c r="K152" i="6"/>
  <c r="Q169" i="1"/>
  <c r="H171" i="1"/>
  <c r="M169" i="6"/>
  <c r="N169" i="6" s="1"/>
  <c r="M165" i="4"/>
  <c r="N165" i="4" s="1"/>
  <c r="M158" i="4"/>
  <c r="N158" i="4" s="1"/>
  <c r="M26" i="4"/>
  <c r="N26" i="4" s="1"/>
  <c r="H144" i="1"/>
  <c r="M89" i="4"/>
  <c r="N89" i="4" s="1"/>
  <c r="M40" i="6"/>
  <c r="N40" i="6" s="1"/>
  <c r="Q6" i="1"/>
  <c r="M139" i="1"/>
  <c r="Q185" i="1"/>
  <c r="Q190" i="1"/>
  <c r="K10" i="4"/>
  <c r="K15" i="4"/>
  <c r="E11" i="6"/>
  <c r="E26" i="6"/>
  <c r="K43" i="6"/>
  <c r="K120" i="6"/>
  <c r="K202" i="6"/>
  <c r="E220" i="7"/>
  <c r="M207" i="7"/>
  <c r="N19" i="6"/>
  <c r="R220" i="4"/>
  <c r="H210" i="1"/>
  <c r="M197" i="4"/>
  <c r="N197" i="4" s="1"/>
  <c r="Q153" i="1"/>
  <c r="N186" i="6"/>
  <c r="H203" i="1"/>
  <c r="H170" i="1"/>
  <c r="H158" i="1"/>
  <c r="N201" i="6"/>
  <c r="M197" i="6"/>
  <c r="N197" i="6" s="1"/>
  <c r="M137" i="4"/>
  <c r="N137" i="4" s="1"/>
  <c r="M38" i="4"/>
  <c r="N38" i="4" s="1"/>
  <c r="M117" i="4"/>
  <c r="N117" i="4" s="1"/>
  <c r="M93" i="4"/>
  <c r="N93" i="4" s="1"/>
  <c r="M89" i="6"/>
  <c r="N89" i="6" s="1"/>
  <c r="Q27" i="1"/>
  <c r="M14" i="4"/>
  <c r="N14" i="4" s="1"/>
  <c r="Q21" i="1"/>
  <c r="K35" i="4"/>
  <c r="E43" i="4"/>
  <c r="K65" i="4"/>
  <c r="K113" i="4"/>
  <c r="K165" i="4"/>
  <c r="E200" i="4"/>
  <c r="K26" i="6"/>
  <c r="M22" i="7"/>
  <c r="M194" i="7"/>
  <c r="R220" i="6"/>
  <c r="M6" i="4"/>
  <c r="N6" i="4" s="1"/>
  <c r="K34" i="4"/>
  <c r="H183" i="1"/>
  <c r="J220" i="1"/>
  <c r="M39" i="7"/>
  <c r="K23" i="6"/>
  <c r="E114" i="6"/>
  <c r="M178" i="4"/>
  <c r="N178" i="4" s="1"/>
  <c r="H202" i="1"/>
  <c r="H157" i="1"/>
  <c r="M165" i="6"/>
  <c r="N165" i="6" s="1"/>
  <c r="N161" i="4"/>
  <c r="Q135" i="1"/>
  <c r="M144" i="4"/>
  <c r="N144" i="4" s="1"/>
  <c r="M117" i="6"/>
  <c r="N117" i="6" s="1"/>
  <c r="M87" i="4"/>
  <c r="N87" i="4" s="1"/>
  <c r="N64" i="4"/>
  <c r="N57" i="4"/>
  <c r="H8" i="1"/>
  <c r="M32" i="6"/>
  <c r="N32" i="6" s="1"/>
  <c r="M22" i="1"/>
  <c r="M188" i="4"/>
  <c r="N188" i="4" s="1"/>
  <c r="M163" i="6"/>
  <c r="N163" i="6" s="1"/>
  <c r="N91" i="6"/>
  <c r="K164" i="4"/>
  <c r="Q144" i="1"/>
  <c r="E99" i="6"/>
  <c r="H178" i="1"/>
  <c r="Q165" i="1"/>
  <c r="N218" i="4"/>
  <c r="M211" i="6"/>
  <c r="N211" i="6" s="1"/>
  <c r="M196" i="4"/>
  <c r="N196" i="4" s="1"/>
  <c r="M171" i="4"/>
  <c r="N171" i="4" s="1"/>
  <c r="M164" i="4"/>
  <c r="N164" i="4" s="1"/>
  <c r="M135" i="6"/>
  <c r="N135" i="6" s="1"/>
  <c r="M123" i="4"/>
  <c r="N123" i="4" s="1"/>
  <c r="M116" i="4"/>
  <c r="N116" i="4" s="1"/>
  <c r="M93" i="6"/>
  <c r="N93" i="6" s="1"/>
  <c r="M87" i="6"/>
  <c r="N87" i="6" s="1"/>
  <c r="N64" i="6"/>
  <c r="H7" i="1"/>
  <c r="M12" i="4"/>
  <c r="N12" i="4" s="1"/>
  <c r="N36" i="4"/>
  <c r="Q180" i="1"/>
  <c r="L39" i="4"/>
  <c r="H220" i="7"/>
  <c r="I220" i="7" s="1"/>
  <c r="N173" i="4"/>
  <c r="Q188" i="1"/>
  <c r="N31" i="4"/>
  <c r="M60" i="6"/>
  <c r="N60" i="6" s="1"/>
  <c r="K49" i="4"/>
  <c r="K179" i="4"/>
  <c r="Q170" i="1"/>
  <c r="N59" i="6"/>
  <c r="M219" i="7"/>
  <c r="K186" i="6"/>
  <c r="Q203" i="1"/>
  <c r="H190" i="1"/>
  <c r="H177" i="1"/>
  <c r="Q164" i="1"/>
  <c r="N218" i="6"/>
  <c r="M210" i="4"/>
  <c r="N210" i="4" s="1"/>
  <c r="M190" i="4"/>
  <c r="N190" i="4" s="1"/>
  <c r="M184" i="4"/>
  <c r="N184" i="4" s="1"/>
  <c r="M177" i="4"/>
  <c r="N177" i="4" s="1"/>
  <c r="M157" i="4"/>
  <c r="N157" i="4" s="1"/>
  <c r="N37" i="6"/>
  <c r="M123" i="6"/>
  <c r="N123" i="6" s="1"/>
  <c r="M116" i="6"/>
  <c r="M12" i="6"/>
  <c r="N12" i="6" s="1"/>
  <c r="H136" i="1"/>
  <c r="H130" i="1"/>
  <c r="N10" i="6"/>
  <c r="H32" i="1"/>
  <c r="Q10" i="1"/>
  <c r="Q16" i="1"/>
  <c r="Q181" i="1"/>
  <c r="Q192" i="1"/>
  <c r="K220" i="7"/>
  <c r="M151" i="7"/>
  <c r="M18" i="4"/>
  <c r="N18" i="4" s="1"/>
  <c r="L220" i="1"/>
  <c r="L139" i="4"/>
  <c r="N159" i="4"/>
  <c r="M202" i="6"/>
  <c r="N202" i="6" s="1"/>
  <c r="M150" i="6"/>
  <c r="N150" i="6" s="1"/>
  <c r="N16" i="4"/>
  <c r="Q7" i="1"/>
  <c r="K149" i="6"/>
  <c r="N152" i="4"/>
  <c r="K20" i="6"/>
  <c r="H189" i="1"/>
  <c r="M217" i="4"/>
  <c r="N217" i="4" s="1"/>
  <c r="M210" i="6"/>
  <c r="N210" i="6" s="1"/>
  <c r="M177" i="6"/>
  <c r="N177" i="6" s="1"/>
  <c r="M131" i="6"/>
  <c r="N131" i="6" s="1"/>
  <c r="M122" i="4"/>
  <c r="N122" i="4" s="1"/>
  <c r="M111" i="4"/>
  <c r="N111" i="4" s="1"/>
  <c r="H19" i="1"/>
  <c r="N21" i="4"/>
  <c r="Q136" i="1"/>
  <c r="M130" i="4"/>
  <c r="N130" i="4" s="1"/>
  <c r="M8" i="6"/>
  <c r="N8" i="6" s="1"/>
  <c r="N29" i="6"/>
  <c r="Q31" i="1"/>
  <c r="K19" i="6"/>
  <c r="L39" i="7"/>
  <c r="M188" i="6"/>
  <c r="N188" i="6" s="1"/>
  <c r="K97" i="4"/>
  <c r="G151" i="1"/>
  <c r="H151" i="1" s="1"/>
  <c r="M66" i="6"/>
  <c r="N66" i="6" s="1"/>
  <c r="N34" i="6"/>
  <c r="K134" i="6"/>
  <c r="H217" i="1"/>
  <c r="N176" i="4"/>
  <c r="H153" i="1"/>
  <c r="M129" i="4"/>
  <c r="N129" i="4" s="1"/>
  <c r="M122" i="6"/>
  <c r="N122" i="6" s="1"/>
  <c r="M111" i="6"/>
  <c r="N111" i="6" s="1"/>
  <c r="N25" i="6"/>
  <c r="I220" i="1"/>
  <c r="Q162" i="1"/>
  <c r="Q168" i="1"/>
  <c r="E220" i="1"/>
  <c r="M194" i="1"/>
  <c r="E149" i="4"/>
  <c r="E152" i="4"/>
  <c r="K211" i="4"/>
  <c r="K136" i="6"/>
  <c r="K154" i="6"/>
  <c r="N156" i="6"/>
  <c r="K166" i="6"/>
  <c r="N168" i="6"/>
  <c r="E216" i="6"/>
  <c r="H127" i="6"/>
  <c r="U164" i="4"/>
  <c r="V164" i="4" s="1"/>
  <c r="E127" i="6"/>
  <c r="E169" i="6"/>
  <c r="H169" i="6"/>
  <c r="U199" i="6"/>
  <c r="V199" i="6" s="1"/>
  <c r="E199" i="6"/>
  <c r="E142" i="4"/>
  <c r="E63" i="6"/>
  <c r="H150" i="6"/>
  <c r="E156" i="4"/>
  <c r="U203" i="6"/>
  <c r="V203" i="6" s="1"/>
  <c r="H131" i="6"/>
  <c r="E213" i="6"/>
  <c r="H198" i="4"/>
  <c r="H161" i="6"/>
  <c r="U168" i="4"/>
  <c r="V168" i="4" s="1"/>
  <c r="E146" i="4"/>
  <c r="U156" i="4"/>
  <c r="V156" i="4" s="1"/>
  <c r="U173" i="6"/>
  <c r="V173" i="6" s="1"/>
  <c r="E165" i="6"/>
  <c r="U172" i="4"/>
  <c r="V172" i="4" s="1"/>
  <c r="H165" i="6"/>
  <c r="H150" i="4"/>
  <c r="E218" i="6"/>
  <c r="U217" i="4"/>
  <c r="V217" i="4" s="1"/>
  <c r="E187" i="4"/>
  <c r="U175" i="4"/>
  <c r="V175" i="4" s="1"/>
  <c r="U160" i="4"/>
  <c r="V160" i="4" s="1"/>
  <c r="E172" i="4"/>
  <c r="E150" i="4"/>
  <c r="H30" i="4"/>
  <c r="N198" i="6"/>
  <c r="N24" i="6"/>
  <c r="K146" i="6"/>
  <c r="E203" i="6"/>
  <c r="K121" i="6"/>
  <c r="H204" i="1"/>
  <c r="H15" i="1"/>
  <c r="M30" i="6"/>
  <c r="N30" i="6" s="1"/>
  <c r="M7" i="4"/>
  <c r="N7" i="4" s="1"/>
  <c r="Q28" i="1"/>
  <c r="N220" i="1"/>
  <c r="Q191" i="1"/>
  <c r="E55" i="4"/>
  <c r="K77" i="4"/>
  <c r="K122" i="4"/>
  <c r="K137" i="4"/>
  <c r="K184" i="4"/>
  <c r="K189" i="4"/>
  <c r="K204" i="4"/>
  <c r="E23" i="6"/>
  <c r="E39" i="6" s="1"/>
  <c r="K129" i="6"/>
  <c r="K144" i="6"/>
  <c r="K159" i="6"/>
  <c r="L194" i="6"/>
  <c r="K216" i="6"/>
  <c r="L22" i="7"/>
  <c r="K218" i="6"/>
  <c r="G39" i="1"/>
  <c r="H39" i="1" s="1"/>
  <c r="E75" i="4"/>
  <c r="E70" i="6"/>
  <c r="L207" i="6"/>
  <c r="X218" i="6"/>
  <c r="Y218" i="6" s="1"/>
  <c r="E161" i="6"/>
  <c r="G207" i="1"/>
  <c r="H207" i="1" s="1"/>
  <c r="M216" i="6"/>
  <c r="N216" i="6" s="1"/>
  <c r="M115" i="4"/>
  <c r="N115" i="4" s="1"/>
  <c r="M109" i="4"/>
  <c r="N109" i="4" s="1"/>
  <c r="M8" i="4"/>
  <c r="N8" i="4" s="1"/>
  <c r="H34" i="1"/>
  <c r="Q11" i="1"/>
  <c r="M39" i="1"/>
  <c r="G94" i="1"/>
  <c r="H94" i="1" s="1"/>
  <c r="Q187" i="1"/>
  <c r="Q217" i="1"/>
  <c r="E68" i="4"/>
  <c r="K145" i="4"/>
  <c r="K187" i="4"/>
  <c r="K217" i="4"/>
  <c r="K13" i="6"/>
  <c r="K70" i="6"/>
  <c r="K92" i="6"/>
  <c r="K110" i="6"/>
  <c r="K191" i="6"/>
  <c r="H181" i="1"/>
  <c r="N183" i="6"/>
  <c r="M121" i="4"/>
  <c r="N121" i="4" s="1"/>
  <c r="M88" i="4"/>
  <c r="N88" i="4" s="1"/>
  <c r="N126" i="6"/>
  <c r="M174" i="1"/>
  <c r="L83" i="6"/>
  <c r="M115" i="6"/>
  <c r="N115" i="6" s="1"/>
  <c r="M109" i="6"/>
  <c r="Q183" i="1"/>
  <c r="M219" i="1"/>
  <c r="K73" i="4"/>
  <c r="L124" i="4"/>
  <c r="L194" i="4"/>
  <c r="K185" i="4"/>
  <c r="K200" i="4"/>
  <c r="K11" i="6"/>
  <c r="K182" i="6"/>
  <c r="K27" i="6"/>
  <c r="Q204" i="1"/>
  <c r="M121" i="6"/>
  <c r="N121" i="6" s="1"/>
  <c r="M88" i="6"/>
  <c r="M61" i="4"/>
  <c r="N61" i="4" s="1"/>
  <c r="M55" i="4"/>
  <c r="N55" i="4" s="1"/>
  <c r="N134" i="4"/>
  <c r="M20" i="4"/>
  <c r="N20" i="4" s="1"/>
  <c r="K105" i="6"/>
  <c r="K74" i="6"/>
  <c r="M181" i="4"/>
  <c r="N181" i="4" s="1"/>
  <c r="H198" i="1"/>
  <c r="M204" i="4"/>
  <c r="N204" i="4" s="1"/>
  <c r="M198" i="4"/>
  <c r="N198" i="4" s="1"/>
  <c r="M20" i="6"/>
  <c r="N20" i="6" s="1"/>
  <c r="M207" i="1"/>
  <c r="K11" i="4"/>
  <c r="K38" i="4"/>
  <c r="K123" i="4"/>
  <c r="K126" i="4"/>
  <c r="K198" i="4"/>
  <c r="M83" i="1"/>
  <c r="M181" i="6"/>
  <c r="N181" i="6" s="1"/>
  <c r="M61" i="6"/>
  <c r="N61" i="6" s="1"/>
  <c r="M55" i="6"/>
  <c r="H20" i="1"/>
  <c r="M34" i="4"/>
  <c r="N34" i="4" s="1"/>
  <c r="Q26" i="1"/>
  <c r="Q40" i="1"/>
  <c r="Q184" i="1"/>
  <c r="D220" i="1"/>
  <c r="K9" i="4"/>
  <c r="K61" i="4"/>
  <c r="E66" i="4"/>
  <c r="K121" i="4"/>
  <c r="L219" i="4"/>
  <c r="E19" i="6"/>
  <c r="K36" i="6"/>
  <c r="E51" i="6"/>
  <c r="K93" i="6"/>
  <c r="K96" i="6"/>
  <c r="E116" i="6"/>
  <c r="K158" i="6"/>
  <c r="E173" i="6"/>
  <c r="N213" i="6"/>
  <c r="N186" i="4"/>
  <c r="M15" i="4"/>
  <c r="N15" i="4" s="1"/>
  <c r="H28" i="1"/>
  <c r="G67" i="1"/>
  <c r="H67" i="1" s="1"/>
  <c r="G124" i="1"/>
  <c r="H124" i="1" s="1"/>
  <c r="Q147" i="1"/>
  <c r="G194" i="1"/>
  <c r="H194" i="1" s="1"/>
  <c r="L53" i="4"/>
  <c r="K69" i="4"/>
  <c r="L39" i="6"/>
  <c r="L53" i="6"/>
  <c r="M15" i="6"/>
  <c r="N15" i="6" s="1"/>
  <c r="M24" i="4"/>
  <c r="N24" i="4" s="1"/>
  <c r="M53" i="1"/>
  <c r="H54" i="1"/>
  <c r="Q68" i="1"/>
  <c r="Q95" i="1"/>
  <c r="H108" i="1"/>
  <c r="N91" i="4"/>
  <c r="E206" i="4"/>
  <c r="E209" i="4"/>
  <c r="E59" i="6"/>
  <c r="N138" i="6"/>
  <c r="Q14" i="1"/>
  <c r="Q33" i="1"/>
  <c r="H68" i="1"/>
  <c r="H95" i="1"/>
  <c r="K191" i="4"/>
  <c r="K206" i="4"/>
  <c r="K99" i="6"/>
  <c r="K114" i="6"/>
  <c r="L124" i="6"/>
  <c r="K161" i="6"/>
  <c r="I53" i="7"/>
  <c r="E167" i="4"/>
  <c r="U183" i="6"/>
  <c r="V183" i="6" s="1"/>
  <c r="E31" i="4"/>
  <c r="H204" i="6"/>
  <c r="H177" i="6"/>
  <c r="U213" i="6"/>
  <c r="V213" i="6" s="1"/>
  <c r="E209" i="6"/>
  <c r="U152" i="4"/>
  <c r="V152" i="4" s="1"/>
  <c r="E156" i="6"/>
  <c r="H168" i="6"/>
  <c r="H63" i="4"/>
  <c r="U209" i="6"/>
  <c r="V209" i="6" s="1"/>
  <c r="U66" i="6"/>
  <c r="V66" i="6" s="1"/>
  <c r="H152" i="4"/>
  <c r="U123" i="4"/>
  <c r="V123" i="4" s="1"/>
  <c r="U217" i="6"/>
  <c r="V217" i="6" s="1"/>
  <c r="E217" i="6"/>
  <c r="U120" i="4"/>
  <c r="V120" i="4" s="1"/>
  <c r="U19" i="4"/>
  <c r="V19" i="4" s="1"/>
  <c r="H218" i="6"/>
  <c r="H210" i="6"/>
  <c r="H214" i="6"/>
  <c r="U213" i="4"/>
  <c r="V213" i="4" s="1"/>
  <c r="H79" i="4"/>
  <c r="H31" i="6"/>
  <c r="U34" i="6"/>
  <c r="V34" i="6" s="1"/>
  <c r="H60" i="6"/>
  <c r="H200" i="6"/>
  <c r="U196" i="6"/>
  <c r="V196" i="6" s="1"/>
  <c r="E200" i="6"/>
  <c r="E196" i="6"/>
  <c r="E189" i="6"/>
  <c r="H189" i="6"/>
  <c r="E154" i="6"/>
  <c r="H166" i="6"/>
  <c r="U128" i="4"/>
  <c r="V128" i="4" s="1"/>
  <c r="E128" i="4"/>
  <c r="H79" i="6"/>
  <c r="U56" i="6"/>
  <c r="V56" i="6" s="1"/>
  <c r="H31" i="4"/>
  <c r="E14" i="6"/>
  <c r="H26" i="6"/>
  <c r="H186" i="6"/>
  <c r="U26" i="6"/>
  <c r="V26" i="6" s="1"/>
  <c r="E122" i="4"/>
  <c r="U68" i="4"/>
  <c r="V68" i="4" s="1"/>
  <c r="E57" i="4"/>
  <c r="U180" i="6"/>
  <c r="V180" i="6" s="1"/>
  <c r="H162" i="6"/>
  <c r="E183" i="6"/>
  <c r="E60" i="6"/>
  <c r="U147" i="6"/>
  <c r="V147" i="6" s="1"/>
  <c r="E128" i="6"/>
  <c r="E80" i="4"/>
  <c r="E165" i="4"/>
  <c r="U118" i="6"/>
  <c r="V118" i="6" s="1"/>
  <c r="E186" i="6"/>
  <c r="H154" i="6"/>
  <c r="E166" i="6"/>
  <c r="E111" i="6"/>
  <c r="H64" i="6"/>
  <c r="E147" i="6"/>
  <c r="E143" i="6"/>
  <c r="H128" i="6"/>
  <c r="E177" i="6"/>
  <c r="U143" i="6"/>
  <c r="V143" i="6" s="1"/>
  <c r="U104" i="6"/>
  <c r="V104" i="6" s="1"/>
  <c r="E36" i="6"/>
  <c r="E115" i="6"/>
  <c r="H170" i="6"/>
  <c r="E162" i="6"/>
  <c r="E197" i="6"/>
  <c r="U197" i="6"/>
  <c r="V197" i="6" s="1"/>
  <c r="U195" i="4"/>
  <c r="V195" i="4" s="1"/>
  <c r="E203" i="4"/>
  <c r="U100" i="6"/>
  <c r="V100" i="6" s="1"/>
  <c r="E100" i="6"/>
  <c r="H115" i="6"/>
  <c r="U111" i="6"/>
  <c r="V111" i="6" s="1"/>
  <c r="E122" i="6"/>
  <c r="H122" i="6"/>
  <c r="U32" i="6"/>
  <c r="V32" i="6" s="1"/>
  <c r="H28" i="6"/>
  <c r="U210" i="4"/>
  <c r="V210" i="4" s="1"/>
  <c r="H214" i="4"/>
  <c r="U178" i="4"/>
  <c r="V178" i="4" s="1"/>
  <c r="U74" i="4"/>
  <c r="V74" i="4" s="1"/>
  <c r="E144" i="6"/>
  <c r="H144" i="4"/>
  <c r="H65" i="6"/>
  <c r="U19" i="6"/>
  <c r="V19" i="6" s="1"/>
  <c r="E185" i="4"/>
  <c r="U170" i="4"/>
  <c r="V170" i="4" s="1"/>
  <c r="H148" i="6"/>
  <c r="H144" i="6"/>
  <c r="E140" i="4"/>
  <c r="E148" i="6"/>
  <c r="U140" i="4"/>
  <c r="V140" i="4" s="1"/>
  <c r="H140" i="6"/>
  <c r="E137" i="6"/>
  <c r="H137" i="6"/>
  <c r="E129" i="4"/>
  <c r="H90" i="6"/>
  <c r="E84" i="4"/>
  <c r="H88" i="4"/>
  <c r="E68" i="6"/>
  <c r="H77" i="4"/>
  <c r="H68" i="6"/>
  <c r="E65" i="6"/>
  <c r="H33" i="6"/>
  <c r="U36" i="4"/>
  <c r="V36" i="4" s="1"/>
  <c r="E28" i="4"/>
  <c r="E33" i="6"/>
  <c r="H28" i="4"/>
  <c r="H24" i="4"/>
  <c r="U70" i="4"/>
  <c r="V70" i="4" s="1"/>
  <c r="E59" i="4"/>
  <c r="U167" i="4"/>
  <c r="V167" i="4" s="1"/>
  <c r="U159" i="4"/>
  <c r="V159" i="4" s="1"/>
  <c r="E155" i="4"/>
  <c r="U7" i="4"/>
  <c r="V7" i="4" s="1"/>
  <c r="E15" i="4"/>
  <c r="E19" i="4"/>
  <c r="U119" i="4"/>
  <c r="V119" i="4" s="1"/>
  <c r="H172" i="6"/>
  <c r="U152" i="6"/>
  <c r="V152" i="6" s="1"/>
  <c r="E168" i="6"/>
  <c r="E182" i="4"/>
  <c r="E34" i="6"/>
  <c r="F220" i="4"/>
  <c r="F220" i="6"/>
  <c r="U171" i="4"/>
  <c r="V171" i="4" s="1"/>
  <c r="E163" i="4"/>
  <c r="U20" i="6"/>
  <c r="V20" i="6" s="1"/>
  <c r="E20" i="6"/>
  <c r="E7" i="4"/>
  <c r="E172" i="6"/>
  <c r="H59" i="4"/>
  <c r="U98" i="6"/>
  <c r="V98" i="6" s="1"/>
  <c r="U163" i="4"/>
  <c r="V163" i="4" s="1"/>
  <c r="U155" i="4"/>
  <c r="V155" i="4" s="1"/>
  <c r="E171" i="4"/>
  <c r="E159" i="4"/>
  <c r="U16" i="6"/>
  <c r="V16" i="6" s="1"/>
  <c r="E16" i="6"/>
  <c r="H52" i="6"/>
  <c r="U182" i="4"/>
  <c r="V182" i="4" s="1"/>
  <c r="E54" i="6"/>
  <c r="H160" i="6"/>
  <c r="H15" i="4"/>
  <c r="E178" i="4"/>
  <c r="E63" i="4"/>
  <c r="E97" i="6"/>
  <c r="U23" i="6"/>
  <c r="V23" i="6" s="1"/>
  <c r="U30" i="6"/>
  <c r="V30" i="6" s="1"/>
  <c r="H23" i="6"/>
  <c r="U37" i="6"/>
  <c r="V37" i="6" s="1"/>
  <c r="H30" i="6"/>
  <c r="E37" i="6"/>
  <c r="U215" i="6"/>
  <c r="V215" i="6" s="1"/>
  <c r="H205" i="6"/>
  <c r="H198" i="6"/>
  <c r="U126" i="4"/>
  <c r="V126" i="4" s="1"/>
  <c r="H213" i="4"/>
  <c r="H195" i="4"/>
  <c r="U206" i="4"/>
  <c r="V206" i="4" s="1"/>
  <c r="E202" i="4"/>
  <c r="H24" i="6"/>
  <c r="H45" i="6"/>
  <c r="U184" i="6"/>
  <c r="V184" i="6" s="1"/>
  <c r="H58" i="6"/>
  <c r="E119" i="4"/>
  <c r="E138" i="4"/>
  <c r="H130" i="6"/>
  <c r="H134" i="6"/>
  <c r="U209" i="4"/>
  <c r="V209" i="4" s="1"/>
  <c r="H209" i="4"/>
  <c r="E217" i="4"/>
  <c r="U102" i="6"/>
  <c r="V102" i="6" s="1"/>
  <c r="H206" i="4"/>
  <c r="U153" i="4"/>
  <c r="V153" i="4" s="1"/>
  <c r="U17" i="6"/>
  <c r="V17" i="6" s="1"/>
  <c r="H13" i="6"/>
  <c r="U21" i="6"/>
  <c r="V21" i="6" s="1"/>
  <c r="E31" i="6"/>
  <c r="E38" i="4"/>
  <c r="E52" i="6"/>
  <c r="E41" i="6"/>
  <c r="H54" i="6"/>
  <c r="E147" i="4"/>
  <c r="U111" i="4"/>
  <c r="V111" i="4" s="1"/>
  <c r="H138" i="4"/>
  <c r="H130" i="4"/>
  <c r="U208" i="6"/>
  <c r="V208" i="6" s="1"/>
  <c r="H202" i="4"/>
  <c r="E157" i="4"/>
  <c r="E6" i="6"/>
  <c r="E198" i="4"/>
  <c r="E27" i="6"/>
  <c r="H27" i="6"/>
  <c r="U41" i="6"/>
  <c r="V41" i="6" s="1"/>
  <c r="H147" i="4"/>
  <c r="E58" i="6"/>
  <c r="E144" i="4"/>
  <c r="E111" i="4"/>
  <c r="H64" i="4"/>
  <c r="U192" i="4"/>
  <c r="V192" i="4" s="1"/>
  <c r="U185" i="4"/>
  <c r="V185" i="4" s="1"/>
  <c r="U191" i="6"/>
  <c r="V191" i="6" s="1"/>
  <c r="E189" i="4"/>
  <c r="U158" i="4"/>
  <c r="V158" i="4" s="1"/>
  <c r="U162" i="4"/>
  <c r="V162" i="4" s="1"/>
  <c r="U166" i="4"/>
  <c r="V166" i="4" s="1"/>
  <c r="D151" i="4"/>
  <c r="E134" i="6"/>
  <c r="H127" i="4"/>
  <c r="E126" i="6"/>
  <c r="E130" i="6"/>
  <c r="H131" i="4"/>
  <c r="U135" i="4"/>
  <c r="V135" i="4" s="1"/>
  <c r="E131" i="4"/>
  <c r="E135" i="4"/>
  <c r="E113" i="6"/>
  <c r="E112" i="4"/>
  <c r="H109" i="4"/>
  <c r="U117" i="6"/>
  <c r="V117" i="6" s="1"/>
  <c r="U87" i="4"/>
  <c r="V87" i="4" s="1"/>
  <c r="U73" i="4"/>
  <c r="V73" i="4" s="1"/>
  <c r="E77" i="4"/>
  <c r="E77" i="6"/>
  <c r="U69" i="6"/>
  <c r="V69" i="6" s="1"/>
  <c r="H63" i="6"/>
  <c r="H55" i="6"/>
  <c r="U14" i="6"/>
  <c r="V14" i="6" s="1"/>
  <c r="U7" i="6"/>
  <c r="V7" i="6" s="1"/>
  <c r="U10" i="6"/>
  <c r="V10" i="6" s="1"/>
  <c r="U18" i="6"/>
  <c r="V18" i="6" s="1"/>
  <c r="U218" i="4"/>
  <c r="V218" i="4" s="1"/>
  <c r="E218" i="4"/>
  <c r="U211" i="6"/>
  <c r="V211" i="6" s="1"/>
  <c r="E210" i="4"/>
  <c r="E214" i="4"/>
  <c r="U199" i="4"/>
  <c r="V199" i="4" s="1"/>
  <c r="E199" i="4"/>
  <c r="E198" i="6"/>
  <c r="U203" i="4"/>
  <c r="V203" i="4" s="1"/>
  <c r="G207" i="6"/>
  <c r="H207" i="6" s="1"/>
  <c r="H196" i="4"/>
  <c r="U190" i="4"/>
  <c r="V190" i="4" s="1"/>
  <c r="U179" i="4"/>
  <c r="V179" i="4" s="1"/>
  <c r="E179" i="4"/>
  <c r="H193" i="4"/>
  <c r="E190" i="4"/>
  <c r="H178" i="6"/>
  <c r="U187" i="4"/>
  <c r="V187" i="4" s="1"/>
  <c r="E175" i="4"/>
  <c r="U181" i="6"/>
  <c r="V181" i="6" s="1"/>
  <c r="E193" i="4"/>
  <c r="E181" i="6"/>
  <c r="E184" i="6"/>
  <c r="U173" i="4"/>
  <c r="V173" i="4" s="1"/>
  <c r="U169" i="4"/>
  <c r="V169" i="4" s="1"/>
  <c r="U165" i="4"/>
  <c r="V165" i="4" s="1"/>
  <c r="U161" i="4"/>
  <c r="V161" i="4" s="1"/>
  <c r="U157" i="4"/>
  <c r="V157" i="4" s="1"/>
  <c r="U156" i="6"/>
  <c r="V156" i="6" s="1"/>
  <c r="E160" i="6"/>
  <c r="E163" i="6"/>
  <c r="H163" i="6"/>
  <c r="E169" i="4"/>
  <c r="E161" i="4"/>
  <c r="H152" i="6"/>
  <c r="E173" i="4"/>
  <c r="E153" i="4"/>
  <c r="D174" i="4"/>
  <c r="E136" i="6"/>
  <c r="U137" i="4"/>
  <c r="V137" i="4" s="1"/>
  <c r="E137" i="4"/>
  <c r="H125" i="4"/>
  <c r="U133" i="4"/>
  <c r="V133" i="4" s="1"/>
  <c r="E133" i="6"/>
  <c r="H136" i="6"/>
  <c r="U133" i="6"/>
  <c r="V133" i="6" s="1"/>
  <c r="E114" i="4"/>
  <c r="U108" i="6"/>
  <c r="V108" i="6" s="1"/>
  <c r="H114" i="4"/>
  <c r="H122" i="4"/>
  <c r="H116" i="6"/>
  <c r="U116" i="6"/>
  <c r="V116" i="6" s="1"/>
  <c r="U97" i="6"/>
  <c r="V97" i="6" s="1"/>
  <c r="H96" i="4"/>
  <c r="H93" i="4"/>
  <c r="E93" i="4"/>
  <c r="E90" i="4"/>
  <c r="E71" i="4"/>
  <c r="H69" i="6"/>
  <c r="U69" i="4"/>
  <c r="V69" i="4" s="1"/>
  <c r="E73" i="4"/>
  <c r="U71" i="4"/>
  <c r="V71" i="4" s="1"/>
  <c r="H80" i="6"/>
  <c r="H76" i="6"/>
  <c r="H80" i="4"/>
  <c r="H73" i="6"/>
  <c r="E73" i="6"/>
  <c r="H76" i="4"/>
  <c r="H72" i="6"/>
  <c r="E76" i="4"/>
  <c r="E50" i="6"/>
  <c r="U50" i="4"/>
  <c r="V50" i="4" s="1"/>
  <c r="U35" i="6"/>
  <c r="V35" i="6" s="1"/>
  <c r="H25" i="6"/>
  <c r="E18" i="6"/>
  <c r="U18" i="4"/>
  <c r="V18" i="4" s="1"/>
  <c r="E87" i="4"/>
  <c r="H87" i="6"/>
  <c r="E88" i="4"/>
  <c r="H84" i="4"/>
  <c r="D94" i="4"/>
  <c r="H84" i="6"/>
  <c r="E40" i="4"/>
  <c r="E43" i="6"/>
  <c r="H43" i="6"/>
  <c r="U50" i="6"/>
  <c r="V50" i="6" s="1"/>
  <c r="H45" i="4"/>
  <c r="H47" i="6"/>
  <c r="H40" i="4"/>
  <c r="E45" i="4"/>
  <c r="E202" i="6"/>
  <c r="H192" i="6"/>
  <c r="U184" i="4"/>
  <c r="V184" i="4" s="1"/>
  <c r="E181" i="4"/>
  <c r="E188" i="4"/>
  <c r="U188" i="4"/>
  <c r="V188" i="4" s="1"/>
  <c r="E25" i="6"/>
  <c r="U200" i="4"/>
  <c r="V200" i="4" s="1"/>
  <c r="H195" i="6"/>
  <c r="H197" i="4"/>
  <c r="U216" i="6"/>
  <c r="V216" i="6" s="1"/>
  <c r="E211" i="4"/>
  <c r="H212" i="6"/>
  <c r="G219" i="4"/>
  <c r="H219" i="4" s="1"/>
  <c r="E208" i="6"/>
  <c r="H216" i="6"/>
  <c r="H211" i="4"/>
  <c r="E215" i="4"/>
  <c r="H215" i="4"/>
  <c r="H202" i="6"/>
  <c r="H200" i="4"/>
  <c r="E197" i="4"/>
  <c r="D207" i="4"/>
  <c r="H204" i="4"/>
  <c r="U204" i="4"/>
  <c r="V204" i="4" s="1"/>
  <c r="E206" i="6"/>
  <c r="U195" i="6"/>
  <c r="V195" i="6" s="1"/>
  <c r="U189" i="4"/>
  <c r="V189" i="4" s="1"/>
  <c r="E182" i="6"/>
  <c r="H182" i="6"/>
  <c r="E175" i="6"/>
  <c r="E191" i="4"/>
  <c r="U191" i="4"/>
  <c r="V191" i="4" s="1"/>
  <c r="H175" i="6"/>
  <c r="H91" i="6"/>
  <c r="U85" i="6"/>
  <c r="V85" i="6" s="1"/>
  <c r="E85" i="6"/>
  <c r="E88" i="6"/>
  <c r="E91" i="6"/>
  <c r="H88" i="6"/>
  <c r="H89" i="4"/>
  <c r="U90" i="4"/>
  <c r="V90" i="4" s="1"/>
  <c r="U40" i="6"/>
  <c r="V40" i="6" s="1"/>
  <c r="E47" i="6"/>
  <c r="D53" i="6"/>
  <c r="E40" i="6"/>
  <c r="H44" i="6"/>
  <c r="U51" i="4"/>
  <c r="V51" i="4" s="1"/>
  <c r="U125" i="6"/>
  <c r="V125" i="6" s="1"/>
  <c r="E125" i="4"/>
  <c r="H132" i="6"/>
  <c r="H129" i="6"/>
  <c r="H129" i="4"/>
  <c r="E132" i="4"/>
  <c r="E132" i="6"/>
  <c r="H132" i="4"/>
  <c r="E129" i="6"/>
  <c r="H120" i="6"/>
  <c r="E120" i="6"/>
  <c r="E113" i="4"/>
  <c r="E110" i="4"/>
  <c r="U113" i="4"/>
  <c r="V113" i="4" s="1"/>
  <c r="E123" i="6"/>
  <c r="H123" i="6"/>
  <c r="H36" i="6"/>
  <c r="E33" i="4"/>
  <c r="H19" i="6"/>
  <c r="H11" i="6"/>
  <c r="U15" i="6"/>
  <c r="V15" i="6" s="1"/>
  <c r="U11" i="6"/>
  <c r="V11" i="6" s="1"/>
  <c r="E8" i="6"/>
  <c r="U8" i="6"/>
  <c r="V8" i="6" s="1"/>
  <c r="U33" i="4"/>
  <c r="V33" i="4" s="1"/>
  <c r="E30" i="4"/>
  <c r="E36" i="4"/>
  <c r="U38" i="4"/>
  <c r="V38" i="4" s="1"/>
  <c r="H26" i="4"/>
  <c r="G83" i="4"/>
  <c r="U83" i="4" s="1"/>
  <c r="V83" i="4" s="1"/>
  <c r="E69" i="4"/>
  <c r="U72" i="4"/>
  <c r="V72" i="4" s="1"/>
  <c r="E78" i="4"/>
  <c r="E72" i="4"/>
  <c r="E81" i="6"/>
  <c r="H81" i="6"/>
  <c r="H78" i="4"/>
  <c r="U149" i="6"/>
  <c r="V149" i="6" s="1"/>
  <c r="U145" i="6"/>
  <c r="V145" i="6" s="1"/>
  <c r="U141" i="6"/>
  <c r="V141" i="6" s="1"/>
  <c r="H146" i="6"/>
  <c r="H142" i="4"/>
  <c r="H146" i="4"/>
  <c r="E141" i="6"/>
  <c r="E145" i="6"/>
  <c r="U145" i="4"/>
  <c r="V145" i="4" s="1"/>
  <c r="E149" i="6"/>
  <c r="U6" i="6"/>
  <c r="V6" i="6" s="1"/>
  <c r="E9" i="4"/>
  <c r="U21" i="4"/>
  <c r="V21" i="4" s="1"/>
  <c r="E21" i="4"/>
  <c r="H9" i="4"/>
  <c r="D22" i="6"/>
  <c r="E62" i="4"/>
  <c r="H56" i="4"/>
  <c r="D67" i="4"/>
  <c r="H60" i="4"/>
  <c r="H54" i="4"/>
  <c r="E160" i="4"/>
  <c r="H167" i="6"/>
  <c r="H153" i="6"/>
  <c r="E164" i="4"/>
  <c r="E168" i="4"/>
  <c r="E150" i="6"/>
  <c r="J151" i="6"/>
  <c r="X151" i="6" s="1"/>
  <c r="Y151" i="6" s="1"/>
  <c r="K72" i="6"/>
  <c r="E211" i="6"/>
  <c r="K61" i="6"/>
  <c r="X191" i="6"/>
  <c r="Y191" i="6" s="1"/>
  <c r="X91" i="6"/>
  <c r="Y91" i="6" s="1"/>
  <c r="X85" i="6"/>
  <c r="Y85" i="6" s="1"/>
  <c r="K14" i="6"/>
  <c r="K36" i="4"/>
  <c r="X184" i="6"/>
  <c r="Y184" i="6" s="1"/>
  <c r="E7" i="6"/>
  <c r="E45" i="6"/>
  <c r="E178" i="6"/>
  <c r="E191" i="6"/>
  <c r="E205" i="6"/>
  <c r="K181" i="6"/>
  <c r="K128" i="6"/>
  <c r="K49" i="6"/>
  <c r="K193" i="4"/>
  <c r="K76" i="4"/>
  <c r="K214" i="4"/>
  <c r="K88" i="6"/>
  <c r="K135" i="6"/>
  <c r="K150" i="6"/>
  <c r="E136" i="4"/>
  <c r="E80" i="6"/>
  <c r="X181" i="6"/>
  <c r="Y181" i="6" s="1"/>
  <c r="K10" i="6"/>
  <c r="E35" i="6"/>
  <c r="K32" i="6"/>
  <c r="E116" i="4"/>
  <c r="E123" i="4"/>
  <c r="E153" i="6"/>
  <c r="E184" i="4"/>
  <c r="E126" i="4"/>
  <c r="K187" i="6"/>
  <c r="K201" i="6"/>
  <c r="K199" i="4"/>
  <c r="K188" i="4"/>
  <c r="K45" i="4"/>
  <c r="K211" i="6"/>
  <c r="K143" i="4"/>
  <c r="K150" i="4"/>
  <c r="K168" i="4"/>
  <c r="K186" i="4"/>
  <c r="K205" i="4"/>
  <c r="K208" i="4"/>
  <c r="K212" i="4"/>
  <c r="K216" i="4"/>
  <c r="E140" i="6"/>
  <c r="K140" i="6"/>
  <c r="K138" i="6"/>
  <c r="K131" i="6"/>
  <c r="E133" i="4"/>
  <c r="E72" i="6"/>
  <c r="K64" i="6"/>
  <c r="K54" i="6"/>
  <c r="K153" i="6"/>
  <c r="E10" i="6"/>
  <c r="K7" i="6"/>
  <c r="E32" i="6"/>
  <c r="E64" i="6"/>
  <c r="E42" i="6"/>
  <c r="K143" i="6"/>
  <c r="K45" i="6"/>
  <c r="K42" i="6"/>
  <c r="E24" i="4"/>
  <c r="K27" i="4"/>
  <c r="K30" i="4"/>
  <c r="E65" i="4"/>
  <c r="K70" i="4"/>
  <c r="K89" i="4"/>
  <c r="K103" i="4"/>
  <c r="K35" i="6"/>
  <c r="K80" i="6"/>
  <c r="K117" i="6"/>
  <c r="E179" i="6"/>
  <c r="K29" i="4"/>
  <c r="K92" i="4"/>
  <c r="K102" i="4"/>
  <c r="K106" i="4"/>
  <c r="K112" i="4"/>
  <c r="K115" i="4"/>
  <c r="K183" i="4"/>
  <c r="K38" i="6"/>
  <c r="K40" i="6"/>
  <c r="K41" i="6"/>
  <c r="K62" i="6"/>
  <c r="K189" i="6"/>
  <c r="E25" i="4"/>
  <c r="E58" i="4"/>
  <c r="J83" i="4"/>
  <c r="K59" i="6"/>
  <c r="K12" i="4"/>
  <c r="K47" i="4"/>
  <c r="K71" i="4"/>
  <c r="K74" i="4"/>
  <c r="K101" i="4"/>
  <c r="K128" i="4"/>
  <c r="K77" i="6"/>
  <c r="K106" i="6"/>
  <c r="K109" i="6"/>
  <c r="K113" i="6"/>
  <c r="K119" i="6"/>
  <c r="K167" i="6"/>
  <c r="K171" i="6"/>
  <c r="K178" i="6"/>
  <c r="K205" i="6"/>
  <c r="K215" i="6"/>
  <c r="U118" i="4"/>
  <c r="V118" i="4" s="1"/>
  <c r="H118" i="4"/>
  <c r="H109" i="6"/>
  <c r="E109" i="6"/>
  <c r="H68" i="4"/>
  <c r="U6" i="4"/>
  <c r="V6" i="4" s="1"/>
  <c r="E16" i="4"/>
  <c r="U42" i="4"/>
  <c r="V42" i="4" s="1"/>
  <c r="G53" i="4"/>
  <c r="H53" i="4" s="1"/>
  <c r="U10" i="4"/>
  <c r="V10" i="4" s="1"/>
  <c r="E10" i="4"/>
  <c r="H47" i="4"/>
  <c r="E47" i="4"/>
  <c r="U82" i="4"/>
  <c r="V82" i="4" s="1"/>
  <c r="H82" i="4"/>
  <c r="U92" i="4"/>
  <c r="V92" i="4" s="1"/>
  <c r="E92" i="4"/>
  <c r="H176" i="4"/>
  <c r="G194" i="4"/>
  <c r="U194" i="4" s="1"/>
  <c r="V194" i="4" s="1"/>
  <c r="H46" i="6"/>
  <c r="U46" i="6"/>
  <c r="V46" i="6" s="1"/>
  <c r="U185" i="6"/>
  <c r="V185" i="6" s="1"/>
  <c r="H185" i="6"/>
  <c r="E131" i="6"/>
  <c r="E70" i="4"/>
  <c r="E54" i="4"/>
  <c r="E67" i="4" s="1"/>
  <c r="U206" i="6"/>
  <c r="V206" i="6" s="1"/>
  <c r="H23" i="4"/>
  <c r="U62" i="4"/>
  <c r="V62" i="4" s="1"/>
  <c r="H12" i="4"/>
  <c r="H113" i="6"/>
  <c r="E212" i="6"/>
  <c r="U14" i="4"/>
  <c r="V14" i="4" s="1"/>
  <c r="H14" i="4"/>
  <c r="U35" i="4"/>
  <c r="V35" i="4" s="1"/>
  <c r="H35" i="4"/>
  <c r="E35" i="4"/>
  <c r="E42" i="4"/>
  <c r="U44" i="4"/>
  <c r="V44" i="4" s="1"/>
  <c r="H44" i="4"/>
  <c r="E44" i="4"/>
  <c r="U48" i="4"/>
  <c r="V48" i="4" s="1"/>
  <c r="H48" i="4"/>
  <c r="E48" i="4"/>
  <c r="E50" i="4"/>
  <c r="U110" i="4"/>
  <c r="V110" i="4" s="1"/>
  <c r="H110" i="4"/>
  <c r="U148" i="4"/>
  <c r="V148" i="4" s="1"/>
  <c r="H148" i="4"/>
  <c r="H154" i="4"/>
  <c r="U154" i="4"/>
  <c r="V154" i="4" s="1"/>
  <c r="H38" i="6"/>
  <c r="E38" i="6"/>
  <c r="U62" i="6"/>
  <c r="V62" i="6" s="1"/>
  <c r="H62" i="6"/>
  <c r="H20" i="4"/>
  <c r="U20" i="4"/>
  <c r="V20" i="4" s="1"/>
  <c r="U65" i="4"/>
  <c r="V65" i="4" s="1"/>
  <c r="H65" i="4"/>
  <c r="E61" i="4"/>
  <c r="U12" i="6"/>
  <c r="V12" i="6" s="1"/>
  <c r="U109" i="6"/>
  <c r="V109" i="6" s="1"/>
  <c r="H180" i="4"/>
  <c r="U180" i="4"/>
  <c r="V180" i="4" s="1"/>
  <c r="U74" i="6"/>
  <c r="V74" i="6" s="1"/>
  <c r="H74" i="6"/>
  <c r="H93" i="6"/>
  <c r="U93" i="6"/>
  <c r="V93" i="6" s="1"/>
  <c r="U138" i="6"/>
  <c r="V138" i="6" s="1"/>
  <c r="H138" i="6"/>
  <c r="U142" i="6"/>
  <c r="V142" i="6" s="1"/>
  <c r="H142" i="6"/>
  <c r="U155" i="6"/>
  <c r="V155" i="6" s="1"/>
  <c r="G174" i="6"/>
  <c r="E146" i="6"/>
  <c r="E74" i="4"/>
  <c r="H77" i="6"/>
  <c r="E215" i="6"/>
  <c r="E6" i="4"/>
  <c r="E51" i="4"/>
  <c r="U188" i="6"/>
  <c r="V188" i="6" s="1"/>
  <c r="H61" i="4"/>
  <c r="E20" i="4"/>
  <c r="E46" i="6"/>
  <c r="H71" i="6"/>
  <c r="G151" i="6"/>
  <c r="E138" i="6"/>
  <c r="G139" i="4"/>
  <c r="H139" i="4" s="1"/>
  <c r="E74" i="6"/>
  <c r="E81" i="4"/>
  <c r="H81" i="4"/>
  <c r="U16" i="4"/>
  <c r="V16" i="4" s="1"/>
  <c r="E12" i="4"/>
  <c r="E23" i="4"/>
  <c r="E29" i="6"/>
  <c r="H29" i="6"/>
  <c r="U49" i="6"/>
  <c r="V49" i="6" s="1"/>
  <c r="E49" i="6"/>
  <c r="U47" i="4"/>
  <c r="V47" i="4" s="1"/>
  <c r="U116" i="4"/>
  <c r="V116" i="4" s="1"/>
  <c r="U112" i="4"/>
  <c r="V112" i="4" s="1"/>
  <c r="E117" i="6"/>
  <c r="E93" i="6"/>
  <c r="H158" i="6"/>
  <c r="G39" i="6"/>
  <c r="E62" i="6"/>
  <c r="U57" i="4"/>
  <c r="V57" i="4" s="1"/>
  <c r="E109" i="4"/>
  <c r="H10" i="4"/>
  <c r="H155" i="6"/>
  <c r="D83" i="4"/>
  <c r="U104" i="4"/>
  <c r="V104" i="4" s="1"/>
  <c r="E104" i="4"/>
  <c r="U59" i="6"/>
  <c r="V59" i="6" s="1"/>
  <c r="H59" i="6"/>
  <c r="G174" i="4"/>
  <c r="D39" i="6"/>
  <c r="D151" i="6"/>
  <c r="D207" i="6"/>
  <c r="E154" i="4"/>
  <c r="E180" i="4"/>
  <c r="D94" i="6"/>
  <c r="D124" i="6"/>
  <c r="D174" i="6"/>
  <c r="E71" i="6"/>
  <c r="K28" i="6"/>
  <c r="X28" i="6"/>
  <c r="Y28" i="6" s="1"/>
  <c r="J39" i="6"/>
  <c r="E28" i="6"/>
  <c r="X204" i="6"/>
  <c r="Y204" i="6" s="1"/>
  <c r="K204" i="6"/>
  <c r="X17" i="6"/>
  <c r="Y17" i="6" s="1"/>
  <c r="K17" i="6"/>
  <c r="E17" i="6"/>
  <c r="X21" i="6"/>
  <c r="Y21" i="6" s="1"/>
  <c r="E21" i="6"/>
  <c r="K21" i="6"/>
  <c r="X37" i="6"/>
  <c r="Y37" i="6" s="1"/>
  <c r="K37" i="6"/>
  <c r="X44" i="6"/>
  <c r="Y44" i="6" s="1"/>
  <c r="K44" i="6"/>
  <c r="E44" i="6"/>
  <c r="X56" i="6"/>
  <c r="Y56" i="6" s="1"/>
  <c r="E56" i="6"/>
  <c r="K56" i="6"/>
  <c r="X73" i="6"/>
  <c r="Y73" i="6" s="1"/>
  <c r="K73" i="6"/>
  <c r="X79" i="6"/>
  <c r="Y79" i="6" s="1"/>
  <c r="E79" i="6"/>
  <c r="X84" i="6"/>
  <c r="Y84" i="6" s="1"/>
  <c r="K84" i="6"/>
  <c r="E84" i="6"/>
  <c r="J94" i="6"/>
  <c r="K87" i="6"/>
  <c r="E87" i="6"/>
  <c r="X87" i="6"/>
  <c r="Y87" i="6" s="1"/>
  <c r="K90" i="6"/>
  <c r="E90" i="6"/>
  <c r="X90" i="6"/>
  <c r="Y90" i="6" s="1"/>
  <c r="X95" i="6"/>
  <c r="Y95" i="6" s="1"/>
  <c r="K95" i="6"/>
  <c r="X98" i="6"/>
  <c r="Y98" i="6" s="1"/>
  <c r="K98" i="6"/>
  <c r="E98" i="6"/>
  <c r="X102" i="6"/>
  <c r="Y102" i="6" s="1"/>
  <c r="K102" i="6"/>
  <c r="E102" i="6"/>
  <c r="X108" i="6"/>
  <c r="Y108" i="6" s="1"/>
  <c r="K108" i="6"/>
  <c r="E108" i="6"/>
  <c r="J124" i="6"/>
  <c r="X124" i="6" s="1"/>
  <c r="Y124" i="6" s="1"/>
  <c r="K112" i="6"/>
  <c r="X112" i="6"/>
  <c r="Y112" i="6" s="1"/>
  <c r="X118" i="6"/>
  <c r="Y118" i="6" s="1"/>
  <c r="E118" i="6"/>
  <c r="K118" i="6"/>
  <c r="K125" i="6"/>
  <c r="J139" i="6"/>
  <c r="X139" i="6" s="1"/>
  <c r="Y139" i="6" s="1"/>
  <c r="E125" i="6"/>
  <c r="X125" i="6"/>
  <c r="Y125" i="6" s="1"/>
  <c r="I139" i="6"/>
  <c r="K126" i="6"/>
  <c r="K198" i="6"/>
  <c r="X198" i="6"/>
  <c r="Y198" i="6" s="1"/>
  <c r="X214" i="6"/>
  <c r="Y214" i="6" s="1"/>
  <c r="K214" i="6"/>
  <c r="E204" i="6"/>
  <c r="K8" i="4"/>
  <c r="J22" i="4"/>
  <c r="K22" i="4" s="1"/>
  <c r="K14" i="4"/>
  <c r="E14" i="4"/>
  <c r="E18" i="4"/>
  <c r="K18" i="4"/>
  <c r="I39" i="4"/>
  <c r="K24" i="4"/>
  <c r="J39" i="4"/>
  <c r="E26" i="4"/>
  <c r="K54" i="4"/>
  <c r="I67" i="4"/>
  <c r="K56" i="4"/>
  <c r="J67" i="4"/>
  <c r="E56" i="4"/>
  <c r="E60" i="4"/>
  <c r="K60" i="4"/>
  <c r="E64" i="4"/>
  <c r="K64" i="4"/>
  <c r="K68" i="4"/>
  <c r="I83" i="4"/>
  <c r="K83" i="4" s="1"/>
  <c r="K79" i="4"/>
  <c r="E79" i="4"/>
  <c r="K82" i="4"/>
  <c r="E82" i="4"/>
  <c r="K86" i="4"/>
  <c r="I94" i="4"/>
  <c r="K95" i="4"/>
  <c r="I107" i="4"/>
  <c r="K107" i="4" s="1"/>
  <c r="K109" i="4"/>
  <c r="J124" i="4"/>
  <c r="I124" i="4"/>
  <c r="K110" i="4"/>
  <c r="K118" i="4"/>
  <c r="E118" i="4"/>
  <c r="I139" i="4"/>
  <c r="K139" i="4" s="1"/>
  <c r="K125" i="4"/>
  <c r="E130" i="4"/>
  <c r="K130" i="4"/>
  <c r="K142" i="4"/>
  <c r="I151" i="4"/>
  <c r="J151" i="4"/>
  <c r="E145" i="4"/>
  <c r="K148" i="4"/>
  <c r="E148" i="4"/>
  <c r="K158" i="4"/>
  <c r="E158" i="4"/>
  <c r="K162" i="4"/>
  <c r="E162" i="4"/>
  <c r="E166" i="4"/>
  <c r="K166" i="4"/>
  <c r="E170" i="4"/>
  <c r="K170" i="4"/>
  <c r="K176" i="4"/>
  <c r="E176" i="4"/>
  <c r="K177" i="4"/>
  <c r="I194" i="4"/>
  <c r="J207" i="4"/>
  <c r="K207" i="4" s="1"/>
  <c r="K201" i="4"/>
  <c r="K209" i="4"/>
  <c r="I219" i="4"/>
  <c r="K219" i="4" s="1"/>
  <c r="X12" i="6"/>
  <c r="Y12" i="6" s="1"/>
  <c r="K12" i="6"/>
  <c r="J22" i="6"/>
  <c r="E12" i="6"/>
  <c r="X15" i="6"/>
  <c r="Y15" i="6" s="1"/>
  <c r="K15" i="6"/>
  <c r="E15" i="6"/>
  <c r="X158" i="6"/>
  <c r="Y158" i="6" s="1"/>
  <c r="E158" i="6"/>
  <c r="J174" i="6"/>
  <c r="X174" i="6" s="1"/>
  <c r="Y174" i="6" s="1"/>
  <c r="X164" i="6"/>
  <c r="Y164" i="6" s="1"/>
  <c r="K164" i="6"/>
  <c r="X170" i="6"/>
  <c r="Y170" i="6" s="1"/>
  <c r="E170" i="6"/>
  <c r="X176" i="6"/>
  <c r="Y176" i="6" s="1"/>
  <c r="K176" i="6"/>
  <c r="K185" i="6"/>
  <c r="E185" i="6"/>
  <c r="X185" i="6"/>
  <c r="Y185" i="6" s="1"/>
  <c r="E188" i="6"/>
  <c r="X188" i="6"/>
  <c r="Y188" i="6" s="1"/>
  <c r="K188" i="6"/>
  <c r="E192" i="6"/>
  <c r="K192" i="6"/>
  <c r="J207" i="6"/>
  <c r="X195" i="6"/>
  <c r="Y195" i="6" s="1"/>
  <c r="E195" i="6"/>
  <c r="I207" i="6"/>
  <c r="K196" i="6"/>
  <c r="X212" i="6"/>
  <c r="Y212" i="6" s="1"/>
  <c r="K212" i="6"/>
  <c r="X30" i="6"/>
  <c r="Y30" i="6" s="1"/>
  <c r="K30" i="6"/>
  <c r="K31" i="6"/>
  <c r="I39" i="6"/>
  <c r="X209" i="6"/>
  <c r="Y209" i="6" s="1"/>
  <c r="K209" i="6"/>
  <c r="J219" i="6"/>
  <c r="K43" i="4"/>
  <c r="K51" i="4"/>
  <c r="K80" i="4"/>
  <c r="K90" i="4"/>
  <c r="K99" i="4"/>
  <c r="K119" i="4"/>
  <c r="K152" i="4"/>
  <c r="K181" i="4"/>
  <c r="K192" i="4"/>
  <c r="E192" i="4"/>
  <c r="K195" i="4"/>
  <c r="K202" i="4"/>
  <c r="K213" i="4"/>
  <c r="X18" i="6"/>
  <c r="Y18" i="6" s="1"/>
  <c r="K18" i="6"/>
  <c r="X46" i="6"/>
  <c r="Y46" i="6" s="1"/>
  <c r="K46" i="6"/>
  <c r="X167" i="6"/>
  <c r="Y167" i="6" s="1"/>
  <c r="E167" i="6"/>
  <c r="K177" i="6"/>
  <c r="K193" i="6"/>
  <c r="X208" i="6"/>
  <c r="Y208" i="6" s="1"/>
  <c r="K208" i="6"/>
  <c r="K41" i="4"/>
  <c r="K44" i="4"/>
  <c r="E46" i="4"/>
  <c r="J194" i="4"/>
  <c r="K196" i="4"/>
  <c r="E196" i="4"/>
  <c r="E207" i="4" s="1"/>
  <c r="E201" i="4"/>
  <c r="K203" i="4"/>
  <c r="K210" i="4"/>
  <c r="E212" i="4"/>
  <c r="E216" i="4"/>
  <c r="X132" i="6"/>
  <c r="Y132" i="6" s="1"/>
  <c r="K132" i="6"/>
  <c r="X141" i="6"/>
  <c r="Y141" i="6" s="1"/>
  <c r="X148" i="6"/>
  <c r="Y148" i="6" s="1"/>
  <c r="K148" i="6"/>
  <c r="X157" i="6"/>
  <c r="Y157" i="6" s="1"/>
  <c r="E157" i="6"/>
  <c r="X25" i="6"/>
  <c r="Y25" i="6" s="1"/>
  <c r="K25" i="6"/>
  <c r="K50" i="6"/>
  <c r="X55" i="6"/>
  <c r="Y55" i="6" s="1"/>
  <c r="E55" i="6"/>
  <c r="X111" i="6"/>
  <c r="Y111" i="6" s="1"/>
  <c r="K111" i="6"/>
  <c r="E61" i="6"/>
  <c r="E103" i="6"/>
  <c r="E105" i="6"/>
  <c r="K173" i="6"/>
  <c r="E205" i="4"/>
  <c r="E9" i="6"/>
  <c r="I124" i="6"/>
  <c r="I53" i="4"/>
  <c r="K53" i="4" s="1"/>
  <c r="K127" i="4"/>
  <c r="E101" i="6"/>
  <c r="E104" i="6"/>
  <c r="J94" i="4"/>
  <c r="E13" i="6"/>
  <c r="I107" i="6"/>
  <c r="K107" i="6" s="1"/>
  <c r="U32" i="4"/>
  <c r="V32" i="4" s="1"/>
  <c r="H32" i="4"/>
  <c r="E32" i="4"/>
  <c r="E115" i="4"/>
  <c r="H115" i="4"/>
  <c r="H183" i="4"/>
  <c r="U183" i="4"/>
  <c r="V183" i="4" s="1"/>
  <c r="E183" i="4"/>
  <c r="U57" i="6"/>
  <c r="V57" i="6" s="1"/>
  <c r="E57" i="6"/>
  <c r="G67" i="6"/>
  <c r="H86" i="6"/>
  <c r="E86" i="6"/>
  <c r="H89" i="6"/>
  <c r="E89" i="6"/>
  <c r="U89" i="6"/>
  <c r="V89" i="6" s="1"/>
  <c r="U92" i="6"/>
  <c r="V92" i="6" s="1"/>
  <c r="E92" i="6"/>
  <c r="H92" i="6"/>
  <c r="U110" i="6"/>
  <c r="V110" i="6" s="1"/>
  <c r="H110" i="6"/>
  <c r="G124" i="6"/>
  <c r="U190" i="6"/>
  <c r="V190" i="6" s="1"/>
  <c r="H190" i="6"/>
  <c r="E78" i="6"/>
  <c r="U212" i="4"/>
  <c r="V212" i="4" s="1"/>
  <c r="U208" i="4"/>
  <c r="V208" i="4" s="1"/>
  <c r="H105" i="6"/>
  <c r="U103" i="6"/>
  <c r="V103" i="6" s="1"/>
  <c r="H205" i="4"/>
  <c r="H201" i="4"/>
  <c r="E110" i="6"/>
  <c r="H57" i="6"/>
  <c r="U27" i="4"/>
  <c r="V27" i="4" s="1"/>
  <c r="H27" i="4"/>
  <c r="H43" i="4"/>
  <c r="U43" i="4"/>
  <c r="V43" i="4" s="1"/>
  <c r="H86" i="4"/>
  <c r="E86" i="4"/>
  <c r="U86" i="4"/>
  <c r="V86" i="4" s="1"/>
  <c r="D139" i="4"/>
  <c r="H134" i="4"/>
  <c r="E134" i="4"/>
  <c r="U149" i="4"/>
  <c r="V149" i="4" s="1"/>
  <c r="H149" i="4"/>
  <c r="D194" i="4"/>
  <c r="H177" i="4"/>
  <c r="E177" i="4"/>
  <c r="U177" i="4"/>
  <c r="V177" i="4" s="1"/>
  <c r="H181" i="4"/>
  <c r="U181" i="4"/>
  <c r="V181" i="4" s="1"/>
  <c r="U51" i="6"/>
  <c r="V51" i="6" s="1"/>
  <c r="H51" i="6"/>
  <c r="D139" i="6"/>
  <c r="U187" i="6"/>
  <c r="V187" i="6" s="1"/>
  <c r="E187" i="6"/>
  <c r="U8" i="4"/>
  <c r="V8" i="4" s="1"/>
  <c r="E8" i="4"/>
  <c r="U46" i="4"/>
  <c r="V46" i="4" s="1"/>
  <c r="H46" i="4"/>
  <c r="U70" i="6"/>
  <c r="V70" i="6" s="1"/>
  <c r="H70" i="6"/>
  <c r="G83" i="6"/>
  <c r="H216" i="4"/>
  <c r="H212" i="4"/>
  <c r="H208" i="4"/>
  <c r="E208" i="4"/>
  <c r="H103" i="6"/>
  <c r="U9" i="6"/>
  <c r="V9" i="6" s="1"/>
  <c r="G94" i="6"/>
  <c r="G22" i="6"/>
  <c r="U115" i="4"/>
  <c r="V115" i="4" s="1"/>
  <c r="H82" i="6"/>
  <c r="U25" i="4"/>
  <c r="V25" i="4" s="1"/>
  <c r="H25" i="4"/>
  <c r="U41" i="4"/>
  <c r="V41" i="4" s="1"/>
  <c r="E41" i="4"/>
  <c r="H41" i="4"/>
  <c r="U52" i="4"/>
  <c r="V52" i="4" s="1"/>
  <c r="H52" i="4"/>
  <c r="E52" i="4"/>
  <c r="U55" i="4"/>
  <c r="V55" i="4" s="1"/>
  <c r="H55" i="4"/>
  <c r="G67" i="4"/>
  <c r="U58" i="4"/>
  <c r="V58" i="4" s="1"/>
  <c r="H58" i="4"/>
  <c r="U66" i="4"/>
  <c r="V66" i="4" s="1"/>
  <c r="H66" i="4"/>
  <c r="U75" i="4"/>
  <c r="V75" i="4" s="1"/>
  <c r="H75" i="4"/>
  <c r="U143" i="4"/>
  <c r="V143" i="4" s="1"/>
  <c r="H143" i="4"/>
  <c r="E143" i="4"/>
  <c r="H42" i="6"/>
  <c r="G53" i="6"/>
  <c r="H53" i="6" s="1"/>
  <c r="U42" i="6"/>
  <c r="V42" i="6" s="1"/>
  <c r="E75" i="6"/>
  <c r="H75" i="6"/>
  <c r="U114" i="6"/>
  <c r="V114" i="6" s="1"/>
  <c r="H114" i="6"/>
  <c r="H176" i="6"/>
  <c r="E176" i="6"/>
  <c r="U176" i="6"/>
  <c r="V176" i="6" s="1"/>
  <c r="H29" i="4"/>
  <c r="E29" i="4"/>
  <c r="U29" i="4"/>
  <c r="V29" i="4" s="1"/>
  <c r="H136" i="4"/>
  <c r="U136" i="4"/>
  <c r="V136" i="4" s="1"/>
  <c r="H186" i="4"/>
  <c r="E186" i="4"/>
  <c r="U61" i="6"/>
  <c r="V61" i="6" s="1"/>
  <c r="H61" i="6"/>
  <c r="H119" i="6"/>
  <c r="E119" i="6"/>
  <c r="U119" i="6"/>
  <c r="V119" i="6" s="1"/>
  <c r="U135" i="6"/>
  <c r="V135" i="6" s="1"/>
  <c r="E135" i="6"/>
  <c r="E82" i="6"/>
  <c r="H78" i="6"/>
  <c r="U216" i="4"/>
  <c r="V216" i="4" s="1"/>
  <c r="U105" i="6"/>
  <c r="V105" i="6" s="1"/>
  <c r="U201" i="4"/>
  <c r="V201" i="4" s="1"/>
  <c r="G207" i="4"/>
  <c r="U205" i="4"/>
  <c r="V205" i="4" s="1"/>
  <c r="G39" i="4"/>
  <c r="E190" i="6"/>
  <c r="H8" i="4"/>
  <c r="U11" i="4"/>
  <c r="V11" i="4" s="1"/>
  <c r="H11" i="4"/>
  <c r="E11" i="4"/>
  <c r="H17" i="4"/>
  <c r="E17" i="4"/>
  <c r="D39" i="4"/>
  <c r="H34" i="4"/>
  <c r="U34" i="4"/>
  <c r="V34" i="4" s="1"/>
  <c r="E34" i="4"/>
  <c r="H37" i="4"/>
  <c r="E37" i="4"/>
  <c r="U37" i="4"/>
  <c r="V37" i="4" s="1"/>
  <c r="D53" i="4"/>
  <c r="U49" i="4"/>
  <c r="V49" i="4" s="1"/>
  <c r="H49" i="4"/>
  <c r="E49" i="4"/>
  <c r="H91" i="4"/>
  <c r="E91" i="4"/>
  <c r="U91" i="4"/>
  <c r="V91" i="4" s="1"/>
  <c r="U101" i="4"/>
  <c r="V101" i="4" s="1"/>
  <c r="H101" i="4"/>
  <c r="H108" i="4"/>
  <c r="E108" i="4"/>
  <c r="G124" i="4"/>
  <c r="U108" i="4"/>
  <c r="V108" i="4" s="1"/>
  <c r="D124" i="4"/>
  <c r="H117" i="4"/>
  <c r="E117" i="4"/>
  <c r="H121" i="4"/>
  <c r="E121" i="4"/>
  <c r="U121" i="4"/>
  <c r="V121" i="4" s="1"/>
  <c r="U141" i="4"/>
  <c r="V141" i="4" s="1"/>
  <c r="E141" i="4"/>
  <c r="H141" i="4"/>
  <c r="G151" i="4"/>
  <c r="U112" i="6"/>
  <c r="V112" i="6" s="1"/>
  <c r="E112" i="6"/>
  <c r="H112" i="6"/>
  <c r="U121" i="6"/>
  <c r="V121" i="6" s="1"/>
  <c r="E121" i="6"/>
  <c r="H121" i="6"/>
  <c r="G139" i="6"/>
  <c r="U126" i="6"/>
  <c r="V126" i="6" s="1"/>
  <c r="U157" i="6"/>
  <c r="V157" i="6" s="1"/>
  <c r="H157" i="6"/>
  <c r="U159" i="6"/>
  <c r="V159" i="6" s="1"/>
  <c r="E159" i="6"/>
  <c r="H159" i="6"/>
  <c r="E164" i="6"/>
  <c r="H164" i="6"/>
  <c r="U164" i="6"/>
  <c r="V164" i="6" s="1"/>
  <c r="U171" i="6"/>
  <c r="V171" i="6" s="1"/>
  <c r="E171" i="6"/>
  <c r="U193" i="6"/>
  <c r="V193" i="6" s="1"/>
  <c r="E193" i="6"/>
  <c r="H201" i="6"/>
  <c r="E201" i="6"/>
  <c r="E210" i="6"/>
  <c r="G219" i="6"/>
  <c r="U219" i="6" s="1"/>
  <c r="V219" i="6" s="1"/>
  <c r="D67" i="6"/>
  <c r="D83" i="6"/>
  <c r="D219" i="6"/>
  <c r="D22" i="4"/>
  <c r="D219" i="4"/>
  <c r="D194" i="6"/>
  <c r="E180" i="6"/>
  <c r="E98" i="4"/>
  <c r="E95" i="6"/>
  <c r="H106" i="4"/>
  <c r="H101" i="6"/>
  <c r="H95" i="6"/>
  <c r="E106" i="4"/>
  <c r="E102" i="4"/>
  <c r="H98" i="4"/>
  <c r="H102" i="4"/>
  <c r="E99" i="4"/>
  <c r="U99" i="6"/>
  <c r="V99" i="6" s="1"/>
  <c r="E103" i="4"/>
  <c r="H95" i="4"/>
  <c r="E95" i="4"/>
  <c r="H99" i="4"/>
  <c r="E106" i="6"/>
  <c r="H103" i="4"/>
  <c r="E100" i="4"/>
  <c r="U96" i="6"/>
  <c r="V96" i="6" s="1"/>
  <c r="E96" i="6"/>
  <c r="H97" i="4"/>
  <c r="H105" i="4"/>
  <c r="D107" i="4"/>
  <c r="D107" i="6"/>
  <c r="U106" i="6"/>
  <c r="V106" i="6" s="1"/>
  <c r="E105" i="4"/>
  <c r="E97" i="4"/>
  <c r="G107" i="6"/>
  <c r="H100" i="4"/>
  <c r="E214" i="6"/>
  <c r="N211" i="4"/>
  <c r="Q43" i="1"/>
  <c r="M43" i="6"/>
  <c r="N43" i="6" s="1"/>
  <c r="H43" i="1"/>
  <c r="M43" i="4"/>
  <c r="N43" i="4" s="1"/>
  <c r="Q49" i="1"/>
  <c r="M49" i="6"/>
  <c r="N49" i="6" s="1"/>
  <c r="H49" i="1"/>
  <c r="M49" i="4"/>
  <c r="N49" i="4" s="1"/>
  <c r="Q73" i="1"/>
  <c r="M73" i="4"/>
  <c r="N73" i="4" s="1"/>
  <c r="H73" i="1"/>
  <c r="M73" i="6"/>
  <c r="N73" i="6" s="1"/>
  <c r="Q79" i="1"/>
  <c r="M79" i="4"/>
  <c r="N79" i="4" s="1"/>
  <c r="H79" i="1"/>
  <c r="M79" i="6"/>
  <c r="N79" i="6" s="1"/>
  <c r="Q97" i="1"/>
  <c r="M97" i="6"/>
  <c r="N97" i="6" s="1"/>
  <c r="H97" i="1"/>
  <c r="M97" i="4"/>
  <c r="N97" i="4" s="1"/>
  <c r="Q103" i="1"/>
  <c r="M103" i="6"/>
  <c r="N103" i="6" s="1"/>
  <c r="H103" i="1"/>
  <c r="M103" i="4"/>
  <c r="N103" i="4" s="1"/>
  <c r="M141" i="6"/>
  <c r="H141" i="1"/>
  <c r="Q141" i="1"/>
  <c r="M141" i="4"/>
  <c r="M149" i="6"/>
  <c r="N149" i="6" s="1"/>
  <c r="H149" i="1"/>
  <c r="Q149" i="1"/>
  <c r="M149" i="4"/>
  <c r="N149" i="4" s="1"/>
  <c r="E127" i="4"/>
  <c r="X180" i="6"/>
  <c r="Y180" i="6" s="1"/>
  <c r="U48" i="6"/>
  <c r="V48" i="6" s="1"/>
  <c r="E89" i="4"/>
  <c r="G107" i="4"/>
  <c r="G194" i="6"/>
  <c r="G94" i="4"/>
  <c r="H179" i="6"/>
  <c r="G22" i="4"/>
  <c r="H13" i="4"/>
  <c r="K42" i="4"/>
  <c r="K76" i="6"/>
  <c r="H216" i="1"/>
  <c r="H137" i="1"/>
  <c r="H133" i="1"/>
  <c r="M131" i="4"/>
  <c r="N131" i="4" s="1"/>
  <c r="H129" i="1"/>
  <c r="M127" i="4"/>
  <c r="Q17" i="1"/>
  <c r="M17" i="6"/>
  <c r="N17" i="6" s="1"/>
  <c r="M17" i="4"/>
  <c r="N17" i="4" s="1"/>
  <c r="M67" i="1"/>
  <c r="M94" i="1"/>
  <c r="M124" i="1"/>
  <c r="Q13" i="1"/>
  <c r="M13" i="6"/>
  <c r="M13" i="4"/>
  <c r="N13" i="4" s="1"/>
  <c r="Q41" i="1"/>
  <c r="M41" i="6"/>
  <c r="H41" i="1"/>
  <c r="M41" i="4"/>
  <c r="N41" i="4" s="1"/>
  <c r="Q45" i="1"/>
  <c r="M45" i="6"/>
  <c r="N45" i="6" s="1"/>
  <c r="H45" i="1"/>
  <c r="M45" i="4"/>
  <c r="N45" i="4" s="1"/>
  <c r="Q71" i="1"/>
  <c r="M71" i="4"/>
  <c r="N71" i="4" s="1"/>
  <c r="H71" i="1"/>
  <c r="M71" i="6"/>
  <c r="N71" i="6" s="1"/>
  <c r="Q77" i="1"/>
  <c r="M77" i="4"/>
  <c r="N77" i="4" s="1"/>
  <c r="H77" i="1"/>
  <c r="M77" i="6"/>
  <c r="N77" i="6" s="1"/>
  <c r="Q81" i="1"/>
  <c r="M81" i="4"/>
  <c r="N81" i="4" s="1"/>
  <c r="H81" i="1"/>
  <c r="M81" i="6"/>
  <c r="N81" i="6" s="1"/>
  <c r="Q101" i="1"/>
  <c r="M101" i="6"/>
  <c r="N101" i="6" s="1"/>
  <c r="H101" i="1"/>
  <c r="M101" i="4"/>
  <c r="N101" i="4" s="1"/>
  <c r="M143" i="4"/>
  <c r="N143" i="4" s="1"/>
  <c r="M143" i="6"/>
  <c r="N143" i="6" s="1"/>
  <c r="H143" i="1"/>
  <c r="M147" i="4"/>
  <c r="N147" i="4" s="1"/>
  <c r="M147" i="6"/>
  <c r="N147" i="6" s="1"/>
  <c r="H147" i="1"/>
  <c r="K124" i="6"/>
  <c r="M139" i="6"/>
  <c r="K66" i="6"/>
  <c r="E96" i="4"/>
  <c r="K104" i="6"/>
  <c r="J194" i="6"/>
  <c r="E48" i="6"/>
  <c r="E120" i="4"/>
  <c r="E85" i="4"/>
  <c r="I174" i="6"/>
  <c r="K174" i="6" s="1"/>
  <c r="H211" i="1"/>
  <c r="M216" i="4"/>
  <c r="N216" i="4" s="1"/>
  <c r="Q137" i="1"/>
  <c r="M135" i="4"/>
  <c r="N135" i="4" s="1"/>
  <c r="Q133" i="1"/>
  <c r="Q131" i="1"/>
  <c r="Q129" i="1"/>
  <c r="Q127" i="1"/>
  <c r="N116" i="6"/>
  <c r="Q23" i="1"/>
  <c r="Q38" i="1"/>
  <c r="H38" i="1"/>
  <c r="Q42" i="1"/>
  <c r="M42" i="6"/>
  <c r="N42" i="6" s="1"/>
  <c r="H42" i="1"/>
  <c r="M42" i="4"/>
  <c r="N42" i="4" s="1"/>
  <c r="Q44" i="1"/>
  <c r="M44" i="6"/>
  <c r="N44" i="6" s="1"/>
  <c r="H44" i="1"/>
  <c r="M44" i="4"/>
  <c r="N44" i="4" s="1"/>
  <c r="Q46" i="1"/>
  <c r="M46" i="6"/>
  <c r="N46" i="6" s="1"/>
  <c r="H46" i="1"/>
  <c r="M46" i="4"/>
  <c r="N46" i="4" s="1"/>
  <c r="Q48" i="1"/>
  <c r="M48" i="6"/>
  <c r="N48" i="6" s="1"/>
  <c r="H48" i="1"/>
  <c r="M48" i="4"/>
  <c r="N48" i="4" s="1"/>
  <c r="Q50" i="1"/>
  <c r="M50" i="6"/>
  <c r="N50" i="6" s="1"/>
  <c r="H50" i="1"/>
  <c r="M50" i="4"/>
  <c r="N50" i="4" s="1"/>
  <c r="Q52" i="1"/>
  <c r="M52" i="6"/>
  <c r="N52" i="6" s="1"/>
  <c r="H52" i="1"/>
  <c r="M52" i="4"/>
  <c r="N52" i="4" s="1"/>
  <c r="Q70" i="1"/>
  <c r="M70" i="4"/>
  <c r="N70" i="4" s="1"/>
  <c r="H70" i="1"/>
  <c r="M70" i="6"/>
  <c r="N70" i="6" s="1"/>
  <c r="Q72" i="1"/>
  <c r="M72" i="4"/>
  <c r="N72" i="4" s="1"/>
  <c r="H72" i="1"/>
  <c r="M72" i="6"/>
  <c r="N72" i="6" s="1"/>
  <c r="Q74" i="1"/>
  <c r="M74" i="4"/>
  <c r="N74" i="4" s="1"/>
  <c r="H74" i="1"/>
  <c r="M74" i="6"/>
  <c r="N74" i="6" s="1"/>
  <c r="Q76" i="1"/>
  <c r="M76" i="4"/>
  <c r="N76" i="4" s="1"/>
  <c r="H76" i="1"/>
  <c r="M76" i="6"/>
  <c r="N76" i="6" s="1"/>
  <c r="Q78" i="1"/>
  <c r="M78" i="4"/>
  <c r="N78" i="4" s="1"/>
  <c r="H78" i="1"/>
  <c r="M78" i="6"/>
  <c r="N78" i="6" s="1"/>
  <c r="Q80" i="1"/>
  <c r="M80" i="4"/>
  <c r="N80" i="4" s="1"/>
  <c r="H80" i="1"/>
  <c r="M80" i="6"/>
  <c r="N80" i="6" s="1"/>
  <c r="Q82" i="1"/>
  <c r="M82" i="4"/>
  <c r="N82" i="4" s="1"/>
  <c r="H82" i="1"/>
  <c r="M82" i="6"/>
  <c r="N82" i="6" s="1"/>
  <c r="Q96" i="1"/>
  <c r="M96" i="6"/>
  <c r="H96" i="1"/>
  <c r="M96" i="4"/>
  <c r="Q98" i="1"/>
  <c r="M98" i="6"/>
  <c r="N98" i="6" s="1"/>
  <c r="H98" i="1"/>
  <c r="M98" i="4"/>
  <c r="N98" i="4" s="1"/>
  <c r="Q100" i="1"/>
  <c r="M100" i="6"/>
  <c r="N100" i="6" s="1"/>
  <c r="H100" i="1"/>
  <c r="M100" i="4"/>
  <c r="N100" i="4" s="1"/>
  <c r="Q102" i="1"/>
  <c r="M102" i="6"/>
  <c r="N102" i="6" s="1"/>
  <c r="H102" i="1"/>
  <c r="M102" i="4"/>
  <c r="N102" i="4" s="1"/>
  <c r="Q104" i="1"/>
  <c r="M104" i="6"/>
  <c r="N104" i="6" s="1"/>
  <c r="H104" i="1"/>
  <c r="M104" i="4"/>
  <c r="N104" i="4" s="1"/>
  <c r="Q106" i="1"/>
  <c r="M106" i="6"/>
  <c r="N106" i="6" s="1"/>
  <c r="H106" i="1"/>
  <c r="M106" i="4"/>
  <c r="N106" i="4" s="1"/>
  <c r="Q47" i="1"/>
  <c r="M47" i="6"/>
  <c r="N47" i="6" s="1"/>
  <c r="H47" i="1"/>
  <c r="M47" i="4"/>
  <c r="N47" i="4" s="1"/>
  <c r="Q51" i="1"/>
  <c r="M51" i="6"/>
  <c r="N51" i="6" s="1"/>
  <c r="H51" i="1"/>
  <c r="M51" i="4"/>
  <c r="N51" i="4" s="1"/>
  <c r="Q69" i="1"/>
  <c r="M69" i="4"/>
  <c r="H69" i="1"/>
  <c r="M69" i="6"/>
  <c r="Q75" i="1"/>
  <c r="M75" i="4"/>
  <c r="N75" i="4" s="1"/>
  <c r="H75" i="1"/>
  <c r="M75" i="6"/>
  <c r="N75" i="6" s="1"/>
  <c r="Q99" i="1"/>
  <c r="M99" i="6"/>
  <c r="N99" i="6" s="1"/>
  <c r="H99" i="1"/>
  <c r="M99" i="4"/>
  <c r="N99" i="4" s="1"/>
  <c r="Q105" i="1"/>
  <c r="M105" i="6"/>
  <c r="N105" i="6" s="1"/>
  <c r="H105" i="1"/>
  <c r="M105" i="4"/>
  <c r="N105" i="4" s="1"/>
  <c r="M145" i="6"/>
  <c r="N145" i="6" s="1"/>
  <c r="H145" i="1"/>
  <c r="Q145" i="1"/>
  <c r="M145" i="4"/>
  <c r="N145" i="4" s="1"/>
  <c r="O220" i="1"/>
  <c r="Q211" i="1"/>
  <c r="G219" i="1"/>
  <c r="K83" i="6"/>
  <c r="E76" i="6"/>
  <c r="E66" i="6"/>
  <c r="E13" i="4"/>
  <c r="J67" i="6"/>
  <c r="K180" i="6"/>
  <c r="H85" i="4"/>
  <c r="H13" i="1"/>
  <c r="Q9" i="1"/>
  <c r="G22" i="1"/>
  <c r="H22" i="1" s="1"/>
  <c r="M9" i="4"/>
  <c r="M27" i="4"/>
  <c r="N27" i="4" s="1"/>
  <c r="H27" i="1"/>
  <c r="Q35" i="1"/>
  <c r="H35" i="1"/>
  <c r="G53" i="1"/>
  <c r="H53" i="1" s="1"/>
  <c r="G83" i="1"/>
  <c r="H83" i="1" s="1"/>
  <c r="G107" i="1"/>
  <c r="H107" i="1" s="1"/>
  <c r="Q176" i="1"/>
  <c r="Q54" i="1"/>
  <c r="Q55" i="1"/>
  <c r="Q56" i="1"/>
  <c r="Q57" i="1"/>
  <c r="Q58" i="1"/>
  <c r="Q59" i="1"/>
  <c r="Q60" i="1"/>
  <c r="Q61" i="1"/>
  <c r="Q62" i="1"/>
  <c r="Q63" i="1"/>
  <c r="Q64" i="1"/>
  <c r="Q65" i="1"/>
  <c r="Q66" i="1"/>
  <c r="Q84" i="1"/>
  <c r="Q85" i="1"/>
  <c r="Q86" i="1"/>
  <c r="Q87" i="1"/>
  <c r="Q88" i="1"/>
  <c r="Q89" i="1"/>
  <c r="Q90" i="1"/>
  <c r="Q91" i="1"/>
  <c r="Q92" i="1"/>
  <c r="Q93" i="1"/>
  <c r="Q108" i="1"/>
  <c r="Q109" i="1"/>
  <c r="Q110" i="1"/>
  <c r="Q111" i="1"/>
  <c r="Q112" i="1"/>
  <c r="Q113" i="1"/>
  <c r="Q114" i="1"/>
  <c r="Q115" i="1"/>
  <c r="Q116" i="1"/>
  <c r="Q117" i="1"/>
  <c r="Q118" i="1"/>
  <c r="Q119" i="1"/>
  <c r="Q120" i="1"/>
  <c r="Q121" i="1"/>
  <c r="Q122" i="1"/>
  <c r="Q123" i="1"/>
  <c r="L22" i="6"/>
  <c r="Q212" i="1"/>
  <c r="L67" i="4"/>
  <c r="L83" i="4"/>
  <c r="L94" i="4"/>
  <c r="L107" i="4"/>
  <c r="L207" i="4"/>
  <c r="L151" i="4"/>
  <c r="L67" i="6"/>
  <c r="L107" i="6"/>
  <c r="D220" i="7"/>
  <c r="F220" i="7" s="1"/>
  <c r="L174" i="6"/>
  <c r="L219" i="6"/>
  <c r="J220" i="7"/>
  <c r="L139" i="6"/>
  <c r="L151" i="6"/>
  <c r="I39" i="7"/>
  <c r="M220" i="7" l="1"/>
  <c r="M207" i="6"/>
  <c r="M194" i="6"/>
  <c r="N194" i="6" s="1"/>
  <c r="Q174" i="1"/>
  <c r="K151" i="6"/>
  <c r="K151" i="4"/>
  <c r="K94" i="4"/>
  <c r="N152" i="6"/>
  <c r="M174" i="6"/>
  <c r="M67" i="4"/>
  <c r="M219" i="6"/>
  <c r="N219" i="6" s="1"/>
  <c r="M194" i="4"/>
  <c r="N194" i="4" s="1"/>
  <c r="M124" i="4"/>
  <c r="N124" i="4" s="1"/>
  <c r="Q207" i="1"/>
  <c r="N174" i="6"/>
  <c r="L220" i="7"/>
  <c r="I220" i="4"/>
  <c r="M174" i="4"/>
  <c r="N174" i="4" s="1"/>
  <c r="E83" i="4"/>
  <c r="Q107" i="1"/>
  <c r="Q22" i="1"/>
  <c r="Q194" i="1"/>
  <c r="Q53" i="1"/>
  <c r="M67" i="6"/>
  <c r="N67" i="6" s="1"/>
  <c r="N55" i="6"/>
  <c r="N88" i="6"/>
  <c r="M94" i="6"/>
  <c r="N94" i="6" s="1"/>
  <c r="M207" i="4"/>
  <c r="N207" i="4" s="1"/>
  <c r="M124" i="6"/>
  <c r="N124" i="6" s="1"/>
  <c r="N109" i="6"/>
  <c r="K194" i="4"/>
  <c r="M94" i="4"/>
  <c r="N94" i="4" s="1"/>
  <c r="M220" i="1"/>
  <c r="M39" i="6"/>
  <c r="N39" i="6" s="1"/>
  <c r="Q83" i="1"/>
  <c r="N207" i="6"/>
  <c r="Q39" i="1"/>
  <c r="K67" i="4"/>
  <c r="U53" i="4"/>
  <c r="V53" i="4" s="1"/>
  <c r="E139" i="6"/>
  <c r="U219" i="4"/>
  <c r="V219" i="4" s="1"/>
  <c r="E151" i="6"/>
  <c r="U207" i="6"/>
  <c r="V207" i="6" s="1"/>
  <c r="U139" i="4"/>
  <c r="V139" i="4" s="1"/>
  <c r="H83" i="4"/>
  <c r="U53" i="6"/>
  <c r="V53" i="6" s="1"/>
  <c r="H219" i="6"/>
  <c r="E53" i="6"/>
  <c r="D220" i="6"/>
  <c r="K124" i="4"/>
  <c r="H194" i="4"/>
  <c r="E219" i="4"/>
  <c r="E124" i="6"/>
  <c r="U174" i="4"/>
  <c r="V174" i="4" s="1"/>
  <c r="H174" i="4"/>
  <c r="H39" i="6"/>
  <c r="U39" i="6"/>
  <c r="V39" i="6" s="1"/>
  <c r="E174" i="6"/>
  <c r="E22" i="6"/>
  <c r="U151" i="6"/>
  <c r="V151" i="6" s="1"/>
  <c r="H151" i="6"/>
  <c r="U174" i="6"/>
  <c r="V174" i="6" s="1"/>
  <c r="H174" i="6"/>
  <c r="E207" i="6"/>
  <c r="E151" i="4"/>
  <c r="E53" i="4"/>
  <c r="E174" i="4"/>
  <c r="X207" i="6"/>
  <c r="Y207" i="6" s="1"/>
  <c r="K207" i="6"/>
  <c r="E67" i="6"/>
  <c r="E94" i="4"/>
  <c r="E107" i="6"/>
  <c r="E194" i="6"/>
  <c r="K39" i="4"/>
  <c r="J220" i="4"/>
  <c r="E83" i="6"/>
  <c r="E124" i="4"/>
  <c r="K139" i="6"/>
  <c r="X219" i="6"/>
  <c r="Y219" i="6" s="1"/>
  <c r="K219" i="6"/>
  <c r="X22" i="6"/>
  <c r="Y22" i="6" s="1"/>
  <c r="K22" i="6"/>
  <c r="K39" i="6"/>
  <c r="X39" i="6"/>
  <c r="Y39" i="6" s="1"/>
  <c r="K94" i="6"/>
  <c r="X94" i="6"/>
  <c r="Y94" i="6" s="1"/>
  <c r="E39" i="4"/>
  <c r="H39" i="4"/>
  <c r="U39" i="4"/>
  <c r="V39" i="4" s="1"/>
  <c r="U22" i="6"/>
  <c r="V22" i="6" s="1"/>
  <c r="H22" i="6"/>
  <c r="U124" i="6"/>
  <c r="V124" i="6" s="1"/>
  <c r="H124" i="6"/>
  <c r="H67" i="6"/>
  <c r="U67" i="6"/>
  <c r="V67" i="6" s="1"/>
  <c r="E22" i="4"/>
  <c r="D220" i="4"/>
  <c r="U124" i="4"/>
  <c r="V124" i="4" s="1"/>
  <c r="H124" i="4"/>
  <c r="H207" i="4"/>
  <c r="U207" i="4"/>
  <c r="V207" i="4" s="1"/>
  <c r="U94" i="6"/>
  <c r="V94" i="6" s="1"/>
  <c r="H94" i="6"/>
  <c r="U83" i="6"/>
  <c r="V83" i="6" s="1"/>
  <c r="H83" i="6"/>
  <c r="E94" i="6"/>
  <c r="H139" i="6"/>
  <c r="U139" i="6"/>
  <c r="V139" i="6" s="1"/>
  <c r="U67" i="4"/>
  <c r="V67" i="4" s="1"/>
  <c r="H67" i="4"/>
  <c r="E139" i="4"/>
  <c r="E219" i="6"/>
  <c r="U151" i="4"/>
  <c r="V151" i="4" s="1"/>
  <c r="H151" i="4"/>
  <c r="E194" i="4"/>
  <c r="E107" i="4"/>
  <c r="H107" i="6"/>
  <c r="U107" i="6"/>
  <c r="V107" i="6" s="1"/>
  <c r="Q219" i="1"/>
  <c r="N69" i="4"/>
  <c r="M83" i="4"/>
  <c r="N83" i="4" s="1"/>
  <c r="N96" i="6"/>
  <c r="M107" i="6"/>
  <c r="N107" i="6" s="1"/>
  <c r="H94" i="4"/>
  <c r="U94" i="4"/>
  <c r="V94" i="4" s="1"/>
  <c r="N141" i="6"/>
  <c r="M151" i="6"/>
  <c r="N151" i="6" s="1"/>
  <c r="Q124" i="1"/>
  <c r="M39" i="4"/>
  <c r="N39" i="4" s="1"/>
  <c r="N127" i="4"/>
  <c r="M139" i="4"/>
  <c r="N139" i="4" s="1"/>
  <c r="U194" i="6"/>
  <c r="V194" i="6" s="1"/>
  <c r="H194" i="6"/>
  <c r="G220" i="6"/>
  <c r="M151" i="4"/>
  <c r="N151" i="4" s="1"/>
  <c r="N141" i="4"/>
  <c r="M219" i="4"/>
  <c r="Q67" i="1"/>
  <c r="L220" i="6"/>
  <c r="N9" i="4"/>
  <c r="M22" i="4"/>
  <c r="N22" i="4" s="1"/>
  <c r="N69" i="6"/>
  <c r="M83" i="6"/>
  <c r="N83" i="6" s="1"/>
  <c r="N96" i="4"/>
  <c r="M107" i="4"/>
  <c r="N107" i="4" s="1"/>
  <c r="Q139" i="1"/>
  <c r="K194" i="6"/>
  <c r="J220" i="6"/>
  <c r="X194" i="6"/>
  <c r="Y194" i="6" s="1"/>
  <c r="N139" i="6"/>
  <c r="M53" i="4"/>
  <c r="N53" i="4" s="1"/>
  <c r="N13" i="6"/>
  <c r="M22" i="6"/>
  <c r="N22" i="6" s="1"/>
  <c r="H22" i="4"/>
  <c r="U22" i="4"/>
  <c r="V22" i="4" s="1"/>
  <c r="H107" i="4"/>
  <c r="U107" i="4"/>
  <c r="V107" i="4" s="1"/>
  <c r="Q151" i="1"/>
  <c r="I220" i="6"/>
  <c r="X67" i="6"/>
  <c r="Y67" i="6" s="1"/>
  <c r="K67" i="6"/>
  <c r="L220" i="4"/>
  <c r="Q94" i="1"/>
  <c r="H219" i="1"/>
  <c r="G220" i="1"/>
  <c r="H220" i="1" s="1"/>
  <c r="N67" i="4"/>
  <c r="N41" i="6"/>
  <c r="M53" i="6"/>
  <c r="N53" i="6" s="1"/>
  <c r="G220" i="4"/>
  <c r="K220" i="4" l="1"/>
  <c r="E220" i="4"/>
  <c r="E220" i="6"/>
  <c r="H220" i="6"/>
  <c r="U220" i="6"/>
  <c r="V220" i="6" s="1"/>
  <c r="M220" i="4"/>
  <c r="N220" i="4" s="1"/>
  <c r="N219" i="4"/>
  <c r="Q220" i="1"/>
  <c r="M220" i="6"/>
  <c r="N220" i="6" s="1"/>
  <c r="H220" i="4"/>
  <c r="U220" i="4"/>
  <c r="V220" i="4" s="1"/>
  <c r="K220" i="6"/>
  <c r="X220" i="6"/>
  <c r="Y220" i="6" s="1"/>
  <c r="C5" i="33"/>
</calcChain>
</file>

<file path=xl/comments1.xml><?xml version="1.0" encoding="utf-8"?>
<comments xmlns="http://schemas.openxmlformats.org/spreadsheetml/2006/main">
  <authors>
    <author>Автор</author>
  </authors>
  <commentList>
    <comment ref="E58" authorId="0" shapeId="0">
      <text>
        <r>
          <rPr>
            <sz val="9"/>
            <color indexed="81"/>
            <rFont val="Tahoma"/>
            <family val="2"/>
          </rPr>
          <t>8 ойда - 8289 нафари ТИВ, ТММА, консулликлар, диаспоралар, 950 нафари август-декабрь ойларида ТММА</t>
        </r>
      </text>
    </comment>
    <comment ref="E62" authorId="0" shapeId="0">
      <text>
        <r>
          <rPr>
            <sz val="9"/>
            <color indexed="81"/>
            <rFont val="Tahoma"/>
            <family val="2"/>
          </rPr>
          <t xml:space="preserve">=(1054*22)+(953*32) =53.684 $
</t>
        </r>
      </text>
    </comment>
    <comment ref="E63" authorId="0" shapeId="0">
      <text>
        <r>
          <rPr>
            <sz val="9"/>
            <color indexed="81"/>
            <rFont val="Tahoma"/>
            <family val="2"/>
          </rPr>
          <t>162 нафари ТММА орқали</t>
        </r>
      </text>
    </comment>
    <comment ref="G81" authorId="0" shapeId="0">
      <text>
        <r>
          <rPr>
            <b/>
            <sz val="9"/>
            <color indexed="81"/>
            <rFont val="Tahoma"/>
            <family val="2"/>
            <charset val="204"/>
          </rPr>
          <t>Автор:</t>
        </r>
        <r>
          <rPr>
            <sz val="9"/>
            <color indexed="81"/>
            <rFont val="Tahoma"/>
            <family val="2"/>
            <charset val="204"/>
          </rPr>
          <t xml:space="preserve">
Корея 3 минг Россия 13,3 минг
</t>
        </r>
      </text>
    </comment>
  </commentList>
</comments>
</file>

<file path=xl/sharedStrings.xml><?xml version="1.0" encoding="utf-8"?>
<sst xmlns="http://schemas.openxmlformats.org/spreadsheetml/2006/main" count="2275" uniqueCount="947">
  <si>
    <t>№</t>
  </si>
  <si>
    <t>Худудлар
номи</t>
  </si>
  <si>
    <r>
      <t xml:space="preserve">Жами йил бошидан касбга тайёрлашга юборилганлар  </t>
    </r>
    <r>
      <rPr>
        <i/>
        <sz val="12"/>
        <rFont val="Times New Roman"/>
        <family val="1"/>
        <charset val="204"/>
      </rPr>
      <t xml:space="preserve"> </t>
    </r>
  </si>
  <si>
    <t>Шулардан:</t>
  </si>
  <si>
    <t xml:space="preserve">Ўқишни тугатганлар          </t>
  </si>
  <si>
    <t>Ҳисобот даврида ишга жойлаштирилганлар</t>
  </si>
  <si>
    <t>Ҳисобот даврида ишга жойлаштирилмаганлар</t>
  </si>
  <si>
    <t>Ўқишдан четлаштирилганлар</t>
  </si>
  <si>
    <t>Ҳисобот даврининг охирига ўқишни давом эттираётганлар</t>
  </si>
  <si>
    <t>Миллий ҳунармандчилик йўналишида</t>
  </si>
  <si>
    <t>Қишлоқ жойларида</t>
  </si>
  <si>
    <t>Аёллар</t>
  </si>
  <si>
    <t>Касбга тайёрлашга юборилганлардан ногиронлар</t>
  </si>
  <si>
    <t>Нукус.ш.</t>
  </si>
  <si>
    <t>Амударё</t>
  </si>
  <si>
    <t>Беруний</t>
  </si>
  <si>
    <t>Қанликўл</t>
  </si>
  <si>
    <t>Қораўзак</t>
  </si>
  <si>
    <t>Кегейли</t>
  </si>
  <si>
    <t>Қўнғирот</t>
  </si>
  <si>
    <t>Мўйнок</t>
  </si>
  <si>
    <t>Нукус т</t>
  </si>
  <si>
    <t>Тахтакўпир</t>
  </si>
  <si>
    <t>Тўрткўл</t>
  </si>
  <si>
    <t>Хўжайли</t>
  </si>
  <si>
    <t>Тахиатош</t>
  </si>
  <si>
    <t>Чимбой</t>
  </si>
  <si>
    <t>Шўманой</t>
  </si>
  <si>
    <t>Элликқалъа</t>
  </si>
  <si>
    <t>Қорақалпоғистон Республикаси</t>
  </si>
  <si>
    <t>Андижон ш.</t>
  </si>
  <si>
    <t>Хонобод ш.</t>
  </si>
  <si>
    <t>Андижон т</t>
  </si>
  <si>
    <t>Асака  т</t>
  </si>
  <si>
    <t>Балиқчи  т</t>
  </si>
  <si>
    <t>Бўз т</t>
  </si>
  <si>
    <t>Булоқбоши т</t>
  </si>
  <si>
    <t>Жалақудуқ т</t>
  </si>
  <si>
    <t>Избоскан т</t>
  </si>
  <si>
    <t>Улуғнор т</t>
  </si>
  <si>
    <t>Қўрғонтепа т</t>
  </si>
  <si>
    <t>Мархамат т</t>
  </si>
  <si>
    <t>Олтинкул т</t>
  </si>
  <si>
    <t>Пахтаобод т</t>
  </si>
  <si>
    <t>Хужаобод т</t>
  </si>
  <si>
    <t>Шахрихон ьт</t>
  </si>
  <si>
    <t xml:space="preserve">Андижон </t>
  </si>
  <si>
    <t>Бухоро шаҳар</t>
  </si>
  <si>
    <t>Когон  шаҳар</t>
  </si>
  <si>
    <t xml:space="preserve">Бухоро тумани </t>
  </si>
  <si>
    <t>Вобкент тумани</t>
  </si>
  <si>
    <t xml:space="preserve">Жондор тумани </t>
  </si>
  <si>
    <t xml:space="preserve">Когон тумани </t>
  </si>
  <si>
    <t xml:space="preserve">Олот тумани </t>
  </si>
  <si>
    <t xml:space="preserve">Пешку тумани </t>
  </si>
  <si>
    <t xml:space="preserve">Ромитан тумани </t>
  </si>
  <si>
    <t xml:space="preserve">Шофиркон тумани </t>
  </si>
  <si>
    <t xml:space="preserve">Қоракўл тумани </t>
  </si>
  <si>
    <t xml:space="preserve">Қ-Бозор тумани </t>
  </si>
  <si>
    <t xml:space="preserve">Ғиждувон тумани </t>
  </si>
  <si>
    <t xml:space="preserve">Бухоро  </t>
  </si>
  <si>
    <t xml:space="preserve">Арнасой </t>
  </si>
  <si>
    <t xml:space="preserve">Бахмал </t>
  </si>
  <si>
    <t xml:space="preserve">Галлаорол </t>
  </si>
  <si>
    <t xml:space="preserve">Дустлик  </t>
  </si>
  <si>
    <t>Шароф Рашидов</t>
  </si>
  <si>
    <t xml:space="preserve">Зарбдор </t>
  </si>
  <si>
    <t xml:space="preserve">Зафаробод </t>
  </si>
  <si>
    <t xml:space="preserve">Зомин   </t>
  </si>
  <si>
    <t xml:space="preserve">Мирзачўл  </t>
  </si>
  <si>
    <t xml:space="preserve">Пахтакор </t>
  </si>
  <si>
    <t xml:space="preserve">Фориш </t>
  </si>
  <si>
    <t xml:space="preserve">Янгиобод </t>
  </si>
  <si>
    <t>Жиззах шахар</t>
  </si>
  <si>
    <t xml:space="preserve">Жиззах </t>
  </si>
  <si>
    <t>Қарши ш.</t>
  </si>
  <si>
    <t>Ғузор</t>
  </si>
  <si>
    <t>Деҳқонобод</t>
  </si>
  <si>
    <t>Қамаши</t>
  </si>
  <si>
    <t>Қарши т</t>
  </si>
  <si>
    <t>Касби</t>
  </si>
  <si>
    <t>Китоб</t>
  </si>
  <si>
    <t>Косон</t>
  </si>
  <si>
    <t>Миришкор</t>
  </si>
  <si>
    <t>Муборак</t>
  </si>
  <si>
    <t>Нишон</t>
  </si>
  <si>
    <t>Чироқчи</t>
  </si>
  <si>
    <t>Шаҳрисабз т.</t>
  </si>
  <si>
    <t>Шаҳрисабз ш.</t>
  </si>
  <si>
    <t>Яккабоғ</t>
  </si>
  <si>
    <t xml:space="preserve">Қашқадарё </t>
  </si>
  <si>
    <t>Навоий шаҳри</t>
  </si>
  <si>
    <t>Зарафшон шаҳри</t>
  </si>
  <si>
    <t>Учқудуқ тумани</t>
  </si>
  <si>
    <t>Кармана тумани</t>
  </si>
  <si>
    <t>Қизилтепа тумани</t>
  </si>
  <si>
    <t>Конимех тумани</t>
  </si>
  <si>
    <t>Навбахор тумани</t>
  </si>
  <si>
    <t>Нурота тумани</t>
  </si>
  <si>
    <t>Томди тумани</t>
  </si>
  <si>
    <t>Хатирчи тумани</t>
  </si>
  <si>
    <t xml:space="preserve">Навоий </t>
  </si>
  <si>
    <t>Наманган ш</t>
  </si>
  <si>
    <t>Мингбулоқ т</t>
  </si>
  <si>
    <t>Косонсой т</t>
  </si>
  <si>
    <t>Наманган т</t>
  </si>
  <si>
    <t>Норин т</t>
  </si>
  <si>
    <t>Поп т</t>
  </si>
  <si>
    <t>Тўрақўрғон т</t>
  </si>
  <si>
    <t>Уйчи т</t>
  </si>
  <si>
    <t>Учқўрғон т</t>
  </si>
  <si>
    <t>Чортоқ т</t>
  </si>
  <si>
    <t>Чуст т</t>
  </si>
  <si>
    <t>Янгиқўрғон т</t>
  </si>
  <si>
    <t xml:space="preserve">Наманган </t>
  </si>
  <si>
    <t>Самарканд шахар</t>
  </si>
  <si>
    <t>Каттакургон шахар</t>
  </si>
  <si>
    <t>Окдаре тумани</t>
  </si>
  <si>
    <t>Булунгур тумани</t>
  </si>
  <si>
    <t>Жомбой тумани</t>
  </si>
  <si>
    <t>Иштихон тумани</t>
  </si>
  <si>
    <t>Каттакургон тумани</t>
  </si>
  <si>
    <t>Кушрабод тумани</t>
  </si>
  <si>
    <t>Нарпай тумани</t>
  </si>
  <si>
    <t>Пайарик тумани</t>
  </si>
  <si>
    <t>Пахтачи тумани</t>
  </si>
  <si>
    <t>Пастдаргом тумани</t>
  </si>
  <si>
    <t>Самарканд тумани</t>
  </si>
  <si>
    <t>Нуробод тумани</t>
  </si>
  <si>
    <t>Ургут тумани</t>
  </si>
  <si>
    <t>Тайлок тумани</t>
  </si>
  <si>
    <t xml:space="preserve">Самарқанд </t>
  </si>
  <si>
    <t>Термиз шаҳри</t>
  </si>
  <si>
    <t xml:space="preserve">Ангор  </t>
  </si>
  <si>
    <t xml:space="preserve">Бойсун   </t>
  </si>
  <si>
    <t xml:space="preserve">Денов   </t>
  </si>
  <si>
    <t>Жарқўрғон</t>
  </si>
  <si>
    <t>Қизириқ</t>
  </si>
  <si>
    <t>Қумқўрғон</t>
  </si>
  <si>
    <t xml:space="preserve">Музработ </t>
  </si>
  <si>
    <t xml:space="preserve">Олтинсой </t>
  </si>
  <si>
    <t xml:space="preserve">Сариосиё  </t>
  </si>
  <si>
    <t xml:space="preserve">Термиз    </t>
  </si>
  <si>
    <t xml:space="preserve">Узун </t>
  </si>
  <si>
    <t xml:space="preserve">Шеробод  </t>
  </si>
  <si>
    <t>Шўрчи</t>
  </si>
  <si>
    <t xml:space="preserve">Сурхондарё </t>
  </si>
  <si>
    <t>Гулистон шаҳри</t>
  </si>
  <si>
    <t xml:space="preserve">Янгиер шаҳри </t>
  </si>
  <si>
    <t>Ширин шаҳри</t>
  </si>
  <si>
    <t>Оқолтин тумани</t>
  </si>
  <si>
    <t>Боёвут тумани</t>
  </si>
  <si>
    <t>Гулистон тумани</t>
  </si>
  <si>
    <t>Мирзаобод тумани</t>
  </si>
  <si>
    <t>Сайхунобод тумани</t>
  </si>
  <si>
    <t>Сардоба тумани</t>
  </si>
  <si>
    <t>Сирдарё тумани</t>
  </si>
  <si>
    <t>Ховос тумани</t>
  </si>
  <si>
    <t xml:space="preserve">Сирдарё </t>
  </si>
  <si>
    <t>Олмалиқ ш</t>
  </si>
  <si>
    <t>Ангрен ш</t>
  </si>
  <si>
    <t>Бекобод ш</t>
  </si>
  <si>
    <t>Чирчиқ ш</t>
  </si>
  <si>
    <t>Оққўрғон т</t>
  </si>
  <si>
    <t>Охангарон ш</t>
  </si>
  <si>
    <t>Охангарон т</t>
  </si>
  <si>
    <t>Бекобод т</t>
  </si>
  <si>
    <t>Бўстонлиқ т</t>
  </si>
  <si>
    <t>Бўка т</t>
  </si>
  <si>
    <t>Тошкент т</t>
  </si>
  <si>
    <t>Зангиота т</t>
  </si>
  <si>
    <t>Қибрай т</t>
  </si>
  <si>
    <t>Қуйичирчиқ т</t>
  </si>
  <si>
    <t>Паркент т</t>
  </si>
  <si>
    <t>Пискент т</t>
  </si>
  <si>
    <t>Нурафшон ш</t>
  </si>
  <si>
    <t>Ўртачирчиқ т</t>
  </si>
  <si>
    <t>Чиноз т</t>
  </si>
  <si>
    <t>Юқоричирчиқ т</t>
  </si>
  <si>
    <t>Янгийўл ш</t>
  </si>
  <si>
    <t>Янгийўл т</t>
  </si>
  <si>
    <t xml:space="preserve">Тошкент </t>
  </si>
  <si>
    <t>Қувасой ш.</t>
  </si>
  <si>
    <t>Қўқон ш.</t>
  </si>
  <si>
    <t>Марғилон ш.</t>
  </si>
  <si>
    <t>Фарғона ш.</t>
  </si>
  <si>
    <t>Бешариқ т.</t>
  </si>
  <si>
    <t>Боғдод т.</t>
  </si>
  <si>
    <t>Бувайда т.</t>
  </si>
  <si>
    <t>Данғара т.</t>
  </si>
  <si>
    <t>Ёзёвон т.</t>
  </si>
  <si>
    <t>Қува т.</t>
  </si>
  <si>
    <t>Олтиариқ т.</t>
  </si>
  <si>
    <t>Қўштепа т.</t>
  </si>
  <si>
    <t>Риштон т.</t>
  </si>
  <si>
    <t>Сўх т.</t>
  </si>
  <si>
    <t>Тошлоқ т.</t>
  </si>
  <si>
    <t>Ўзбекистон т.</t>
  </si>
  <si>
    <t>Учкўприк т.</t>
  </si>
  <si>
    <t>Фарғона т.</t>
  </si>
  <si>
    <t>Фурқат т.</t>
  </si>
  <si>
    <t xml:space="preserve">Фарғона </t>
  </si>
  <si>
    <t>Урганч ш</t>
  </si>
  <si>
    <t>Хива ш</t>
  </si>
  <si>
    <t>Боғот т</t>
  </si>
  <si>
    <t>Гурлан т</t>
  </si>
  <si>
    <t>Қўшкўпир т</t>
  </si>
  <si>
    <t>Урганч т</t>
  </si>
  <si>
    <t>Хазорасп т</t>
  </si>
  <si>
    <t>Хонқа т</t>
  </si>
  <si>
    <t>Хива т</t>
  </si>
  <si>
    <t>Шовот т</t>
  </si>
  <si>
    <t>Янгиариқ т</t>
  </si>
  <si>
    <t>Янгибозор т</t>
  </si>
  <si>
    <t xml:space="preserve">Хоразм </t>
  </si>
  <si>
    <t>Бектемир</t>
  </si>
  <si>
    <t xml:space="preserve">Мирзо Улуғбек </t>
  </si>
  <si>
    <t xml:space="preserve">Миробод </t>
  </si>
  <si>
    <t xml:space="preserve">Олмазор </t>
  </si>
  <si>
    <t>Сергели</t>
  </si>
  <si>
    <t xml:space="preserve">Учтепа </t>
  </si>
  <si>
    <t xml:space="preserve">Чилонзор </t>
  </si>
  <si>
    <t xml:space="preserve">Шайхонтоҳур </t>
  </si>
  <si>
    <t xml:space="preserve">Юнусобод </t>
  </si>
  <si>
    <t xml:space="preserve">Яккасарой </t>
  </si>
  <si>
    <t>Яшнобод</t>
  </si>
  <si>
    <t>Тошкент ш</t>
  </si>
  <si>
    <t>Республика бўйича жами:</t>
  </si>
  <si>
    <t>Жами 2019 йилда касбга тайёрлаш ва қайта тайёрлаш
Дастури</t>
  </si>
  <si>
    <t>6 (5/3*100)</t>
  </si>
  <si>
    <t>11 (12+13)</t>
  </si>
  <si>
    <t>15 (5-11-14)</t>
  </si>
  <si>
    <t>2019 йил 
 дастурга нисбатан, 
% ҳисобида</t>
  </si>
  <si>
    <t>Амударё т</t>
  </si>
  <si>
    <t>Беруний т</t>
  </si>
  <si>
    <t>Қанликўл т</t>
  </si>
  <si>
    <t>Қўнғирот т</t>
  </si>
  <si>
    <t>Тахтакўпир т</t>
  </si>
  <si>
    <t>Тўрткўл т</t>
  </si>
  <si>
    <t>Хўжайли т</t>
  </si>
  <si>
    <t>Чимбой т</t>
  </si>
  <si>
    <t>Элликкалъа т</t>
  </si>
  <si>
    <t xml:space="preserve">Асака  </t>
  </si>
  <si>
    <t xml:space="preserve">Балиқчи  </t>
  </si>
  <si>
    <t xml:space="preserve">Бўз </t>
  </si>
  <si>
    <t xml:space="preserve">Булоқбоши </t>
  </si>
  <si>
    <t>Жалақудуқ</t>
  </si>
  <si>
    <t xml:space="preserve">Избоскан </t>
  </si>
  <si>
    <t xml:space="preserve">Улуғнор </t>
  </si>
  <si>
    <t xml:space="preserve">Қўрғонтепа </t>
  </si>
  <si>
    <t xml:space="preserve">Мархамат </t>
  </si>
  <si>
    <t xml:space="preserve">Олтинкул </t>
  </si>
  <si>
    <t xml:space="preserve">Пахтаобод </t>
  </si>
  <si>
    <t xml:space="preserve">Хужаобод </t>
  </si>
  <si>
    <t xml:space="preserve">Шахрихон </t>
  </si>
  <si>
    <t xml:space="preserve">Бухоро </t>
  </si>
  <si>
    <t>Мирзачул</t>
  </si>
  <si>
    <t>Жиззах ш</t>
  </si>
  <si>
    <t>Қувасой ш</t>
  </si>
  <si>
    <t>Қўқон ш</t>
  </si>
  <si>
    <t>Бешариқ т</t>
  </si>
  <si>
    <t>Бувайда т</t>
  </si>
  <si>
    <t>Қува т</t>
  </si>
  <si>
    <t>Олтиариқ т</t>
  </si>
  <si>
    <t>Қўштепа т</t>
  </si>
  <si>
    <t>Риштон т</t>
  </si>
  <si>
    <t>Сўх т</t>
  </si>
  <si>
    <t>Тошлоқ т</t>
  </si>
  <si>
    <t>Ўзбекистон т</t>
  </si>
  <si>
    <t>Фурқат т</t>
  </si>
  <si>
    <t>М.Улугбек</t>
  </si>
  <si>
    <t>Миробод</t>
  </si>
  <si>
    <t>Олмазор</t>
  </si>
  <si>
    <t>Учтепа</t>
  </si>
  <si>
    <t>Чилонзор</t>
  </si>
  <si>
    <t>Шайхонтохур</t>
  </si>
  <si>
    <t>Юнусобод</t>
  </si>
  <si>
    <t>Яккасарой</t>
  </si>
  <si>
    <t>АБКМга иш сўраб мурожаат қилганлар сони</t>
  </si>
  <si>
    <t>Мўйноқ т</t>
  </si>
  <si>
    <t>Арнасой</t>
  </si>
  <si>
    <t>Галлаорол</t>
  </si>
  <si>
    <t>Дустлик</t>
  </si>
  <si>
    <t>Зарбдор</t>
  </si>
  <si>
    <t>Зафаробод</t>
  </si>
  <si>
    <t>Зомин</t>
  </si>
  <si>
    <t>Пахтакор</t>
  </si>
  <si>
    <t>Фориш</t>
  </si>
  <si>
    <t>Янгиобод</t>
  </si>
  <si>
    <t>Жиззах</t>
  </si>
  <si>
    <t xml:space="preserve">Касби </t>
  </si>
  <si>
    <t>Навбаҳор тумани</t>
  </si>
  <si>
    <t>Термиз шахри</t>
  </si>
  <si>
    <t>Ангор</t>
  </si>
  <si>
    <t>Бойсун</t>
  </si>
  <si>
    <t>Денов</t>
  </si>
  <si>
    <t>Жаркургон</t>
  </si>
  <si>
    <t>Кизирик</t>
  </si>
  <si>
    <t>Кумкўргон</t>
  </si>
  <si>
    <t>Музработ</t>
  </si>
  <si>
    <t>Олтинсой</t>
  </si>
  <si>
    <t>Сариосиё</t>
  </si>
  <si>
    <t>Термиз</t>
  </si>
  <si>
    <t>Узун</t>
  </si>
  <si>
    <t>Шеробод</t>
  </si>
  <si>
    <t>ОЛМАЛИК</t>
  </si>
  <si>
    <t>АНГРЕН</t>
  </si>
  <si>
    <t>БЕКОБОД Ш</t>
  </si>
  <si>
    <t>ЧИРЧИК</t>
  </si>
  <si>
    <t>ОККУРГОН</t>
  </si>
  <si>
    <t>ОХАНГАРОН Ш</t>
  </si>
  <si>
    <t>ОХАНГАРОН Т</t>
  </si>
  <si>
    <t>БЕКОБОД</t>
  </si>
  <si>
    <t>БУСТОНЛИК</t>
  </si>
  <si>
    <t>БУКА</t>
  </si>
  <si>
    <t>ТОШКЕНТ Т</t>
  </si>
  <si>
    <t>ЗАНГИОТА</t>
  </si>
  <si>
    <t>КИБРАЙ</t>
  </si>
  <si>
    <t>КУЙИЧИРЧИК</t>
  </si>
  <si>
    <t>ПАРКЕНТ</t>
  </si>
  <si>
    <t>ПИСКЕНТ</t>
  </si>
  <si>
    <t>НУРАФШОН Ш</t>
  </si>
  <si>
    <t>ЎРТАЧИРЧИК</t>
  </si>
  <si>
    <t>ЧИНОЗ</t>
  </si>
  <si>
    <t>ЮКОРИЧИРЧИК</t>
  </si>
  <si>
    <t>ЯНГИЙУЛ Ш</t>
  </si>
  <si>
    <t>ЯНГИЙУЛ Т</t>
  </si>
  <si>
    <t>Урганч ш.</t>
  </si>
  <si>
    <t>Республика 
бўйича жами:</t>
  </si>
  <si>
    <t>Т/р</t>
  </si>
  <si>
    <t xml:space="preserve">Худудлар
</t>
  </si>
  <si>
    <t>Жами ишга жойлашганлар</t>
  </si>
  <si>
    <t>Шундан;</t>
  </si>
  <si>
    <t>Касб хунарга 
ўқитилганлар сони</t>
  </si>
  <si>
    <t>Ишсиз деб этироф этилганлар йил бошидан (ишсизлик нафакаси тайинланганлар)</t>
  </si>
  <si>
    <t>шундан:</t>
  </si>
  <si>
    <t>Хисобот  ойи охирида иш изловчи сифатида рўйхатда турганлар</t>
  </si>
  <si>
    <t>Доимий ишларга</t>
  </si>
  <si>
    <t>Вақтинчалик ишларга (жамоат ишлари)</t>
  </si>
  <si>
    <t>Хисобот  охирида ишсизлик нафакасини олаётганлар</t>
  </si>
  <si>
    <t xml:space="preserve"> ишсизлар</t>
  </si>
  <si>
    <t>Йиллик  режа</t>
  </si>
  <si>
    <t>Амалда</t>
  </si>
  <si>
    <t>Фоизда 
(%)</t>
  </si>
  <si>
    <t>Нукус ш.</t>
  </si>
  <si>
    <t>Қараўзак т</t>
  </si>
  <si>
    <t>Кегейли т</t>
  </si>
  <si>
    <t>Тахиатош.т</t>
  </si>
  <si>
    <t>Шўманай т</t>
  </si>
  <si>
    <t xml:space="preserve">
Андижон  
</t>
  </si>
  <si>
    <t xml:space="preserve">
Бухоро 
</t>
  </si>
  <si>
    <t>Бахмал</t>
  </si>
  <si>
    <t xml:space="preserve">
Жиззах 
</t>
  </si>
  <si>
    <t>Қарши т.</t>
  </si>
  <si>
    <t xml:space="preserve">
Қашқадарё 
</t>
  </si>
  <si>
    <t>Учқудуқ  тумани</t>
  </si>
  <si>
    <t xml:space="preserve">
Навоий 
</t>
  </si>
  <si>
    <t>Мингбулок т</t>
  </si>
  <si>
    <t>Туракургон т</t>
  </si>
  <si>
    <t>Учкургон т</t>
  </si>
  <si>
    <t>Чорток т</t>
  </si>
  <si>
    <t>Янгикургон т</t>
  </si>
  <si>
    <t xml:space="preserve">
Наманган 
</t>
  </si>
  <si>
    <t>Самарқанд шахар</t>
  </si>
  <si>
    <t>Каттақўрғон шаҳар</t>
  </si>
  <si>
    <t>Оқдарё тумани</t>
  </si>
  <si>
    <t>Каттақургон тумани</t>
  </si>
  <si>
    <t>Қўшрабод тумани</t>
  </si>
  <si>
    <t>Пайариқ тумани</t>
  </si>
  <si>
    <t>Пастдарғом тумани</t>
  </si>
  <si>
    <t>Самарқанд туман</t>
  </si>
  <si>
    <t xml:space="preserve">Тайлоқ тумани </t>
  </si>
  <si>
    <t xml:space="preserve">
Самарқанд 
</t>
  </si>
  <si>
    <t xml:space="preserve">
Сурхондарё 
</t>
  </si>
  <si>
    <t>Гулистон ш.</t>
  </si>
  <si>
    <t>Янгиер ш.</t>
  </si>
  <si>
    <t>Ширин ш.</t>
  </si>
  <si>
    <t>Околтин т.</t>
  </si>
  <si>
    <t>Боёвут т.</t>
  </si>
  <si>
    <t>Гулистон т.</t>
  </si>
  <si>
    <t>Мирзаобод т .</t>
  </si>
  <si>
    <t>Сайхунобод т.</t>
  </si>
  <si>
    <t>Сардоба т.</t>
  </si>
  <si>
    <t>Сирдарё т.</t>
  </si>
  <si>
    <t>Ховос т.</t>
  </si>
  <si>
    <t xml:space="preserve">
Сирдарё 
</t>
  </si>
  <si>
    <t xml:space="preserve">
Тошкент 
</t>
  </si>
  <si>
    <t>Маргилон ш</t>
  </si>
  <si>
    <t>Фаргона ш</t>
  </si>
  <si>
    <t>Богдод т</t>
  </si>
  <si>
    <t>Дангара т</t>
  </si>
  <si>
    <t>Ёзевон т</t>
  </si>
  <si>
    <t>Учкуприк т</t>
  </si>
  <si>
    <t>Фаргона т</t>
  </si>
  <si>
    <t xml:space="preserve">
Фарғона 
</t>
  </si>
  <si>
    <t>Богот т.</t>
  </si>
  <si>
    <t>Гурлан т.</t>
  </si>
  <si>
    <t xml:space="preserve">Кушкупир т </t>
  </si>
  <si>
    <t>Урганч т.</t>
  </si>
  <si>
    <t>Хазорасп т.</t>
  </si>
  <si>
    <t>Хонка т.</t>
  </si>
  <si>
    <t>Шовот т.</t>
  </si>
  <si>
    <t>Янгиарик т.</t>
  </si>
  <si>
    <t>Янгибозор т.</t>
  </si>
  <si>
    <t xml:space="preserve">
Хоразм 
</t>
  </si>
  <si>
    <t xml:space="preserve">
Тошкент ш
</t>
  </si>
  <si>
    <t xml:space="preserve">
Худудлар 
номи
</t>
  </si>
  <si>
    <t>Ишга 
жойлашганлар</t>
  </si>
  <si>
    <t xml:space="preserve">Андижон  </t>
  </si>
  <si>
    <t>Тошкент в</t>
  </si>
  <si>
    <t xml:space="preserve">2019 йил январь-март ойларида давомида  Ўзбекистон Республикаси бўйича Аҳоли бандлигига кўмаклашиш марказларга мурожаат қилган фуқаролар тўғрисида 
Маълумот  </t>
  </si>
  <si>
    <t>Ўзбекистон Республикасида 2019 йил январ-март ойларида ишсиз деб эътироф этилган фуқароларни касбга тайёрлаш, 
қайта тайёрлаш ва уларнинг малакасини ошириш параметрларининг бажарилиши тўғрисида
МАЪЛУМОТ</t>
  </si>
  <si>
    <t>2019 йил 1 апрель холатига маълумот</t>
  </si>
  <si>
    <t>январ-феврал ойларида касбга тайёрлашга юборилганлар</t>
  </si>
  <si>
    <t>хақиқатда март ойида касбга тайёрлашга юборилганлар</t>
  </si>
  <si>
    <t>2019 йил 1 апрел холатига маълумот</t>
  </si>
  <si>
    <t>2019 йил январ-март ойларида Ўзбекистон Республикаси бўйича Аҳоли бандлигига кўмаклашиш марказларига мурожаат қилган фуқаролар тўғрисида 
МАЪЛУМОТ</t>
  </si>
  <si>
    <t xml:space="preserve">Мурожаат 
қилганлар сони </t>
  </si>
  <si>
    <t>1-чорак 
Дастур</t>
  </si>
  <si>
    <t xml:space="preserve">1-чорак 
Амалда </t>
  </si>
  <si>
    <t>%</t>
  </si>
  <si>
    <t>Ишсиз деб этироф этилганлар сони</t>
  </si>
  <si>
    <t>Жамоат ишига жалб этилганлар сони</t>
  </si>
  <si>
    <t>Ишга жойлаштирилганлар сони</t>
  </si>
  <si>
    <t>Жами;</t>
  </si>
  <si>
    <t>Жами:</t>
  </si>
  <si>
    <t>Жами кўрсатилган хизматлар</t>
  </si>
  <si>
    <t>Жамоат ишига жалб қилинганлар</t>
  </si>
  <si>
    <t>Ёшлар</t>
  </si>
  <si>
    <t>Ишсизлик нафақаси тайинланганлар</t>
  </si>
  <si>
    <t>Субсидия ажратилганлар</t>
  </si>
  <si>
    <t>Касбга тайёрлашга юборилганлар</t>
  </si>
  <si>
    <t>Ҳудуд номи</t>
  </si>
  <si>
    <t>Иқтисодий фаол аҳоли</t>
  </si>
  <si>
    <t>Жами бандлар</t>
  </si>
  <si>
    <t>Расмий секторда бандлар</t>
  </si>
  <si>
    <t>Норасмий секторда бандлар</t>
  </si>
  <si>
    <t>Жами меҳнат ресурси</t>
  </si>
  <si>
    <t>Андижон</t>
  </si>
  <si>
    <t>Бухоро</t>
  </si>
  <si>
    <t>Қашқадарё</t>
  </si>
  <si>
    <t>Навоий</t>
  </si>
  <si>
    <t>Наманган</t>
  </si>
  <si>
    <t>Самарқанд</t>
  </si>
  <si>
    <t>Сурхондарё</t>
  </si>
  <si>
    <t>Сирдарё</t>
  </si>
  <si>
    <t>Фарғона</t>
  </si>
  <si>
    <t>Хоразм</t>
  </si>
  <si>
    <t>Т/Р</t>
  </si>
  <si>
    <t>Ишсизлик даражаси         (%)</t>
  </si>
  <si>
    <t>2021 йил</t>
  </si>
  <si>
    <t>2020 йил</t>
  </si>
  <si>
    <t>Жамоат ишларига жалб этилган фуқаролар сони</t>
  </si>
  <si>
    <t>Ажратилган субсидиялар</t>
  </si>
  <si>
    <t>Сони</t>
  </si>
  <si>
    <t>Суммаси</t>
  </si>
  <si>
    <t>Касбга ўқитиш харажатларини қоплаш учун</t>
  </si>
  <si>
    <t>Квотадан ортиқ ишга қабул қилган иш берувчилар учун</t>
  </si>
  <si>
    <t>Кооперативлар ташкил этиш учун</t>
  </si>
  <si>
    <t>Корхона сони</t>
  </si>
  <si>
    <t>фуқаро сони</t>
  </si>
  <si>
    <t>млн.сўм</t>
  </si>
  <si>
    <t>млн.сўмда</t>
  </si>
  <si>
    <t>Ҳудудлар
номи</t>
  </si>
  <si>
    <t xml:space="preserve">Муддатидан олдин пенсия харажатларини тўлаш </t>
  </si>
  <si>
    <t>"ЯММТ ва АКТ"
харажатлари</t>
  </si>
  <si>
    <t>Ишсизлик нафақаси учун</t>
  </si>
  <si>
    <t>Жами харажатлар</t>
  </si>
  <si>
    <t>Режа</t>
  </si>
  <si>
    <t>Чорванасл марказлари техник осеменаторлар</t>
  </si>
  <si>
    <t>Бошқалар</t>
  </si>
  <si>
    <t xml:space="preserve"> Ҳудудларни ободонлаш-тириш </t>
  </si>
  <si>
    <t>Мавсумий қишлоқ хўжалик ишлари</t>
  </si>
  <si>
    <t>Тошкент в.</t>
  </si>
  <si>
    <t>Тошкент ш.</t>
  </si>
  <si>
    <t xml:space="preserve">вазирлик </t>
  </si>
  <si>
    <t xml:space="preserve">Берилган ёзма кўрсатмалар сони </t>
  </si>
  <si>
    <t xml:space="preserve">Жами ўтказилган текшириш ва ўрганишлар сони  </t>
  </si>
  <si>
    <t xml:space="preserve">Қўлланилган
жарималар  </t>
  </si>
  <si>
    <t xml:space="preserve">Сони </t>
  </si>
  <si>
    <t xml:space="preserve">Аниқланган қонунбузилишлар сони </t>
  </si>
  <si>
    <t xml:space="preserve">Киритилган тақдимномалар сони </t>
  </si>
  <si>
    <t>Ишга қабул қилишни расмийлаш-тирмаслик</t>
  </si>
  <si>
    <t xml:space="preserve">  Мехнатга ҳақ тўлашда </t>
  </si>
  <si>
    <t>Меҳнат дафтарчаси юритилишида</t>
  </si>
  <si>
    <t>Ишдан ноқонуний бўшатишда</t>
  </si>
  <si>
    <t>Бўш иш ўринлари тўғрисидаги маълумотни тақдим этмаслик ёки яшириш</t>
  </si>
  <si>
    <t>Квота иш ўринларини захира қилмаслик ёки маълумот тақдим этмаслик</t>
  </si>
  <si>
    <t xml:space="preserve">Мажбурий меҳнат </t>
  </si>
  <si>
    <t xml:space="preserve">Вазирлик </t>
  </si>
  <si>
    <t>Ходимларни ўқитиш ва билимларини текшириш ташкил этилмаган</t>
  </si>
  <si>
    <t xml:space="preserve">Иш жойлари ва  меҳнат шароитлари бўйича аттестациядан ўтказилмаслик  </t>
  </si>
  <si>
    <t xml:space="preserve"> Зарар пулларини тўламаган</t>
  </si>
  <si>
    <t>Меҳнатни муҳофаза қилиш юзасидан қонун бузилишлар</t>
  </si>
  <si>
    <t xml:space="preserve">Иш берувчини мажбурий суғуртаси қилин-маган </t>
  </si>
  <si>
    <t>Ногиронлар учун меҳнат ҳуқуқлари ва шароитлари яратилмаган</t>
  </si>
  <si>
    <t>Меҳнат муҳофаза қилиш қонун бузилишлар</t>
  </si>
  <si>
    <t>Ходимлар тиббий кўрикдан ўтказилмаган-лиги</t>
  </si>
  <si>
    <t>МАЪЛУМОТ</t>
  </si>
  <si>
    <t>КЎРСАТКИЧЛАР</t>
  </si>
  <si>
    <t>2.1</t>
  </si>
  <si>
    <t>2.3</t>
  </si>
  <si>
    <t>шундан</t>
  </si>
  <si>
    <t>2.4</t>
  </si>
  <si>
    <t>2.5</t>
  </si>
  <si>
    <t>3.1</t>
  </si>
  <si>
    <t>Жами</t>
  </si>
  <si>
    <t>3.2</t>
  </si>
  <si>
    <t>3.3</t>
  </si>
  <si>
    <t>3.4</t>
  </si>
  <si>
    <t>3.5</t>
  </si>
  <si>
    <t>3.6</t>
  </si>
  <si>
    <t>3.7</t>
  </si>
  <si>
    <t>Ижро</t>
  </si>
  <si>
    <t>I.</t>
  </si>
  <si>
    <t>II.</t>
  </si>
  <si>
    <t>ЖАМИ ДАРОМАДЛАР</t>
  </si>
  <si>
    <t xml:space="preserve">Хорижга юборувчи ташкилотларнинг захираланаётган маблағлари </t>
  </si>
  <si>
    <t>Вазирлар Маҳкамасининг 25.03.2019 йилдаги 
244-сон Қарорига асосан рухсатнома тасдиқнома бершидан тушадиган маблағларнинг 50 фоизи</t>
  </si>
  <si>
    <t>III.</t>
  </si>
  <si>
    <t>ЖАМИ ХАРАЖАТЛАР</t>
  </si>
  <si>
    <t>Мигрантларни моддий рағбатлантиришга</t>
  </si>
  <si>
    <t>Мигрантларни олиб келиш харажатлари</t>
  </si>
  <si>
    <t>Вафот этган мигрантларни олиб келишга</t>
  </si>
  <si>
    <t>Жамғармани сақлаб туриш харажатлари</t>
  </si>
  <si>
    <t>IV.</t>
  </si>
  <si>
    <t>ХИСОБОТ ОХИРИГА ҚОЛДИҚ</t>
  </si>
  <si>
    <t>БАА</t>
  </si>
  <si>
    <t>Кўрсаткичлар</t>
  </si>
  <si>
    <t>2018 йил</t>
  </si>
  <si>
    <t>2019 йил</t>
  </si>
  <si>
    <t>ЖАМИ</t>
  </si>
  <si>
    <t>I. Ташқи меҳнат бозори эхтиёжларини аниқлаш</t>
  </si>
  <si>
    <t>1.</t>
  </si>
  <si>
    <t>1.1.</t>
  </si>
  <si>
    <t>Аниқланган бўш иш ўринлари</t>
  </si>
  <si>
    <t>II. Бўлажак меҳнат мигрантларини касбга ўқитиш, мослаштириш жараёнлари</t>
  </si>
  <si>
    <t>2.1.</t>
  </si>
  <si>
    <t>Касб-ҳунарга ўқитиш марказлари</t>
  </si>
  <si>
    <t>-</t>
  </si>
  <si>
    <t>"Ишга марҳамат" мономарказлари</t>
  </si>
  <si>
    <t>қисқа муддатли касб-ҳунар ва чет тилларига ўқитиш курслари</t>
  </si>
  <si>
    <t>маҳаллаларда ўқитиш масканлари</t>
  </si>
  <si>
    <t>Ўзбекистондаги касб-ҳунар марказларида ўқишга жалб қилинган фуқаролар  (киши)</t>
  </si>
  <si>
    <t>Россияда касб-ҳунар марказларида ўқишга жалб қилинган фуқаролар  (киши)</t>
  </si>
  <si>
    <t>III. Фуқароларни чет элда ишга жойлаштириш</t>
  </si>
  <si>
    <t>3.</t>
  </si>
  <si>
    <t>Жами ишга жойлаштирилганлар</t>
  </si>
  <si>
    <t>3.1.</t>
  </si>
  <si>
    <t>Россия Федерацияси</t>
  </si>
  <si>
    <t>Қозоғистон Республикаси</t>
  </si>
  <si>
    <t>Туркия</t>
  </si>
  <si>
    <t>Болгария</t>
  </si>
  <si>
    <t>3.2.</t>
  </si>
  <si>
    <t>ХБАлар орқали</t>
  </si>
  <si>
    <t>Бошқа давлатлар</t>
  </si>
  <si>
    <t>IV. Чет элда фуқароларни ҳуқуқ ва манфаатларини ҳимоя қилиш, моддий ёрдам кўрсатиш</t>
  </si>
  <si>
    <t>4.</t>
  </si>
  <si>
    <t>4.1.</t>
  </si>
  <si>
    <t>Маслаҳат хизмати</t>
  </si>
  <si>
    <t>Агентлик</t>
  </si>
  <si>
    <t>АВТМнинг РФдаги ваколатхонаси орқали</t>
  </si>
  <si>
    <t>АВТМнинг Кореядаги ваколатхонаси орқали</t>
  </si>
  <si>
    <t>4.2.</t>
  </si>
  <si>
    <t>Ҳуқуқий ёрдам</t>
  </si>
  <si>
    <t>4.3.</t>
  </si>
  <si>
    <t>Ижтимоий ёрдам</t>
  </si>
  <si>
    <t>4.4.</t>
  </si>
  <si>
    <t>Пандемия даврида моддий ёрдам кўрсатилган мигрантлар сони (ТИВ, нодавлат ташкилотлар билан ҳамкорликда)</t>
  </si>
  <si>
    <t>суммаси (АҚШ долл)</t>
  </si>
  <si>
    <t>хостелларга жойлаштирилганлар</t>
  </si>
  <si>
    <t>4.5.</t>
  </si>
  <si>
    <t>Жасади ватанга олиб келинган вафот этган фуқаролар</t>
  </si>
  <si>
    <t>4.6.</t>
  </si>
  <si>
    <t>РФ ИИВнинг вақтинчалик сақлаш марказларидан қайтарилган фуқаролар</t>
  </si>
  <si>
    <t>Хорижий иш берувчилардан ундирилган иш ҳақи ва компенсация миқдори (минг $)</t>
  </si>
  <si>
    <t>V. Хориждаги инфраструктура</t>
  </si>
  <si>
    <t>5.1.</t>
  </si>
  <si>
    <t>5.2.</t>
  </si>
  <si>
    <t>VI. Тарғибот ва ташвиқот ишлари</t>
  </si>
  <si>
    <t>6.1.</t>
  </si>
  <si>
    <t>Иштирок этган фуқаролар сони</t>
  </si>
  <si>
    <t>6.2.</t>
  </si>
  <si>
    <t>Сайёр қабуллар</t>
  </si>
  <si>
    <t>6.3.</t>
  </si>
  <si>
    <t>Чегара пунктларида тушунтириш олиб борилган фуқаролар сони</t>
  </si>
  <si>
    <t>6.4.</t>
  </si>
  <si>
    <t>Оммавий ахборот воситалари орқали чиқишлар</t>
  </si>
  <si>
    <t>телевидение, радио ва матбуот</t>
  </si>
  <si>
    <t>анжуманлар</t>
  </si>
  <si>
    <t>ижтимоий тармоқлар орқали</t>
  </si>
  <si>
    <t>VII. Ихтисослаштирилган кассалар орқали кўрсатилган хизматлар</t>
  </si>
  <si>
    <t>7.1.</t>
  </si>
  <si>
    <t>Сотилган имтиёзли чипталар</t>
  </si>
  <si>
    <t>7.2.</t>
  </si>
  <si>
    <t>Микроқарз ажратилган фуқаро сони</t>
  </si>
  <si>
    <t>Микроқарзлар суммаси (млн сўм)</t>
  </si>
  <si>
    <t>7.3.</t>
  </si>
  <si>
    <t>Меҳнат мигрантлари суғурта қилиниши</t>
  </si>
  <si>
    <t>ҳаёти ва соғлиги суғуртаси тўлови субсидия қилиниши</t>
  </si>
  <si>
    <t>7.4.</t>
  </si>
  <si>
    <t>Меҳнат мигрантлари оилаларига уй жой олиш учун тасдиқномалар берилиши</t>
  </si>
  <si>
    <t>шундан, комиссиялар томонидан ижобий ҳал қилинганлари</t>
  </si>
  <si>
    <t>VIII. Хорижий фуқароларни жалб қилиш</t>
  </si>
  <si>
    <t>8.1.</t>
  </si>
  <si>
    <t>Юридик шахсларга берилган рухсатнома</t>
  </si>
  <si>
    <t>8.2.</t>
  </si>
  <si>
    <t>Хорижий фуқароларга берилган меҳнат ҳуқуқи тасдиқномаси</t>
  </si>
  <si>
    <t>9.1.</t>
  </si>
  <si>
    <t>Хориждан қайтган фуқаролар</t>
  </si>
  <si>
    <t>9.2.</t>
  </si>
  <si>
    <t>9.3.</t>
  </si>
  <si>
    <t>9.4.</t>
  </si>
  <si>
    <t>3.8</t>
  </si>
  <si>
    <t>Коопера-тив сони</t>
  </si>
  <si>
    <t>Вазирлик тасарруфи-даги ўқув марказларда</t>
  </si>
  <si>
    <t>Ишга 
жойлаштириш</t>
  </si>
  <si>
    <t>Жамоат ишига жалб қилиш</t>
  </si>
  <si>
    <t>Ишсизлик нафақаси тайинлаш</t>
  </si>
  <si>
    <t>Субсидия ажратиш</t>
  </si>
  <si>
    <t>Касбга тайёрлашга юбориш</t>
  </si>
  <si>
    <t>Бюроларини сақлаш харажатлари</t>
  </si>
  <si>
    <t>Касбга ва тадбиркорликка ўқитилганлари ПҚ-4829 доирасида</t>
  </si>
  <si>
    <t>Жами ишга жойлаш-тирилган</t>
  </si>
  <si>
    <r>
      <t xml:space="preserve">Суммаси 
</t>
    </r>
    <r>
      <rPr>
        <b/>
        <sz val="16"/>
        <color rgb="FFFF0000"/>
        <rFont val="Times New Roman"/>
        <family val="1"/>
        <charset val="204"/>
      </rPr>
      <t>(млн.сўм)</t>
    </r>
  </si>
  <si>
    <t>Махсус кийим ва ҳимоя воситалари билан таъминлан-маган</t>
  </si>
  <si>
    <t>Меҳнат ва аҳоли бандлиги тўғрисидаги қонунбузи-лишлар</t>
  </si>
  <si>
    <r>
      <t>Молиялаш-тириб берилган маблағлар</t>
    </r>
    <r>
      <rPr>
        <b/>
        <i/>
        <sz val="18"/>
        <rFont val="Times New Roman"/>
        <family val="1"/>
        <charset val="204"/>
      </rPr>
      <t xml:space="preserve"> </t>
    </r>
    <r>
      <rPr>
        <b/>
        <i/>
        <sz val="20"/>
        <color rgb="FFFF0000"/>
        <rFont val="Times New Roman"/>
        <family val="1"/>
        <charset val="204"/>
      </rPr>
      <t>(млн.сўмда)</t>
    </r>
  </si>
  <si>
    <r>
      <rPr>
        <b/>
        <sz val="24"/>
        <color rgb="FFFF0000"/>
        <rFont val="Times New Roman"/>
        <family val="1"/>
        <charset val="204"/>
      </rPr>
      <t xml:space="preserve"> Чет элда ишга жойлаштирилган</t>
    </r>
    <r>
      <rPr>
        <b/>
        <sz val="24"/>
        <color indexed="8"/>
        <rFont val="Times New Roman"/>
        <family val="1"/>
        <charset val="204"/>
      </rPr>
      <t xml:space="preserve"> Ўзбекистон Республикаси фуқаролари тўғрисида 
МАЪЛУМОТ  </t>
    </r>
  </si>
  <si>
    <t>Бошқа харажатлар</t>
  </si>
  <si>
    <t>Битирув-чилар</t>
  </si>
  <si>
    <t xml:space="preserve">Муддатли харбий хизматдан бўшатил-ганлар </t>
  </si>
  <si>
    <t>Жазони ўташ муассаса-ларидан бўшатил-ганлар</t>
  </si>
  <si>
    <t>Бўш иш ўринлари сони</t>
  </si>
  <si>
    <t>Бошқалар учун</t>
  </si>
  <si>
    <t>Ўтказилган бўш иш ўринлари ярмаркалари сони</t>
  </si>
  <si>
    <t>Қатнашган корхона ва ташкилотлар сони</t>
  </si>
  <si>
    <t>Ярмаркага жалб қилинган фуқаролар сони</t>
  </si>
  <si>
    <t>Ишга жойлашиш учун йўлланма олганлар</t>
  </si>
  <si>
    <t>Касбга ўқитиш курсларига юборилганлар</t>
  </si>
  <si>
    <t xml:space="preserve"> Жамоат ишларига жалб этилганлар</t>
  </si>
  <si>
    <t>ярмарка давомида</t>
  </si>
  <si>
    <t>Маслаҳат олганлар</t>
  </si>
  <si>
    <t xml:space="preserve">Мурожаат қилган фуқаролар сони </t>
  </si>
  <si>
    <r>
      <rPr>
        <b/>
        <sz val="24"/>
        <color theme="1"/>
        <rFont val="Times New Roman"/>
        <family val="1"/>
        <charset val="204"/>
      </rPr>
      <t xml:space="preserve">Республика бўйича ўтказилган </t>
    </r>
    <r>
      <rPr>
        <b/>
        <sz val="24"/>
        <color rgb="FFFF0000"/>
        <rFont val="Times New Roman"/>
        <family val="1"/>
        <charset val="204"/>
      </rPr>
      <t>бўш иш ўринлари ярмаркалари</t>
    </r>
    <r>
      <rPr>
        <b/>
        <sz val="24"/>
        <color theme="1"/>
        <rFont val="Times New Roman"/>
        <family val="1"/>
        <charset val="204"/>
      </rPr>
      <t xml:space="preserve"> тўғрисида</t>
    </r>
    <r>
      <rPr>
        <b/>
        <sz val="24"/>
        <color rgb="FFFF0000"/>
        <rFont val="Times New Roman"/>
        <family val="1"/>
        <charset val="204"/>
      </rPr>
      <t xml:space="preserve">
</t>
    </r>
    <r>
      <rPr>
        <b/>
        <sz val="24"/>
        <color indexed="8"/>
        <rFont val="Times New Roman"/>
        <family val="1"/>
        <charset val="204"/>
      </rPr>
      <t xml:space="preserve">МАЪЛУМОТ  </t>
    </r>
  </si>
  <si>
    <t>Бюролар сони</t>
  </si>
  <si>
    <t>яшаш манзили бўйича</t>
  </si>
  <si>
    <t>Доимий рўйхатдан ўтган ҳудудида</t>
  </si>
  <si>
    <t>Вилоятнинг бошқа ҳудудидан</t>
  </si>
  <si>
    <t>Республика-нинг бошқа ҳудудидан</t>
  </si>
  <si>
    <t>Уй-жой коммунал объектлари, кўча ва йўлларни таъмирлаш, объектларни қуриш, реконструкция қилиш</t>
  </si>
  <si>
    <t>диаспоралар</t>
  </si>
  <si>
    <t xml:space="preserve">шундан диаспоралар томонидан </t>
  </si>
  <si>
    <t>Диаспоралар (Россия)</t>
  </si>
  <si>
    <t>Ватанга қайтарилганлар, шундан:</t>
  </si>
  <si>
    <t>Бандлигини таъминлаш режаси</t>
  </si>
  <si>
    <t xml:space="preserve"> режага нисбатан фоиз ҳисобида</t>
  </si>
  <si>
    <t>Тошкент</t>
  </si>
  <si>
    <t>Эркаклар</t>
  </si>
  <si>
    <r>
      <t xml:space="preserve">ЯММТ ИДАКга киритилган </t>
    </r>
    <r>
      <rPr>
        <b/>
        <sz val="18"/>
        <color rgb="FFC00000"/>
        <rFont val="Times New Roman"/>
        <family val="1"/>
        <charset val="204"/>
      </rPr>
      <t>юридик
 шахслар сони</t>
    </r>
  </si>
  <si>
    <r>
      <t xml:space="preserve">ЯММТ ИДАКга киритилган </t>
    </r>
    <r>
      <rPr>
        <b/>
        <sz val="18"/>
        <color rgb="FFC00000"/>
        <rFont val="Times New Roman"/>
        <family val="1"/>
        <charset val="204"/>
      </rPr>
      <t>жисмоний шахслар сони</t>
    </r>
  </si>
  <si>
    <r>
      <t xml:space="preserve">Республика миқиёсида </t>
    </r>
    <r>
      <rPr>
        <b/>
        <sz val="22"/>
        <color theme="8"/>
        <rFont val="Times New Roman"/>
        <family val="1"/>
        <charset val="204"/>
      </rPr>
      <t>"ЯММТ" ИДАК</t>
    </r>
    <r>
      <rPr>
        <b/>
        <sz val="22"/>
        <color theme="1"/>
        <rFont val="Times New Roman"/>
        <family val="1"/>
        <charset val="204"/>
      </rPr>
      <t>га киритилган меҳнат шартномалари тўғрисида  маълумот</t>
    </r>
  </si>
  <si>
    <t>Иқтисодий  нофаол аҳоли</t>
  </si>
  <si>
    <t>Республика-дан ташқарига чиқиб кетганлар</t>
  </si>
  <si>
    <t>Ўртача аҳоли сони</t>
  </si>
  <si>
    <t>Ишга жойлаш-тиришга муҳтож шахслар</t>
  </si>
  <si>
    <t>консулликлар томонидан</t>
  </si>
  <si>
    <t>диаспоралар томонидан</t>
  </si>
  <si>
    <t>Тўлиқ ёки қисман тиббий хизмат харажатларини қоплаб олиб келинганлар</t>
  </si>
  <si>
    <t>микроқарз қайтарилмаслик таваккачилиги суғурта қилиниши</t>
  </si>
  <si>
    <t xml:space="preserve">жами банд қилинганларга нисбатан улуши </t>
  </si>
  <si>
    <t>3.9</t>
  </si>
  <si>
    <t>Жисмоний шахсларга</t>
  </si>
  <si>
    <t>Меҳнат қуроли ва асбобо-ускуна харид қилиш учун</t>
  </si>
  <si>
    <t>“Ҳунарманд” уюшмасига аъзолик бадали харажатларини қоплаш учун</t>
  </si>
  <si>
    <t>Шахсий томорқада иссиқхона ўрнатиш, суғориш воситаси ва уруғлик-кўчатларлар харид қилиш учун</t>
  </si>
  <si>
    <t>Йўналиш сони</t>
  </si>
  <si>
    <t>Фуқаро сони</t>
  </si>
  <si>
    <t>Юридик шахсларга</t>
  </si>
  <si>
    <t>Республика бўйича</t>
  </si>
  <si>
    <t>3.10</t>
  </si>
  <si>
    <t>Фарқи</t>
  </si>
  <si>
    <t xml:space="preserve">Корея </t>
  </si>
  <si>
    <t>Қорақалпоғистон 
Республикаси</t>
  </si>
  <si>
    <t>Қўрғонтепа</t>
  </si>
  <si>
    <t>Вобкент</t>
  </si>
  <si>
    <t>Когон ш.</t>
  </si>
  <si>
    <t>Жиззах ш.</t>
  </si>
  <si>
    <t>Мирзачўл</t>
  </si>
  <si>
    <t xml:space="preserve">Ғузор </t>
  </si>
  <si>
    <t>Навоий ш.</t>
  </si>
  <si>
    <t>Хатирчи</t>
  </si>
  <si>
    <t>Наманган ш.</t>
  </si>
  <si>
    <t>Тўрақўрғон</t>
  </si>
  <si>
    <t>Каттакургон ш.</t>
  </si>
  <si>
    <t xml:space="preserve">Булунғур </t>
  </si>
  <si>
    <t>Ховос</t>
  </si>
  <si>
    <t>Термиз ш.</t>
  </si>
  <si>
    <t>Чирчиқ ш.</t>
  </si>
  <si>
    <t>Оққўрғон</t>
  </si>
  <si>
    <t xml:space="preserve">Бешариқ </t>
  </si>
  <si>
    <t>Урганч</t>
  </si>
  <si>
    <t>Жами ижтимоий контракт тузган фуқаролар</t>
  </si>
  <si>
    <t>йўналишлар бўйича:</t>
  </si>
  <si>
    <t>Ишсизлик нафақаси</t>
  </si>
  <si>
    <t>сони</t>
  </si>
  <si>
    <t>суммаси</t>
  </si>
  <si>
    <t xml:space="preserve"> Суғориш
воситапари харид қилиш учун</t>
  </si>
  <si>
    <t>Уруғликлар ва кўчатлар сотиб олиш учун</t>
  </si>
  <si>
    <t>Тадбиркор сифатида рўйхатдан ўтиш учун</t>
  </si>
  <si>
    <t>Суғурта полиси тўлови учун</t>
  </si>
  <si>
    <t>Бино ва иншоотнинг ижара тўлови учун</t>
  </si>
  <si>
    <t>Жами "Ижтимоий контракт" тузилган фуқаролар</t>
  </si>
  <si>
    <t>Тадбиркор-ликка ўқитиш учун</t>
  </si>
  <si>
    <t>Кооператив-лар устав фондига улуш сифатида киритиш учун</t>
  </si>
  <si>
    <t xml:space="preserve">Асбоб-ускуна ва меҳнат қуролла-рини харид қилиш учун </t>
  </si>
  <si>
    <t>Касб-ҳунарга ўқитиш учун субсидия, грант, ўқиш харажат-ларини қоплаш учун тўловлар ва стипендия-лар</t>
  </si>
  <si>
    <r>
      <t xml:space="preserve">Давлат маблағлари ҳисобидан банд бўлмаган аҳолига берилаётган </t>
    </r>
    <r>
      <rPr>
        <b/>
        <sz val="24"/>
        <color rgb="FFC00000"/>
        <rFont val="Times New Roman"/>
        <family val="1"/>
        <charset val="204"/>
      </rPr>
      <t>субсидия, грант, нафақа ва бошқа тўловларнинг</t>
    </r>
    <r>
      <rPr>
        <b/>
        <sz val="24"/>
        <color rgb="FF002060"/>
        <rFont val="Times New Roman"/>
        <family val="1"/>
        <charset val="204"/>
      </rPr>
      <t xml:space="preserve"> мақсадли ва самарали ишлатилишини таъминлаш мақсадида тузилган </t>
    </r>
    <r>
      <rPr>
        <b/>
        <sz val="24"/>
        <color rgb="FFC00000"/>
        <rFont val="Times New Roman"/>
        <family val="1"/>
        <charset val="204"/>
      </rPr>
      <t>"Ижтимоий контракт"</t>
    </r>
    <r>
      <rPr>
        <b/>
        <sz val="24"/>
        <color rgb="FF002060"/>
        <rFont val="Times New Roman"/>
        <family val="1"/>
        <charset val="204"/>
      </rPr>
      <t xml:space="preserve">лар тўғрисида маълумот  </t>
    </r>
  </si>
  <si>
    <t>Енгил конструк-цияли иссиқхона ўрнатиш учун</t>
  </si>
  <si>
    <t>"Ҳунар-мандчилик" уюшмасида рўйхатдан ўтиш учун</t>
  </si>
  <si>
    <t>Имтиёз ва кафолат кўрсатил-маганлиги</t>
  </si>
  <si>
    <t>"Ишга марҳамат" мономарказда малакани баҳолаш майдончаларини ташкил этиш</t>
  </si>
  <si>
    <t>касб-ҳунарга ўқитиш марказлари</t>
  </si>
  <si>
    <t xml:space="preserve">қурилиш соҳаси малакали мутахассисларини тайёрлаш марказлари </t>
  </si>
  <si>
    <t xml:space="preserve">тармоқ вазирликлари ва идоралар ҳамда нодавлат таълим муассасалари </t>
  </si>
  <si>
    <t>шундан филиаллар</t>
  </si>
  <si>
    <t>тиббий ёрдам харажатларини қоплаш</t>
  </si>
  <si>
    <t>суммаси (минг сўм)</t>
  </si>
  <si>
    <t>ХМТ</t>
  </si>
  <si>
    <t>минг киши</t>
  </si>
  <si>
    <t>Ўзбекистон Республикаси фуқораларини Ўзбекистон ҳудудида РУДН рус тилига ўқитиш</t>
  </si>
  <si>
    <t xml:space="preserve">Агентлик </t>
  </si>
  <si>
    <t>Оғир ҳаётий вазиятга тушиб қолганлиги сабабли қайтарилган фуқаролар</t>
  </si>
  <si>
    <t>Меҳнат миграцияси ва одам савдосига қарши курашиш бўйича</t>
  </si>
  <si>
    <t>баёнотлар</t>
  </si>
  <si>
    <t>хорижий оммавий ахборот воситалари орқали</t>
  </si>
  <si>
    <t>Стипендия тўловлари</t>
  </si>
  <si>
    <t>Cтипендия тўловлари ва ўқув харажатлари учун</t>
  </si>
  <si>
    <t>Ўқув харажатлари учун</t>
  </si>
  <si>
    <t>Вазирлик</t>
  </si>
  <si>
    <t>М А Ъ Л У М О Т</t>
  </si>
  <si>
    <t>Вилоятлар</t>
  </si>
  <si>
    <t>Шу жумладан</t>
  </si>
  <si>
    <t>Мурожаат этувчилар тоифаси</t>
  </si>
  <si>
    <t>Жисмоний шахслар</t>
  </si>
  <si>
    <t xml:space="preserve">Юридик шахслар </t>
  </si>
  <si>
    <t>Раҳбарларнинг</t>
  </si>
  <si>
    <t xml:space="preserve">Бошқа ҳудуддан </t>
  </si>
  <si>
    <t xml:space="preserve">Шахсий қабули    </t>
  </si>
  <si>
    <t xml:space="preserve">Сайёр қабули </t>
  </si>
  <si>
    <t>Мурожаат шакли</t>
  </si>
  <si>
    <t>Оғзаки</t>
  </si>
  <si>
    <t>Ёзма</t>
  </si>
  <si>
    <t>Электрон</t>
  </si>
  <si>
    <t>Жами мурожаат-лар сони</t>
  </si>
  <si>
    <t>Вазирлик аппаратида   кўрилган</t>
  </si>
  <si>
    <t>Ҳудудий идораларга юборилган</t>
  </si>
  <si>
    <t>Тегишли идоралар ва ҳокимиятларга юборилган</t>
  </si>
  <si>
    <t>Кўриб чиқилмоқда</t>
  </si>
  <si>
    <t>Вазирлар Маҳкамасидан
 келган</t>
  </si>
  <si>
    <t xml:space="preserve"> Ўтказилган сайёр қабул
 сони</t>
  </si>
  <si>
    <t>Ўрганиш натижаси</t>
  </si>
  <si>
    <t>Масъул ходимларнинг қабули</t>
  </si>
  <si>
    <t>Ишонч телефони</t>
  </si>
  <si>
    <t>Ҳудудлар номи</t>
  </si>
  <si>
    <t>Шундан</t>
  </si>
  <si>
    <t>Веб-сайт</t>
  </si>
  <si>
    <t>ЖАМИ:</t>
  </si>
  <si>
    <t>Миграцияси агентлиги</t>
  </si>
  <si>
    <t>Жами келиб тушган мурожаатлар сони</t>
  </si>
  <si>
    <t xml:space="preserve">Ҳудудий ва тасарруфий ташкилотлар томонидан қабул қилинган шахслар сони </t>
  </si>
  <si>
    <t>Халқ қабул-хоналарида</t>
  </si>
  <si>
    <t>Вазир томонидан қабул қилинган шахслар сони</t>
  </si>
  <si>
    <t>Вазир ўринбосар-лари томонидан қабул қилинган шахслар сони</t>
  </si>
  <si>
    <t>Виртуал қабулхона орқали келган мурожаат-лар сони</t>
  </si>
  <si>
    <t>Бевосита вазирликка келиб тушган мурожаатлар бўйича</t>
  </si>
  <si>
    <t>Виртуал қабулхона орқали келиб тушган мурожаатлар бўйича</t>
  </si>
  <si>
    <t>Тушунтириш берилган</t>
  </si>
  <si>
    <t>Кўрмасдан қолдирилган</t>
  </si>
  <si>
    <t>Рад этилган</t>
  </si>
  <si>
    <t>Тегишлилиги бўйича бошқа ташкилотга юборилган</t>
  </si>
  <si>
    <t>Ўрганиш жараёнида</t>
  </si>
  <si>
    <t>Қаноатлан-тирилган</t>
  </si>
  <si>
    <t>Бевосита 
идорада</t>
  </si>
  <si>
    <t>Сайёр
қабулларда</t>
  </si>
  <si>
    <t>Электрон
 почта</t>
  </si>
  <si>
    <t>Бевосита вазирлик ва унинг ҳудудий тузилма-ларига келган мурожаатлар</t>
  </si>
  <si>
    <t>Дастгоҳ сони</t>
  </si>
  <si>
    <t>Мослаш-тирилган иш ўринлари сони</t>
  </si>
  <si>
    <t>2.3.</t>
  </si>
  <si>
    <t>Ҳусусий бандлик агентликлари орқали</t>
  </si>
  <si>
    <t xml:space="preserve">Ташқи меҳнат миграцияси орқали
</t>
  </si>
  <si>
    <t>ишга жойлаштириш тартиби бўйича</t>
  </si>
  <si>
    <t>ишга жойлаштирилган давлати бўйича</t>
  </si>
  <si>
    <t>Вояга етмаганлар меҳнатидан ноқонуний фойдаланишда</t>
  </si>
  <si>
    <r>
      <rPr>
        <b/>
        <sz val="18"/>
        <color rgb="FFC00000"/>
        <rFont val="Times New Roman"/>
        <family val="1"/>
        <charset val="204"/>
      </rPr>
      <t xml:space="preserve">Изоҳ: </t>
    </r>
    <r>
      <rPr>
        <b/>
        <sz val="18"/>
        <rFont val="Times New Roman"/>
        <family val="1"/>
        <charset val="204"/>
      </rPr>
      <t>Жисмоний ва юридик шахсларнинг мурожаатлари тўғрисидаги ҳисоботлар</t>
    </r>
    <r>
      <rPr>
        <b/>
        <sz val="18"/>
        <color rgb="FF0070C0"/>
        <rFont val="Times New Roman"/>
        <family val="1"/>
        <charset val="204"/>
      </rPr>
      <t xml:space="preserve"> ҳар чорак якуни бўйича</t>
    </r>
    <r>
      <rPr>
        <b/>
        <sz val="18"/>
        <rFont val="Times New Roman"/>
        <family val="1"/>
        <charset val="204"/>
      </rPr>
      <t xml:space="preserve"> шакллантирилиб Вазирлар Маҳкамасига тақдим этиб борилади</t>
    </r>
  </si>
  <si>
    <r>
      <rPr>
        <b/>
        <sz val="16"/>
        <color rgb="FFC00000"/>
        <rFont val="Times New Roman"/>
        <family val="1"/>
        <charset val="204"/>
      </rPr>
      <t xml:space="preserve">Изоҳ: </t>
    </r>
    <r>
      <rPr>
        <sz val="16"/>
        <rFont val="Times New Roman"/>
        <family val="1"/>
        <charset val="204"/>
      </rPr>
      <t>Жисмоний ва юридик шахсларнинг мурожаатлари тўғрисидаги ҳисоботлар</t>
    </r>
    <r>
      <rPr>
        <b/>
        <sz val="16"/>
        <color rgb="FF0070C0"/>
        <rFont val="Times New Roman"/>
        <family val="1"/>
        <charset val="204"/>
      </rPr>
      <t xml:space="preserve"> ҳар чорак якуни</t>
    </r>
    <r>
      <rPr>
        <sz val="16"/>
        <color rgb="FF0070C0"/>
        <rFont val="Times New Roman"/>
        <family val="1"/>
        <charset val="204"/>
      </rPr>
      <t xml:space="preserve"> </t>
    </r>
    <r>
      <rPr>
        <sz val="16"/>
        <rFont val="Times New Roman"/>
        <family val="1"/>
        <charset val="204"/>
      </rPr>
      <t>бўйича шакллантирилиб Вазирлар Маҳкамасига тақдим этиб борилади</t>
    </r>
  </si>
  <si>
    <t>Cалоҳиятли иш берувчилар (рекрутинг агентликлари)</t>
  </si>
  <si>
    <t>2.4.</t>
  </si>
  <si>
    <t>озиқ-овқат, нақд пул кўринишда ва бошқа турда кўрсатилган ёрдамлар, одам сони</t>
  </si>
  <si>
    <t>АВТМнинг Россиядаги ваколатхона орқали (минг долл.)</t>
  </si>
  <si>
    <t>АВТМнинг Кореядаги ваколатхона орқали (минг долл.)</t>
  </si>
  <si>
    <t xml:space="preserve">Олий маълумот-лилар учун </t>
  </si>
  <si>
    <t xml:space="preserve">Ўрта махсус маълумот-лилар учун </t>
  </si>
  <si>
    <t>Давлат ташкилотларидаги бўш (вакант) иш ўринлари сони</t>
  </si>
  <si>
    <t>Хусусий субъектларда бўш (вакант) иш ўринлари сони</t>
  </si>
  <si>
    <r>
      <rPr>
        <b/>
        <sz val="24"/>
        <color rgb="FFFF0000"/>
        <rFont val="Times New Roman"/>
        <family val="1"/>
        <charset val="204"/>
      </rPr>
      <t xml:space="preserve">Ягона миллий меҳнат тизимида </t>
    </r>
    <r>
      <rPr>
        <b/>
        <sz val="24"/>
        <color rgb="FF0070C0"/>
        <rFont val="Times New Roman"/>
        <family val="1"/>
        <charset val="204"/>
      </rPr>
      <t xml:space="preserve">мавжуд бўш иш ўринлари тўғрисида </t>
    </r>
    <r>
      <rPr>
        <b/>
        <sz val="24"/>
        <color rgb="FFFF0000"/>
        <rFont val="Times New Roman"/>
        <family val="1"/>
        <charset val="204"/>
      </rPr>
      <t xml:space="preserve">
</t>
    </r>
    <r>
      <rPr>
        <b/>
        <sz val="24"/>
        <color indexed="8"/>
        <rFont val="Times New Roman"/>
        <family val="1"/>
        <charset val="204"/>
      </rPr>
      <t xml:space="preserve">МАЪЛУМОТ  </t>
    </r>
  </si>
  <si>
    <t>Саудия Арабистони</t>
  </si>
  <si>
    <t>Литва</t>
  </si>
  <si>
    <t>Агентлик томонидан бир марталик моддий ёрдам ажратилган фуқаролар сони</t>
  </si>
  <si>
    <t>шундан: РФ  ИИВ сақлаш марказидан  ҳамда оғир вазияда қолганлиги сабабли олиб келинганларга</t>
  </si>
  <si>
    <t>Ташқи меҳнат миграцияси агентлиги ва иш берувчи орқали</t>
  </si>
  <si>
    <t>Қатар</t>
  </si>
  <si>
    <t>4.7.</t>
  </si>
  <si>
    <t>йиллик режа</t>
  </si>
  <si>
    <t>х</t>
  </si>
  <si>
    <t>шундан депозитдаги қолдиқ</t>
  </si>
  <si>
    <t>2.2</t>
  </si>
  <si>
    <t xml:space="preserve">Жамғарма маблағларининг тижорат банкларига депозитга  жойлаштиришдан олинган фоиз кўринишидаги даромадлар </t>
  </si>
  <si>
    <t xml:space="preserve"> Бошқа тушумлар</t>
  </si>
  <si>
    <t>Агентлик хориждаги ваколатхоналарини  харажтлари</t>
  </si>
  <si>
    <t>РФсидаги меҳнат мигрантларини рус тили ва касбга ўқитиш харажатлари</t>
  </si>
  <si>
    <t xml:space="preserve">Ноконуний мехнат миграциясининг олдини олиш масалалари буйича ахборот-маърифий тадбирлар учун </t>
  </si>
  <si>
    <t>ПФ-5785 бўйича мигрантларни суғрталаш учун субсидия ажратиш</t>
  </si>
  <si>
    <t>3.11</t>
  </si>
  <si>
    <t>Хусусий бандлик агентликлари лицензияси бекор қилиниб захира маблағлари қайтарилган</t>
  </si>
  <si>
    <t>3.12</t>
  </si>
  <si>
    <t>Вазирликнинг меҳнатни рағбатлантириш жамгармасига депозит фоизларини 50%</t>
  </si>
  <si>
    <t>3.13</t>
  </si>
  <si>
    <t>ПҚ-4962-сон қарорга мувофиқ Курилиш соҳасида малакали мутахассисларни тайёрлаш марказлари таҳсил олувчилари яшаш ва овқатланиш харажатлари</t>
  </si>
  <si>
    <t>01.01.22й
қолдиқ</t>
  </si>
  <si>
    <t>2022 йилда ажратиладиган маблағлар</t>
  </si>
  <si>
    <t>ХИСОБОТ ДАВРИ БОШИГА ҚОЛДИҚ 01.01.2022</t>
  </si>
  <si>
    <t>(млн.сўм)</t>
  </si>
  <si>
    <t>Агентлик ваколатхоналари (вакилликлари)
2018 йилда Кванджу (Корея), Москва (РФ)  
2019 йилда Кванджу (Корея), Москва, Санкт Петербург (РФ)  
2020 йилда Кванджу (Корея), Москва, Санкт Петербург, Екатеринбург, Новосибирск, Уфа ва Самара (РФ)
2021 йилда Кванджу (Корея), Москва, Санкт-Петербург, Екатеринбург, Новосибирск, Уфа ва Самара (РФ)</t>
  </si>
  <si>
    <t>Ҳамкорлик келишувлари имзоланган 43 та ўзбек диаспоралари ва 2 та Ватандош
Россия-32, Қозоғистон-6, Қирғизистон-1, Япония-1, Украина-1, Португалия-1, Таиланд-1, АҚШ-1, Франция-1</t>
  </si>
  <si>
    <t>ПҚ-4829 доирасида бандлиги таъминланганлари 
(2020 йилда қайтганлар ҳисобидан 2021 йилда бандлиги таъминланган 33685 нафар)</t>
  </si>
  <si>
    <r>
      <rPr>
        <b/>
        <sz val="16"/>
        <color rgb="FFC00000"/>
        <rFont val="Times New Roman"/>
        <family val="1"/>
        <charset val="204"/>
      </rPr>
      <t>Ташқи меҳнат миграцияси соҳасига</t>
    </r>
    <r>
      <rPr>
        <b/>
        <sz val="16"/>
        <color rgb="FF002060"/>
        <rFont val="Times New Roman"/>
        <family val="1"/>
        <charset val="204"/>
      </rPr>
      <t xml:space="preserve"> оид асосий кўрсаткичлар тўғрисида </t>
    </r>
  </si>
  <si>
    <t>Дарахт парвариш-ловчи</t>
  </si>
  <si>
    <t>Меҳнат инспекто-рига "Ёрдамчи инспектор"</t>
  </si>
  <si>
    <t>Ногиронлар, кексалар, беморлар ва бошқаларни парваришлаш</t>
  </si>
  <si>
    <t>Саноат тармоқлари ва хизматлар кўрсатиш соҳаси ташкилотларидаги ишлар</t>
  </si>
  <si>
    <t>2022 йил</t>
  </si>
  <si>
    <t>Ногирон-лиги бор шахслар</t>
  </si>
  <si>
    <t>Пенсия-олди ёшидаги шахслар учун</t>
  </si>
  <si>
    <t>Заҳираланган иш ўринлари сони</t>
  </si>
  <si>
    <t>Ишга жойлаш-тирилганлар сони</t>
  </si>
  <si>
    <t>Кўп болали оилаларнинг ота-оналар</t>
  </si>
  <si>
    <r>
      <rPr>
        <b/>
        <sz val="24"/>
        <color rgb="FF0070C0"/>
        <rFont val="Times New Roman"/>
        <family val="1"/>
        <charset val="204"/>
      </rPr>
      <t>Кунлик меҳнат марказларининг</t>
    </r>
    <r>
      <rPr>
        <b/>
        <sz val="24"/>
        <color rgb="FFFF0000"/>
        <rFont val="Times New Roman"/>
        <family val="1"/>
        <charset val="204"/>
      </rPr>
      <t xml:space="preserve"> </t>
    </r>
    <r>
      <rPr>
        <b/>
        <sz val="24"/>
        <color theme="1"/>
        <rFont val="Times New Roman"/>
        <family val="1"/>
        <charset val="204"/>
      </rPr>
      <t xml:space="preserve">фаолияти тўғрисида </t>
    </r>
    <r>
      <rPr>
        <b/>
        <sz val="24"/>
        <color rgb="FFFF0000"/>
        <rFont val="Times New Roman"/>
        <family val="1"/>
        <charset val="204"/>
      </rPr>
      <t xml:space="preserve">
</t>
    </r>
    <r>
      <rPr>
        <b/>
        <sz val="24"/>
        <color indexed="8"/>
        <rFont val="Times New Roman"/>
        <family val="1"/>
        <charset val="204"/>
      </rPr>
      <t xml:space="preserve">МАЪЛУМОТ  </t>
    </r>
  </si>
  <si>
    <r>
      <t xml:space="preserve">Тадбиркорликка жалб этиш учун
 </t>
    </r>
    <r>
      <rPr>
        <b/>
        <i/>
        <sz val="20"/>
        <color rgb="FF000000"/>
        <rFont val="Times New Roman"/>
        <family val="1"/>
        <charset val="204"/>
      </rPr>
      <t>(давлат рўйхатидан ўтказиш, ўқитиш, суғурта полиси)</t>
    </r>
  </si>
  <si>
    <t>Ўқув марказларини сақлаш харажатлари</t>
  </si>
  <si>
    <t>Республика даражасига марказлаш-тириладиган маблағлар</t>
  </si>
  <si>
    <t>Бошқа давлатллар: 
2019 - Япония (1), Корея (1), Швеция (1), Туркия (2),  Озарбайжон (2), Қозоғистон (2) ва Германия (1)
2020- Туркия (10), Қозоғистон (7), Корея (5), Яман (1), Ливия (1)
2021 - Қозоғистон (4), Корея (1), Туркия (3), Швеция (1), Украина (1)
2022 - Қозоғистон (3), Япония (1), Полша (2)</t>
  </si>
  <si>
    <t>Россия</t>
  </si>
  <si>
    <t>Қозоғистон</t>
  </si>
  <si>
    <t>Латвия</t>
  </si>
  <si>
    <r>
      <rPr>
        <b/>
        <sz val="24"/>
        <color rgb="FFC00000"/>
        <rFont val="Times New Roman"/>
        <family val="1"/>
        <charset val="204"/>
      </rPr>
      <t xml:space="preserve">2022 йил январь-март </t>
    </r>
    <r>
      <rPr>
        <b/>
        <sz val="24"/>
        <color theme="1"/>
        <rFont val="Times New Roman"/>
        <family val="1"/>
        <charset val="204"/>
      </rPr>
      <t>ойлари</t>
    </r>
    <r>
      <rPr>
        <b/>
        <sz val="24"/>
        <rFont val="Times New Roman"/>
        <family val="1"/>
        <charset val="204"/>
      </rPr>
      <t xml:space="preserve"> давомида Бандлик ва меҳнат муносабатлари вазирлигига</t>
    </r>
    <r>
      <rPr>
        <b/>
        <sz val="24"/>
        <color theme="8" tint="-0.249977111117893"/>
        <rFont val="Times New Roman"/>
        <family val="1"/>
        <charset val="204"/>
      </rPr>
      <t xml:space="preserve"> жисмоний ва юридик шахслардан 
тушган мурожаатларнинг</t>
    </r>
    <r>
      <rPr>
        <b/>
        <sz val="24"/>
        <rFont val="Times New Roman"/>
        <family val="1"/>
        <charset val="204"/>
      </rPr>
      <t xml:space="preserve"> вилоятлар бўйича таққослама таҳлили тўғрисида </t>
    </r>
  </si>
  <si>
    <r>
      <t xml:space="preserve">Ўзбекистон Республикаси Бандлик ва меҳнат муносабатлари вазирлиги ва унинг ҳудудий тузилмаларига 
</t>
    </r>
    <r>
      <rPr>
        <b/>
        <sz val="20"/>
        <color rgb="FFC00000"/>
        <rFont val="Times New Roman"/>
        <family val="1"/>
        <charset val="204"/>
      </rPr>
      <t>2022 йилнинг январь-март</t>
    </r>
    <r>
      <rPr>
        <b/>
        <sz val="20"/>
        <rFont val="Times New Roman"/>
        <family val="1"/>
        <charset val="204"/>
      </rPr>
      <t xml:space="preserve"> ойлари давомида келиб тушган </t>
    </r>
    <r>
      <rPr>
        <b/>
        <sz val="20"/>
        <color theme="8" tint="-0.249977111117893"/>
        <rFont val="Times New Roman"/>
        <family val="1"/>
        <charset val="204"/>
      </rPr>
      <t>мурожаатларни кўриб чиқиш натижалари тўғрисида</t>
    </r>
  </si>
  <si>
    <t>Халқ қабулхоналарида
 қабул қилинган
шахслар сони</t>
  </si>
  <si>
    <r>
      <t xml:space="preserve">Ўзбекистон Республикаси Бандлик ва меҳнат муносабатлари вазирлиги ва унинг ҳудудий тузилмаларига 
</t>
    </r>
    <r>
      <rPr>
        <b/>
        <sz val="20"/>
        <color rgb="FFC00000"/>
        <rFont val="Times New Roman"/>
        <family val="1"/>
        <charset val="204"/>
      </rPr>
      <t xml:space="preserve">2022 йилнинг январь-март </t>
    </r>
    <r>
      <rPr>
        <b/>
        <sz val="20"/>
        <rFont val="Times New Roman"/>
        <family val="1"/>
        <charset val="204"/>
      </rPr>
      <t>ойлари давомида</t>
    </r>
    <r>
      <rPr>
        <b/>
        <sz val="20"/>
        <color theme="8" tint="-0.249977111117893"/>
        <rFont val="Times New Roman"/>
        <family val="1"/>
        <charset val="204"/>
      </rPr>
      <t xml:space="preserve"> келиб тушган мурожаатлар тўғрисида</t>
    </r>
  </si>
  <si>
    <t>Мигрантларга тиббий хизматлар хақини тўлаб бериш</t>
  </si>
  <si>
    <t>3.14</t>
  </si>
  <si>
    <t>Туман ва шаҳарлар</t>
  </si>
  <si>
    <t xml:space="preserve">амалда </t>
  </si>
  <si>
    <t>Республика жами</t>
  </si>
  <si>
    <t>Фарғона вилояти</t>
  </si>
  <si>
    <t>1-жадвал</t>
  </si>
  <si>
    <r>
      <t xml:space="preserve">2022 йилда </t>
    </r>
    <r>
      <rPr>
        <b/>
        <sz val="24"/>
        <color rgb="FFC00000"/>
        <rFont val="Times New Roman"/>
        <family val="1"/>
        <charset val="204"/>
      </rPr>
      <t>жами</t>
    </r>
    <r>
      <rPr>
        <b/>
        <sz val="24"/>
        <rFont val="Times New Roman"/>
        <family val="1"/>
        <charset val="204"/>
      </rPr>
      <t xml:space="preserve"> мавсумий 
ва вақтинчалик ишларга жалб этиш</t>
    </r>
  </si>
  <si>
    <r>
      <rPr>
        <b/>
        <sz val="24"/>
        <color theme="1"/>
        <rFont val="Times New Roman"/>
        <family val="1"/>
        <charset val="204"/>
      </rPr>
      <t>Қурилиш, транспорт ва коммунал соҳа</t>
    </r>
    <r>
      <rPr>
        <b/>
        <i/>
        <sz val="24"/>
        <color theme="1"/>
        <rFont val="Times New Roman"/>
        <family val="1"/>
        <charset val="204"/>
      </rPr>
      <t xml:space="preserve">
(</t>
    </r>
    <r>
      <rPr>
        <b/>
        <i/>
        <sz val="24"/>
        <color rgb="FF0070C0"/>
        <rFont val="Times New Roman"/>
        <family val="1"/>
        <charset val="204"/>
      </rPr>
      <t>А.Раматов</t>
    </r>
    <r>
      <rPr>
        <b/>
        <i/>
        <sz val="24"/>
        <color theme="1"/>
        <rFont val="Times New Roman"/>
        <family val="1"/>
        <charset val="204"/>
      </rPr>
      <t>)</t>
    </r>
  </si>
  <si>
    <r>
      <t xml:space="preserve">Инвестициялар, ташқи савдо ва маҳаллий саноатни ривожлантириш
</t>
    </r>
    <r>
      <rPr>
        <b/>
        <i/>
        <sz val="24"/>
        <color theme="1"/>
        <rFont val="Times New Roman"/>
        <family val="1"/>
        <charset val="204"/>
      </rPr>
      <t>(</t>
    </r>
    <r>
      <rPr>
        <b/>
        <i/>
        <sz val="24"/>
        <color rgb="FF0070C0"/>
        <rFont val="Times New Roman"/>
        <family val="1"/>
        <charset val="204"/>
      </rPr>
      <t>С.Умурзаков</t>
    </r>
    <r>
      <rPr>
        <b/>
        <i/>
        <sz val="24"/>
        <color theme="1"/>
        <rFont val="Times New Roman"/>
        <family val="1"/>
        <charset val="204"/>
      </rPr>
      <t>)</t>
    </r>
    <r>
      <rPr>
        <b/>
        <sz val="24"/>
        <color theme="1"/>
        <rFont val="Times New Roman"/>
        <family val="1"/>
        <charset val="204"/>
      </rPr>
      <t xml:space="preserve"> </t>
    </r>
  </si>
  <si>
    <r>
      <t xml:space="preserve">Қишлоқ, сув ва ўрмон хўжалиги
</t>
    </r>
    <r>
      <rPr>
        <b/>
        <i/>
        <sz val="24"/>
        <color theme="1"/>
        <rFont val="Times New Roman"/>
        <family val="1"/>
        <charset val="204"/>
      </rPr>
      <t>(</t>
    </r>
    <r>
      <rPr>
        <b/>
        <i/>
        <sz val="24"/>
        <color rgb="FF0070C0"/>
        <rFont val="Times New Roman"/>
        <family val="1"/>
        <charset val="204"/>
      </rPr>
      <t>Ш. Ғаниев</t>
    </r>
    <r>
      <rPr>
        <b/>
        <i/>
        <sz val="24"/>
        <color theme="1"/>
        <rFont val="Times New Roman"/>
        <family val="1"/>
        <charset val="204"/>
      </rPr>
      <t>)</t>
    </r>
  </si>
  <si>
    <t>Вилоят номи</t>
  </si>
  <si>
    <t xml:space="preserve">2022 йил прогноз </t>
  </si>
  <si>
    <t>Бўш (вакант) ва янги яратиладиган иш ўринларига жойлаштирилганлар</t>
  </si>
  <si>
    <t>Ҳақ тўланадиган жамоат ишларига жалб қилинганлар</t>
  </si>
  <si>
    <t>Ўзини ўзи банд қилишда кўмаклашилди</t>
  </si>
  <si>
    <t>Тадбиркорликка жалб қилиш ва кредит ажратилишида кўмаклашилди</t>
  </si>
  <si>
    <t>Субсидия бериш орқали бандлиги таъминланганлар</t>
  </si>
  <si>
    <t>Касбга ўқитиш, қайта тайёрлаш</t>
  </si>
  <si>
    <t>Қорақалпоғистон Р.</t>
  </si>
  <si>
    <t>Прогноз кўрсаткичи</t>
  </si>
  <si>
    <t>Йўналишлар бўйича</t>
  </si>
  <si>
    <t xml:space="preserve">Қашкадарё </t>
  </si>
  <si>
    <r>
      <t xml:space="preserve">Меҳнат миграциясидан қайтиб келган шаҳслар, шунингдек, вақтинча меҳнат фаолиятини амалга ошириш учун хорижга чиқиб кета олмаган фуқароларнинг </t>
    </r>
    <r>
      <rPr>
        <b/>
        <sz val="15"/>
        <color rgb="FF0070C0"/>
        <rFont val="Times New Roman"/>
        <family val="1"/>
        <charset val="204"/>
      </rPr>
      <t>бандлигини таъминлаш</t>
    </r>
    <r>
      <rPr>
        <b/>
        <sz val="15"/>
        <color theme="1"/>
        <rFont val="Times New Roman"/>
        <family val="1"/>
        <charset val="204"/>
      </rPr>
      <t xml:space="preserve"> юзасидан 2022 йил учун белгиланган</t>
    </r>
    <r>
      <rPr>
        <b/>
        <sz val="15"/>
        <color rgb="FFC00000"/>
        <rFont val="Times New Roman"/>
        <family val="1"/>
        <charset val="204"/>
      </rPr>
      <t xml:space="preserve"> прогноз кўрсаткичлари</t>
    </r>
    <r>
      <rPr>
        <b/>
        <sz val="15"/>
        <color theme="1"/>
        <rFont val="Times New Roman"/>
        <family val="1"/>
        <charset val="204"/>
      </rPr>
      <t xml:space="preserve"> ижроси юзасидан</t>
    </r>
  </si>
  <si>
    <t>Жами 
кўрсатилган 
хизматлар</t>
  </si>
  <si>
    <t>Микроқарз ажратилиши</t>
  </si>
  <si>
    <t>Кредит олганлар сони</t>
  </si>
  <si>
    <t>Сумма (млн. сўмда)</t>
  </si>
  <si>
    <t>Мигрантлар ҳаёти ва соғлиги суғуртаси тўлови субсидия қилиниши</t>
  </si>
  <si>
    <t>Суғурта полиси
 расмийлаштирганлар</t>
  </si>
  <si>
    <t>Ишчи виза учун</t>
  </si>
  <si>
    <t>Малакани баҳолаш учун</t>
  </si>
  <si>
    <t>Авиачипта учун</t>
  </si>
  <si>
    <t>Ажратилган конпенсация 
тўловлари</t>
  </si>
  <si>
    <t>Микроқарз қайтарилмаслик таваккачилиги суғуртаси</t>
  </si>
  <si>
    <r>
      <t xml:space="preserve">Ўзбекистон Республикасида вақтинчалик меҳнат фаолиятини амалга ошириш учун хорижга ишга кетишаётган фуқароларга ажратилган
</t>
    </r>
    <r>
      <rPr>
        <b/>
        <sz val="18"/>
        <color rgb="FFC00000"/>
        <rFont val="Times New Roman"/>
        <family val="1"/>
        <charset val="204"/>
      </rPr>
      <t xml:space="preserve">микроқарз, суғурта полиси тўловлари ва конпенсация </t>
    </r>
    <r>
      <rPr>
        <b/>
        <sz val="18"/>
        <rFont val="Times New Roman"/>
        <family val="1"/>
        <charset val="204"/>
      </rPr>
      <t xml:space="preserve">маблағлари тўғрисида 
М А Ъ Л У М О Т  </t>
    </r>
  </si>
  <si>
    <t>Миллий ҳунарманд-чилик йўнали-шида</t>
  </si>
  <si>
    <t>Вазирлик тасарруфида бўлмаган давлат муассаса-ларда</t>
  </si>
  <si>
    <t>Нодавлат муассаса-ларда</t>
  </si>
  <si>
    <r>
      <rPr>
        <b/>
        <sz val="24"/>
        <color rgb="FF000000"/>
        <rFont val="Times New Roman"/>
        <family val="1"/>
        <charset val="204"/>
      </rPr>
      <t>Стипендия ва ўқииш харажатлари</t>
    </r>
    <r>
      <rPr>
        <b/>
        <sz val="24"/>
        <color indexed="8"/>
        <rFont val="Times New Roman"/>
        <family val="1"/>
        <charset val="204"/>
      </rPr>
      <t xml:space="preserve"> </t>
    </r>
    <r>
      <rPr>
        <b/>
        <sz val="24"/>
        <color rgb="FFFF0000"/>
        <rFont val="Times New Roman"/>
        <family val="1"/>
        <charset val="204"/>
      </rPr>
      <t>(млн.сўм)</t>
    </r>
  </si>
  <si>
    <t>Ўқиш жараёни бошланган</t>
  </si>
  <si>
    <t>Ўқишни тугатган</t>
  </si>
  <si>
    <t>Ўқишдан четлаш-тирилган</t>
  </si>
  <si>
    <t>01.05.2022 йил ҳолатига</t>
  </si>
  <si>
    <t>Ажратилган грантлар</t>
  </si>
  <si>
    <t>Вазирликнинг меҳнат ходимларини ривожлантириш жамғармасидан тушган тушум (3999)</t>
  </si>
  <si>
    <t>Вазирликнинг меҳнат ходимларини ривожлантириш жамғармасидан қилинган харажат (3999)</t>
  </si>
  <si>
    <t>3.15</t>
  </si>
  <si>
    <t>Германия</t>
  </si>
  <si>
    <t>01.05.2022 йил</t>
  </si>
  <si>
    <r>
      <t xml:space="preserve">Молия-иқтисод, тадбиркорлик ва камбағалликни қисқартириш
</t>
    </r>
    <r>
      <rPr>
        <b/>
        <i/>
        <sz val="24"/>
        <color rgb="FF0070C0"/>
        <rFont val="Times New Roman"/>
        <family val="1"/>
        <charset val="204"/>
      </rPr>
      <t>(А. Қўчқоров)</t>
    </r>
  </si>
  <si>
    <r>
      <t xml:space="preserve">Туризм ва  маданият соҳаси
</t>
    </r>
    <r>
      <rPr>
        <b/>
        <i/>
        <sz val="24"/>
        <color rgb="FF0070C0"/>
        <rFont val="Times New Roman"/>
        <family val="1"/>
        <charset val="204"/>
      </rPr>
      <t>(А.Абдухакимов)</t>
    </r>
  </si>
  <si>
    <r>
      <t xml:space="preserve">шундан, </t>
    </r>
    <r>
      <rPr>
        <b/>
        <i/>
        <sz val="24"/>
        <color rgb="FF0070C0"/>
        <rFont val="Times New Roman"/>
        <family val="1"/>
        <charset val="204"/>
      </rPr>
      <t>Бош вазир ўринбосарлари</t>
    </r>
    <r>
      <rPr>
        <b/>
        <i/>
        <sz val="24"/>
        <color theme="1"/>
        <rFont val="Times New Roman"/>
        <family val="1"/>
        <charset val="204"/>
      </rPr>
      <t>кесимида</t>
    </r>
  </si>
  <si>
    <r>
      <t xml:space="preserve">Ўзбекистон Республикасида </t>
    </r>
    <r>
      <rPr>
        <b/>
        <sz val="14"/>
        <color rgb="FF0070C0"/>
        <rFont val="Times New Roman"/>
        <family val="1"/>
        <charset val="204"/>
      </rPr>
      <t>2022 йил 1 апрель</t>
    </r>
    <r>
      <rPr>
        <b/>
        <sz val="14"/>
        <color theme="8" tint="-0.499984740745262"/>
        <rFont val="Times New Roman"/>
        <family val="1"/>
        <charset val="204"/>
      </rPr>
      <t xml:space="preserve"> </t>
    </r>
    <r>
      <rPr>
        <b/>
        <sz val="14"/>
        <rFont val="Times New Roman"/>
        <family val="1"/>
        <charset val="204"/>
      </rPr>
      <t xml:space="preserve">ҳолатига </t>
    </r>
    <r>
      <rPr>
        <b/>
        <sz val="14"/>
        <color rgb="FFFF0000"/>
        <rFont val="Times New Roman"/>
        <family val="1"/>
        <charset val="204"/>
      </rPr>
      <t>меҳнат ресурси баланси</t>
    </r>
    <r>
      <rPr>
        <b/>
        <sz val="14"/>
        <rFont val="Times New Roman"/>
        <family val="1"/>
        <charset val="204"/>
      </rPr>
      <t xml:space="preserve"> тўғрисида маълумот</t>
    </r>
  </si>
  <si>
    <r>
      <rPr>
        <b/>
        <sz val="20"/>
        <color rgb="FFFF0000"/>
        <rFont val="Times New Roman"/>
        <family val="1"/>
        <charset val="204"/>
      </rPr>
      <t xml:space="preserve"> 2022 йил январь-май </t>
    </r>
    <r>
      <rPr>
        <b/>
        <sz val="20"/>
        <color indexed="8"/>
        <rFont val="Times New Roman"/>
        <family val="1"/>
        <charset val="204"/>
      </rPr>
      <t>ойлари давомида туман Аҳоли бандлигига кўмаклашиш 
марказларига</t>
    </r>
    <r>
      <rPr>
        <b/>
        <sz val="20"/>
        <color rgb="FF0070C0"/>
        <rFont val="Times New Roman"/>
        <family val="1"/>
        <charset val="204"/>
      </rPr>
      <t xml:space="preserve"> мурожаат қилган</t>
    </r>
    <r>
      <rPr>
        <b/>
        <sz val="20"/>
        <color indexed="8"/>
        <rFont val="Times New Roman"/>
        <family val="1"/>
        <charset val="204"/>
      </rPr>
      <t xml:space="preserve"> </t>
    </r>
    <r>
      <rPr>
        <b/>
        <sz val="20"/>
        <color rgb="FF0070C0"/>
        <rFont val="Times New Roman"/>
        <family val="1"/>
        <charset val="204"/>
      </rPr>
      <t>фуқаролар ва уларга кўрсатилган хизматлар</t>
    </r>
    <r>
      <rPr>
        <b/>
        <sz val="20"/>
        <color indexed="8"/>
        <rFont val="Times New Roman"/>
        <family val="1"/>
        <charset val="204"/>
      </rPr>
      <t xml:space="preserve"> тўғрисида 
МАЪЛУМОТ  </t>
    </r>
  </si>
  <si>
    <r>
      <rPr>
        <b/>
        <sz val="22"/>
        <color rgb="FFFF0000"/>
        <rFont val="Times New Roman"/>
        <family val="1"/>
        <charset val="204"/>
      </rPr>
      <t xml:space="preserve"> 2022 йил январь-май</t>
    </r>
    <r>
      <rPr>
        <b/>
        <sz val="22"/>
        <color indexed="8"/>
        <rFont val="Times New Roman"/>
        <family val="1"/>
        <charset val="204"/>
      </rPr>
      <t xml:space="preserve"> ойлари давомида </t>
    </r>
    <r>
      <rPr>
        <b/>
        <sz val="22"/>
        <color rgb="FF0070C0"/>
        <rFont val="Times New Roman"/>
        <family val="1"/>
        <charset val="204"/>
      </rPr>
      <t xml:space="preserve">Аёллар  бандлигини </t>
    </r>
    <r>
      <rPr>
        <b/>
        <sz val="22"/>
        <color indexed="8"/>
        <rFont val="Times New Roman"/>
        <family val="1"/>
        <charset val="204"/>
      </rPr>
      <t xml:space="preserve">таъминлаш бўйича амалга оширилган ишлар тўғрисида  
МАЪЛУМОТ  </t>
    </r>
  </si>
  <si>
    <r>
      <rPr>
        <b/>
        <sz val="22"/>
        <color rgb="FFFF0000"/>
        <rFont val="Times New Roman"/>
        <family val="1"/>
        <charset val="204"/>
      </rPr>
      <t xml:space="preserve"> 2022 йил январь-май</t>
    </r>
    <r>
      <rPr>
        <b/>
        <sz val="22"/>
        <color indexed="8"/>
        <rFont val="Times New Roman"/>
        <family val="1"/>
        <charset val="204"/>
      </rPr>
      <t xml:space="preserve"> ойи давомида </t>
    </r>
    <r>
      <rPr>
        <b/>
        <sz val="22"/>
        <color rgb="FF0070C0"/>
        <rFont val="Times New Roman"/>
        <family val="1"/>
        <charset val="204"/>
      </rPr>
      <t xml:space="preserve">Ёшлар  бандлигини </t>
    </r>
    <r>
      <rPr>
        <b/>
        <sz val="22"/>
        <color indexed="8"/>
        <rFont val="Times New Roman"/>
        <family val="1"/>
        <charset val="204"/>
      </rPr>
      <t xml:space="preserve">таъминлаш бўйича амалга оширилган ишлар тўғрисида  
МАЪЛУМОТ  </t>
    </r>
  </si>
  <si>
    <r>
      <rPr>
        <b/>
        <sz val="24"/>
        <color rgb="FFFF0000"/>
        <rFont val="Times New Roman"/>
        <family val="1"/>
        <charset val="204"/>
      </rPr>
      <t xml:space="preserve"> 2021-2022 йил январь-май</t>
    </r>
    <r>
      <rPr>
        <b/>
        <sz val="24"/>
        <color indexed="8"/>
        <rFont val="Times New Roman"/>
        <family val="1"/>
        <charset val="204"/>
      </rPr>
      <t xml:space="preserve"> ойлари давомида туман Аҳоли бандлигига кўмаклашиш 
марказларига </t>
    </r>
    <r>
      <rPr>
        <b/>
        <sz val="24"/>
        <color rgb="FF0070C0"/>
        <rFont val="Times New Roman"/>
        <family val="1"/>
        <charset val="204"/>
      </rPr>
      <t xml:space="preserve">мурожаат қилган фуқаролар </t>
    </r>
    <r>
      <rPr>
        <b/>
        <sz val="24"/>
        <color indexed="8"/>
        <rFont val="Times New Roman"/>
        <family val="1"/>
        <charset val="204"/>
      </rPr>
      <t xml:space="preserve"> тўғрисида 
МАЪЛУМОТ  </t>
    </r>
  </si>
  <si>
    <r>
      <rPr>
        <b/>
        <sz val="28"/>
        <color rgb="FFFF0000"/>
        <rFont val="Times New Roman"/>
        <family val="1"/>
        <charset val="204"/>
      </rPr>
      <t>2022 йил январь-май</t>
    </r>
    <r>
      <rPr>
        <b/>
        <sz val="28"/>
        <color indexed="8"/>
        <rFont val="Times New Roman"/>
        <family val="1"/>
        <charset val="204"/>
      </rPr>
      <t xml:space="preserve"> ойлари давомида туман Аҳоли бандлигига кўмаклашиш марказлари томонидан</t>
    </r>
    <r>
      <rPr>
        <b/>
        <sz val="28"/>
        <color rgb="FFFF0000"/>
        <rFont val="Times New Roman"/>
        <family val="1"/>
        <charset val="204"/>
      </rPr>
      <t xml:space="preserve"> жамоат ишларига жалб этилган фуқаролар </t>
    </r>
    <r>
      <rPr>
        <b/>
        <sz val="28"/>
        <color indexed="8"/>
        <rFont val="Times New Roman"/>
        <family val="1"/>
        <charset val="204"/>
      </rPr>
      <t xml:space="preserve">ҳамда АБКМ ҳисоб рақамига </t>
    </r>
    <r>
      <rPr>
        <b/>
        <sz val="28"/>
        <color rgb="FF0070C0"/>
        <rFont val="Times New Roman"/>
        <family val="1"/>
        <charset val="204"/>
      </rPr>
      <t xml:space="preserve">молиялаштириб берилган маблағлар </t>
    </r>
    <r>
      <rPr>
        <b/>
        <sz val="28"/>
        <color indexed="8"/>
        <rFont val="Times New Roman"/>
        <family val="1"/>
        <charset val="204"/>
      </rPr>
      <t xml:space="preserve">тўғрисида 
МАЪЛУМОТ  </t>
    </r>
  </si>
  <si>
    <r>
      <rPr>
        <b/>
        <sz val="20"/>
        <color rgb="FFFF0000"/>
        <rFont val="Times New Roman"/>
        <family val="1"/>
        <charset val="204"/>
      </rPr>
      <t>2022 йил январь-май</t>
    </r>
    <r>
      <rPr>
        <b/>
        <sz val="20"/>
        <color indexed="8"/>
        <rFont val="Times New Roman"/>
        <family val="1"/>
        <charset val="204"/>
      </rPr>
      <t xml:space="preserve"> ойлари давомида </t>
    </r>
    <r>
      <rPr>
        <b/>
        <sz val="20"/>
        <color rgb="FF0070C0"/>
        <rFont val="Times New Roman"/>
        <family val="1"/>
        <charset val="204"/>
      </rPr>
      <t>Жамоат ишлари жамғармаси  ҳисобидан сарфланган маблағлар</t>
    </r>
    <r>
      <rPr>
        <b/>
        <sz val="20"/>
        <color indexed="8"/>
        <rFont val="Times New Roman"/>
        <family val="1"/>
        <charset val="204"/>
      </rPr>
      <t xml:space="preserve"> тўғрисида 
МАЪЛУМОТ  </t>
    </r>
  </si>
  <si>
    <r>
      <rPr>
        <b/>
        <sz val="28"/>
        <color rgb="FFFF0000"/>
        <rFont val="Times New Roman"/>
        <family val="1"/>
        <charset val="204"/>
      </rPr>
      <t>2022 йил январь-май</t>
    </r>
    <r>
      <rPr>
        <b/>
        <sz val="28"/>
        <color indexed="8"/>
        <rFont val="Times New Roman"/>
        <family val="1"/>
        <charset val="204"/>
      </rPr>
      <t xml:space="preserve"> ойлари давомида Бандликка кўмаклашиш Давлат жамғармаси ҳисобидан </t>
    </r>
    <r>
      <rPr>
        <b/>
        <sz val="28"/>
        <color rgb="FFC00000"/>
        <rFont val="Times New Roman"/>
        <family val="1"/>
        <charset val="204"/>
      </rPr>
      <t>жисмоний шахсларга</t>
    </r>
    <r>
      <rPr>
        <b/>
        <sz val="28"/>
        <color indexed="8"/>
        <rFont val="Times New Roman"/>
        <family val="1"/>
        <charset val="204"/>
      </rPr>
      <t xml:space="preserve">
</t>
    </r>
    <r>
      <rPr>
        <b/>
        <sz val="28"/>
        <color rgb="FF0070C0"/>
        <rFont val="Times New Roman"/>
        <family val="1"/>
        <charset val="204"/>
      </rPr>
      <t>ажратилган субсидиялар</t>
    </r>
    <r>
      <rPr>
        <b/>
        <sz val="28"/>
        <color rgb="FFFF0000"/>
        <rFont val="Times New Roman"/>
        <family val="1"/>
        <charset val="204"/>
      </rPr>
      <t xml:space="preserve"> </t>
    </r>
    <r>
      <rPr>
        <b/>
        <sz val="28"/>
        <color indexed="8"/>
        <rFont val="Times New Roman"/>
        <family val="1"/>
        <charset val="204"/>
      </rPr>
      <t xml:space="preserve">тўғрисида 
МАЪЛУМОТ  </t>
    </r>
  </si>
  <si>
    <r>
      <rPr>
        <b/>
        <sz val="28"/>
        <color rgb="FFFF0000"/>
        <rFont val="Times New Roman"/>
        <family val="1"/>
        <charset val="204"/>
      </rPr>
      <t>2021 йил январь-май</t>
    </r>
    <r>
      <rPr>
        <b/>
        <sz val="28"/>
        <color indexed="8"/>
        <rFont val="Times New Roman"/>
        <family val="1"/>
        <charset val="204"/>
      </rPr>
      <t xml:space="preserve"> ойлари давомида Бандликка кўмаклашиш Давлат жамғармаси ҳисобидан 
</t>
    </r>
    <r>
      <rPr>
        <b/>
        <sz val="28"/>
        <color rgb="FF0070C0"/>
        <rFont val="Times New Roman"/>
        <family val="1"/>
        <charset val="204"/>
      </rPr>
      <t>ажратилган субсидиялар</t>
    </r>
    <r>
      <rPr>
        <b/>
        <sz val="28"/>
        <color rgb="FFFF0000"/>
        <rFont val="Times New Roman"/>
        <family val="1"/>
        <charset val="204"/>
      </rPr>
      <t xml:space="preserve"> </t>
    </r>
    <r>
      <rPr>
        <b/>
        <sz val="28"/>
        <color indexed="8"/>
        <rFont val="Times New Roman"/>
        <family val="1"/>
        <charset val="204"/>
      </rPr>
      <t xml:space="preserve">тўғрисида 
МАЪЛУМОТ  </t>
    </r>
  </si>
  <si>
    <r>
      <rPr>
        <b/>
        <sz val="28"/>
        <color rgb="FFFF0000"/>
        <rFont val="Times New Roman"/>
        <family val="1"/>
        <charset val="204"/>
      </rPr>
      <t>2022 йил январь-май</t>
    </r>
    <r>
      <rPr>
        <b/>
        <sz val="28"/>
        <color indexed="8"/>
        <rFont val="Times New Roman"/>
        <family val="1"/>
        <charset val="204"/>
      </rPr>
      <t xml:space="preserve"> ойлари давомида Бандликка кўмаклашиш Давлат жамғармаси ҳисоби</t>
    </r>
    <r>
      <rPr>
        <b/>
        <sz val="28"/>
        <color rgb="FF000000"/>
        <rFont val="Times New Roman"/>
        <family val="1"/>
        <charset val="204"/>
      </rPr>
      <t xml:space="preserve">дан </t>
    </r>
    <r>
      <rPr>
        <b/>
        <sz val="28"/>
        <color rgb="FFC00000"/>
        <rFont val="Times New Roman"/>
        <family val="1"/>
        <charset val="204"/>
      </rPr>
      <t>юридик шахсларга</t>
    </r>
    <r>
      <rPr>
        <b/>
        <sz val="28"/>
        <color indexed="8"/>
        <rFont val="Times New Roman"/>
        <family val="1"/>
        <charset val="204"/>
      </rPr>
      <t xml:space="preserve">
</t>
    </r>
    <r>
      <rPr>
        <b/>
        <sz val="28"/>
        <color rgb="FF0070C0"/>
        <rFont val="Times New Roman"/>
        <family val="1"/>
        <charset val="204"/>
      </rPr>
      <t>ажратилган субсидиялар</t>
    </r>
    <r>
      <rPr>
        <b/>
        <sz val="28"/>
        <color rgb="FFFF0000"/>
        <rFont val="Times New Roman"/>
        <family val="1"/>
        <charset val="204"/>
      </rPr>
      <t xml:space="preserve"> </t>
    </r>
    <r>
      <rPr>
        <b/>
        <sz val="28"/>
        <color indexed="8"/>
        <rFont val="Times New Roman"/>
        <family val="1"/>
        <charset val="204"/>
      </rPr>
      <t xml:space="preserve">тўғрисида 
МАЪЛУМОТ  </t>
    </r>
  </si>
  <si>
    <r>
      <rPr>
        <b/>
        <sz val="28"/>
        <color rgb="FFFF0000"/>
        <rFont val="Times New Roman"/>
        <family val="1"/>
        <charset val="204"/>
      </rPr>
      <t>2022 йил январь-май</t>
    </r>
    <r>
      <rPr>
        <b/>
        <sz val="28"/>
        <color indexed="8"/>
        <rFont val="Times New Roman"/>
        <family val="1"/>
        <charset val="204"/>
      </rPr>
      <t xml:space="preserve"> ойлари давомида Аҳоли бандлигига кўмаклашиш марказлари томонидан </t>
    </r>
    <r>
      <rPr>
        <b/>
        <sz val="28"/>
        <color rgb="FF0070C0"/>
        <rFont val="Times New Roman"/>
        <family val="1"/>
        <charset val="204"/>
      </rPr>
      <t>касбга ўқитишга
 юборилган фуқаролар ва уларга тўланган стипендия тўловлари</t>
    </r>
    <r>
      <rPr>
        <b/>
        <sz val="28"/>
        <color indexed="8"/>
        <rFont val="Times New Roman"/>
        <family val="1"/>
        <charset val="204"/>
      </rPr>
      <t xml:space="preserve"> тўғрисида 
МАЪЛУМОТ  </t>
    </r>
  </si>
  <si>
    <r>
      <rPr>
        <b/>
        <sz val="20"/>
        <color rgb="FFFF0000"/>
        <rFont val="Times New Roman"/>
        <family val="1"/>
        <charset val="204"/>
      </rPr>
      <t xml:space="preserve"> 2022 йил январь-май </t>
    </r>
    <r>
      <rPr>
        <b/>
        <sz val="20"/>
        <color indexed="8"/>
        <rFont val="Times New Roman"/>
        <family val="1"/>
        <charset val="204"/>
      </rPr>
      <t xml:space="preserve">ойлари давомида </t>
    </r>
    <r>
      <rPr>
        <b/>
        <sz val="20"/>
        <color rgb="FF0070C0"/>
        <rFont val="Times New Roman"/>
        <family val="1"/>
        <charset val="204"/>
      </rPr>
      <t>заҳираланган иш ўринларига ишга жойлаштириш</t>
    </r>
    <r>
      <rPr>
        <b/>
        <sz val="20"/>
        <color indexed="8"/>
        <rFont val="Times New Roman"/>
        <family val="1"/>
        <charset val="204"/>
      </rPr>
      <t xml:space="preserve"> тўғрисида 
МАЪЛУМОТ  </t>
    </r>
  </si>
  <si>
    <t>01.06.2022 йил ҳолатига</t>
  </si>
  <si>
    <t>01.06.2022й.</t>
  </si>
  <si>
    <r>
      <rPr>
        <b/>
        <sz val="28"/>
        <color rgb="FFFF0000"/>
        <rFont val="Times New Roman"/>
        <family val="1"/>
        <charset val="204"/>
      </rPr>
      <t xml:space="preserve">2022 йил январь-май </t>
    </r>
    <r>
      <rPr>
        <b/>
        <sz val="28"/>
        <color indexed="8"/>
        <rFont val="Times New Roman"/>
        <family val="1"/>
        <charset val="204"/>
      </rPr>
      <t xml:space="preserve">ойи давомида </t>
    </r>
    <r>
      <rPr>
        <b/>
        <sz val="28"/>
        <color rgb="FF0070C0"/>
        <rFont val="Times New Roman"/>
        <family val="1"/>
        <charset val="204"/>
      </rPr>
      <t>Бандликка кўмаклашиш Давлат жамғармаси
 ҳисобидан сарфланган маблағлар</t>
    </r>
    <r>
      <rPr>
        <b/>
        <sz val="28"/>
        <color indexed="8"/>
        <rFont val="Times New Roman"/>
        <family val="1"/>
        <charset val="204"/>
      </rPr>
      <t xml:space="preserve"> тўғрисида тўғрисида 
МАЪЛУМОТ  </t>
    </r>
  </si>
  <si>
    <r>
      <rPr>
        <b/>
        <sz val="26"/>
        <color rgb="FFFF0000"/>
        <rFont val="Times New Roman"/>
        <family val="1"/>
        <charset val="204"/>
      </rPr>
      <t>2022 йил январь-май</t>
    </r>
    <r>
      <rPr>
        <b/>
        <sz val="26"/>
        <color indexed="8"/>
        <rFont val="Times New Roman"/>
        <family val="1"/>
        <charset val="204"/>
      </rPr>
      <t xml:space="preserve"> ойлари давомида </t>
    </r>
    <r>
      <rPr>
        <b/>
        <sz val="26"/>
        <color rgb="FF0070C0"/>
        <rFont val="Times New Roman"/>
        <family val="1"/>
        <charset val="204"/>
      </rPr>
      <t>Бандликка кўмаклашиш Давлат жамғармаси
 ҳисобидан сарфланган маблағлар</t>
    </r>
    <r>
      <rPr>
        <b/>
        <sz val="26"/>
        <color indexed="8"/>
        <rFont val="Times New Roman"/>
        <family val="1"/>
        <charset val="204"/>
      </rPr>
      <t xml:space="preserve"> тўғрисида тўғрисида 
МАЪЛУМОТ  </t>
    </r>
  </si>
  <si>
    <r>
      <rPr>
        <b/>
        <sz val="12"/>
        <color rgb="FFC00000"/>
        <rFont val="Arial"/>
        <family val="2"/>
        <charset val="204"/>
      </rPr>
      <t>2022 йил январь-май</t>
    </r>
    <r>
      <rPr>
        <b/>
        <sz val="12"/>
        <color theme="1"/>
        <rFont val="Arial"/>
        <family val="2"/>
        <charset val="204"/>
      </rPr>
      <t xml:space="preserve"> ойлари давомида</t>
    </r>
    <r>
      <rPr>
        <b/>
        <sz val="12"/>
        <color rgb="FFC00000"/>
        <rFont val="Arial"/>
        <family val="2"/>
        <charset val="204"/>
      </rPr>
      <t xml:space="preserve"> </t>
    </r>
    <r>
      <rPr>
        <b/>
        <sz val="12"/>
        <color rgb="FF0070C0"/>
        <rFont val="Arial"/>
        <family val="2"/>
        <charset val="204"/>
      </rPr>
      <t>Хорижда мехнат фаолиятини амалга оширувчи шахсларни қўллаб-қувватлаш ҳамда уларнинг ҳуқуқ ва манфаатларини ҳимоя қилиш жамғармасининг</t>
    </r>
    <r>
      <rPr>
        <b/>
        <sz val="12"/>
        <color rgb="FFC00000"/>
        <rFont val="Arial"/>
        <family val="2"/>
        <charset val="204"/>
      </rPr>
      <t xml:space="preserve"> </t>
    </r>
    <r>
      <rPr>
        <b/>
        <sz val="12"/>
        <color theme="1"/>
        <rFont val="Arial"/>
        <family val="2"/>
        <charset val="204"/>
      </rPr>
      <t>фаолияти тўғрисида
МАЪЛУМОТ</t>
    </r>
  </si>
  <si>
    <r>
      <t xml:space="preserve">2022 йил </t>
    </r>
    <r>
      <rPr>
        <b/>
        <i/>
        <sz val="10"/>
        <color rgb="FFC00000"/>
        <rFont val="Times New Roman"/>
        <family val="1"/>
        <charset val="204"/>
      </rPr>
      <t>январ-май</t>
    </r>
  </si>
  <si>
    <t>IX. Хорижий фуқароларни жалб қилиш</t>
  </si>
  <si>
    <t>X. Хориждан қайтган фуқароларни реинтеграциялаш тадбирлари</t>
  </si>
  <si>
    <r>
      <rPr>
        <b/>
        <sz val="22"/>
        <color rgb="FFFF0000"/>
        <rFont val="Times New Roman"/>
        <family val="1"/>
        <charset val="204"/>
      </rPr>
      <t>2022 йил январь-май</t>
    </r>
    <r>
      <rPr>
        <b/>
        <sz val="22"/>
        <color indexed="8"/>
        <rFont val="Times New Roman"/>
        <family val="1"/>
        <charset val="204"/>
      </rPr>
      <t xml:space="preserve"> ойларида Давлат меҳнат инспекцияси томонидан ўтказилган текширишлар (ўрганишлар)да
 </t>
    </r>
    <r>
      <rPr>
        <b/>
        <sz val="22"/>
        <color rgb="FF0070C0"/>
        <rFont val="Times New Roman"/>
        <family val="1"/>
        <charset val="204"/>
      </rPr>
      <t>аниқланган қонунбузарлик ҳолатлари</t>
    </r>
    <r>
      <rPr>
        <b/>
        <sz val="22"/>
        <color indexed="8"/>
        <rFont val="Times New Roman"/>
        <family val="1"/>
        <charset val="204"/>
      </rPr>
      <t xml:space="preserve"> бўйича 
МАЪЛУМОТ  </t>
    </r>
  </si>
  <si>
    <r>
      <rPr>
        <b/>
        <sz val="20"/>
        <color rgb="FFFF0000"/>
        <rFont val="Times New Roman"/>
        <family val="1"/>
        <charset val="204"/>
      </rPr>
      <t>2022 йил январь-май</t>
    </r>
    <r>
      <rPr>
        <b/>
        <sz val="20"/>
        <color indexed="8"/>
        <rFont val="Times New Roman"/>
        <family val="1"/>
        <charset val="204"/>
      </rPr>
      <t xml:space="preserve"> ойларида меҳнатни муҳофаза қилиш тўғрисидаги қонунчилик ҳужжатлари бўйича
</t>
    </r>
    <r>
      <rPr>
        <b/>
        <sz val="20"/>
        <color rgb="FF0070C0"/>
        <rFont val="Times New Roman"/>
        <family val="1"/>
        <charset val="204"/>
      </rPr>
      <t xml:space="preserve"> аниқланган қонунбузарлик ҳолатлари</t>
    </r>
    <r>
      <rPr>
        <b/>
        <sz val="20"/>
        <color indexed="8"/>
        <rFont val="Times New Roman"/>
        <family val="1"/>
        <charset val="204"/>
      </rPr>
      <t xml:space="preserve"> юзасидан 
МАЪЛУМОТ  </t>
    </r>
  </si>
  <si>
    <r>
      <rPr>
        <b/>
        <sz val="22"/>
        <color rgb="FFFF0000"/>
        <rFont val="Times New Roman"/>
        <family val="1"/>
        <charset val="204"/>
      </rPr>
      <t xml:space="preserve"> 2022 йил январь-май</t>
    </r>
    <r>
      <rPr>
        <b/>
        <sz val="22"/>
        <color indexed="8"/>
        <rFont val="Times New Roman"/>
        <family val="1"/>
        <charset val="204"/>
      </rPr>
      <t xml:space="preserve"> ойларида Давлат меҳнат инспекцияси томонидан 
</t>
    </r>
    <r>
      <rPr>
        <b/>
        <sz val="22"/>
        <color rgb="FF0070C0"/>
        <rFont val="Times New Roman"/>
        <family val="1"/>
        <charset val="204"/>
      </rPr>
      <t>ўтказилган текшириш натижалари</t>
    </r>
    <r>
      <rPr>
        <b/>
        <sz val="22"/>
        <color indexed="8"/>
        <rFont val="Times New Roman"/>
        <family val="1"/>
        <charset val="204"/>
      </rPr>
      <t xml:space="preserve"> тўғрисида  тўғрисида 
МАЪЛУМОТ  </t>
    </r>
  </si>
  <si>
    <t>Ноқонуний ишдан бўшатил-ганлар сони</t>
  </si>
  <si>
    <t>Аниқланган қонун бузилишлар сони</t>
  </si>
  <si>
    <t>Норасмий ишлатиш</t>
  </si>
  <si>
    <t>Меҳнат шартнома-ларини нотўғри тузилиши</t>
  </si>
  <si>
    <t>Иш ҳақи тўланма-ганлар сони</t>
  </si>
  <si>
    <r>
      <rPr>
        <b/>
        <sz val="24"/>
        <color rgb="FFFF0000"/>
        <rFont val="Times New Roman"/>
        <family val="1"/>
        <charset val="204"/>
      </rPr>
      <t>2022 йил январь-май</t>
    </r>
    <r>
      <rPr>
        <b/>
        <sz val="24"/>
        <color indexed="8"/>
        <rFont val="Times New Roman"/>
        <family val="1"/>
        <charset val="204"/>
      </rPr>
      <t xml:space="preserve"> ойларида </t>
    </r>
    <r>
      <rPr>
        <b/>
        <sz val="24"/>
        <color rgb="FF0070C0"/>
        <rFont val="Times New Roman"/>
        <family val="1"/>
        <charset val="204"/>
      </rPr>
      <t>хотин-қизларнинг бандлигини таъминлаш ҳамда меҳнат ҳуқуқларини ҳимоя қилиш юзасидан амалга оширилган</t>
    </r>
    <r>
      <rPr>
        <b/>
        <sz val="24"/>
        <color indexed="8"/>
        <rFont val="Times New Roman"/>
        <family val="1"/>
        <charset val="204"/>
      </rPr>
      <t xml:space="preserve"> ишлар тўғрисида 
МАЪЛУМОТ  </t>
    </r>
  </si>
  <si>
    <t>01.06.2022 й</t>
  </si>
  <si>
    <t>Ишлаш рухсатномаси хужжат-ларини расмийлаш-тириш</t>
  </si>
  <si>
    <t xml:space="preserve">01.06.2022 йил </t>
  </si>
  <si>
    <t>2022 йил 
5 ойлик прогнози</t>
  </si>
  <si>
    <r>
      <t xml:space="preserve">2022 йил </t>
    </r>
    <r>
      <rPr>
        <b/>
        <sz val="36"/>
        <color rgb="FFC00000"/>
        <rFont val="Times New Roman"/>
        <family val="1"/>
        <charset val="204"/>
      </rPr>
      <t>январь-май</t>
    </r>
    <r>
      <rPr>
        <b/>
        <sz val="36"/>
        <color rgb="FF002060"/>
        <rFont val="Times New Roman"/>
        <family val="1"/>
        <charset val="204"/>
      </rPr>
      <t xml:space="preserve"> ойларида бандликни таъминлаш
мақсадли кўрсаткичлари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</si>
</sst>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 #,##0.00_-;_-* &quot;-&quot;??_-;_-@_-"/>
    <numFmt numFmtId="165" formatCode="0.0%"/>
    <numFmt numFmtId="166" formatCode="0.0"/>
    <numFmt numFmtId="167" formatCode="#,##0.0"/>
    <numFmt numFmtId="168" formatCode="#,##0.0\ _с_ў_м"/>
    <numFmt numFmtId="169" formatCode="_-* #,##0.00\ _с_ў_м_-;\-* #,##0.00\ _с_ў_м_-;_-* &quot;-&quot;??\ _с_ў_м_-;_-@_-"/>
    <numFmt numFmtId="170" formatCode="_-* #,##0.00_р_._-;\-* #,##0.00_р_._-;_-* &quot;-&quot;??_р_._-;_-@_-"/>
    <numFmt numFmtId="174" formatCode="#,##0.000"/>
  </numFmts>
  <fonts count="20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font>
    <font>
      <sz val="10"/>
      <name val="Times New Roman"/>
      <family val="1"/>
      <charset val="204"/>
    </font>
    <font>
      <sz val="10"/>
      <name val="Arial"/>
      <family val="2"/>
      <charset val="204"/>
    </font>
    <font>
      <b/>
      <sz val="12"/>
      <name val="Times New Roman"/>
      <family val="1"/>
      <charset val="204"/>
    </font>
    <font>
      <sz val="12"/>
      <name val="Times New Roman"/>
      <family val="1"/>
      <charset val="204"/>
    </font>
    <font>
      <sz val="10"/>
      <name val="Arial Cyr"/>
      <charset val="204"/>
    </font>
    <font>
      <b/>
      <i/>
      <sz val="12"/>
      <name val="Times New Roman"/>
      <family val="1"/>
      <charset val="204"/>
    </font>
    <font>
      <i/>
      <sz val="12"/>
      <name val="Times New Roman"/>
      <family val="1"/>
      <charset val="204"/>
    </font>
    <font>
      <sz val="9"/>
      <name val="Times New Roman"/>
      <family val="1"/>
      <charset val="204"/>
    </font>
    <font>
      <i/>
      <sz val="9"/>
      <name val="Times New Roman"/>
      <family val="1"/>
      <charset val="204"/>
    </font>
    <font>
      <sz val="15"/>
      <name val="Times New Roman"/>
      <family val="1"/>
      <charset val="204"/>
    </font>
    <font>
      <sz val="11"/>
      <color indexed="8"/>
      <name val="Calibri"/>
      <family val="2"/>
      <charset val="204"/>
    </font>
    <font>
      <b/>
      <sz val="15"/>
      <name val="Times New Roman"/>
      <family val="1"/>
      <charset val="204"/>
    </font>
    <font>
      <b/>
      <sz val="14"/>
      <name val="Times New Roman"/>
      <family val="1"/>
      <charset val="204"/>
    </font>
    <font>
      <b/>
      <sz val="16"/>
      <name val="Times New Roman"/>
      <family val="1"/>
      <charset val="204"/>
    </font>
    <font>
      <sz val="16"/>
      <name val="Times New Roman"/>
      <family val="1"/>
      <charset val="204"/>
    </font>
    <font>
      <sz val="16"/>
      <color indexed="8"/>
      <name val="Times New Roman"/>
      <family val="1"/>
      <charset val="204"/>
    </font>
    <font>
      <sz val="10"/>
      <color indexed="8"/>
      <name val="Times New Roman"/>
      <family val="1"/>
      <charset val="204"/>
    </font>
    <font>
      <b/>
      <sz val="16"/>
      <color indexed="8"/>
      <name val="Times New Roman"/>
      <family val="1"/>
      <charset val="204"/>
    </font>
    <font>
      <b/>
      <sz val="14"/>
      <color indexed="8"/>
      <name val="Times New Roman"/>
      <family val="1"/>
      <charset val="204"/>
    </font>
    <font>
      <b/>
      <i/>
      <sz val="14"/>
      <color indexed="8"/>
      <name val="Times New Roman"/>
      <family val="1"/>
      <charset val="204"/>
    </font>
    <font>
      <b/>
      <sz val="12"/>
      <color indexed="10"/>
      <name val="Times New Roman"/>
      <family val="1"/>
      <charset val="204"/>
    </font>
    <font>
      <sz val="16"/>
      <color indexed="8"/>
      <name val="Times New Roman"/>
      <family val="1"/>
      <charset val="204"/>
    </font>
    <font>
      <sz val="12"/>
      <color indexed="10"/>
      <name val="Times New Roman"/>
      <family val="1"/>
      <charset val="204"/>
    </font>
    <font>
      <sz val="11"/>
      <name val="Times New Roman"/>
      <family val="1"/>
      <charset val="204"/>
    </font>
    <font>
      <sz val="12"/>
      <color indexed="10"/>
      <name val="Times New Roman"/>
      <family val="1"/>
      <charset val="204"/>
    </font>
    <font>
      <sz val="15"/>
      <color indexed="8"/>
      <name val="Times New Roman"/>
      <family val="1"/>
      <charset val="204"/>
    </font>
    <font>
      <b/>
      <sz val="18"/>
      <name val="Times New Roman"/>
      <family val="1"/>
      <charset val="204"/>
    </font>
    <font>
      <sz val="18"/>
      <color indexed="8"/>
      <name val="Times New Roman"/>
      <family val="1"/>
      <charset val="204"/>
    </font>
    <font>
      <b/>
      <sz val="18"/>
      <color indexed="8"/>
      <name val="Times New Roman"/>
      <family val="1"/>
      <charset val="204"/>
    </font>
    <font>
      <sz val="18"/>
      <color indexed="8"/>
      <name val="Times New Roman"/>
      <family val="1"/>
      <charset val="204"/>
    </font>
    <font>
      <b/>
      <sz val="22"/>
      <color indexed="8"/>
      <name val="Times New Roman"/>
      <family val="1"/>
      <charset val="204"/>
    </font>
    <font>
      <sz val="11"/>
      <color theme="1"/>
      <name val="Calibri"/>
      <family val="2"/>
      <charset val="204"/>
      <scheme val="minor"/>
    </font>
    <font>
      <b/>
      <sz val="11"/>
      <name val="Times New Roman"/>
      <family val="1"/>
      <charset val="204"/>
    </font>
    <font>
      <sz val="20"/>
      <color indexed="8"/>
      <name val="Times New Roman"/>
      <family val="1"/>
      <charset val="204"/>
    </font>
    <font>
      <b/>
      <sz val="20"/>
      <color indexed="8"/>
      <name val="Times New Roman"/>
      <family val="1"/>
      <charset val="204"/>
    </font>
    <font>
      <sz val="11"/>
      <color theme="1"/>
      <name val="Calibri"/>
      <family val="2"/>
      <scheme val="minor"/>
    </font>
    <font>
      <b/>
      <sz val="24"/>
      <color indexed="8"/>
      <name val="Times New Roman"/>
      <family val="1"/>
      <charset val="204"/>
    </font>
    <font>
      <b/>
      <sz val="16"/>
      <color rgb="FFFF0000"/>
      <name val="Times New Roman"/>
      <family val="1"/>
      <charset val="204"/>
    </font>
    <font>
      <b/>
      <sz val="20"/>
      <color rgb="FFFF0000"/>
      <name val="Times New Roman"/>
      <family val="1"/>
      <charset val="204"/>
    </font>
    <font>
      <b/>
      <sz val="20"/>
      <color rgb="FF0070C0"/>
      <name val="Times New Roman"/>
      <family val="1"/>
      <charset val="204"/>
    </font>
    <font>
      <sz val="10"/>
      <color indexed="8"/>
      <name val="Arial"/>
      <family val="2"/>
      <charset val="204"/>
    </font>
    <font>
      <b/>
      <sz val="10"/>
      <name val="Times New Roman"/>
      <family val="1"/>
      <charset val="204"/>
    </font>
    <font>
      <sz val="10"/>
      <color rgb="FFFF0000"/>
      <name val="Times New Roman"/>
      <family val="1"/>
      <charset val="204"/>
    </font>
    <font>
      <sz val="16"/>
      <color theme="1"/>
      <name val="Times New Roman"/>
      <family val="1"/>
      <charset val="204"/>
    </font>
    <font>
      <sz val="18"/>
      <color theme="1"/>
      <name val="Times New Roman"/>
      <family val="1"/>
      <charset val="204"/>
    </font>
    <font>
      <i/>
      <sz val="16"/>
      <name val="Times New Roman"/>
      <family val="1"/>
      <charset val="204"/>
    </font>
    <font>
      <sz val="8"/>
      <name val="Calibri"/>
      <family val="2"/>
      <scheme val="minor"/>
    </font>
    <font>
      <i/>
      <sz val="20"/>
      <color indexed="8"/>
      <name val="Times New Roman"/>
      <family val="1"/>
      <charset val="204"/>
    </font>
    <font>
      <b/>
      <sz val="22"/>
      <color rgb="FFFF0000"/>
      <name val="Times New Roman"/>
      <family val="1"/>
      <charset val="204"/>
    </font>
    <font>
      <sz val="22"/>
      <color indexed="8"/>
      <name val="Times New Roman"/>
      <family val="1"/>
      <charset val="204"/>
    </font>
    <font>
      <b/>
      <sz val="24"/>
      <color rgb="FFFF0000"/>
      <name val="Times New Roman"/>
      <family val="1"/>
      <charset val="204"/>
    </font>
    <font>
      <b/>
      <sz val="24"/>
      <color rgb="FF0070C0"/>
      <name val="Times New Roman"/>
      <family val="1"/>
      <charset val="204"/>
    </font>
    <font>
      <b/>
      <sz val="22"/>
      <color rgb="FF0070C0"/>
      <name val="Times New Roman"/>
      <family val="1"/>
      <charset val="204"/>
    </font>
    <font>
      <sz val="24"/>
      <color indexed="8"/>
      <name val="Times New Roman"/>
      <family val="1"/>
      <charset val="204"/>
    </font>
    <font>
      <b/>
      <sz val="28"/>
      <color indexed="8"/>
      <name val="Times New Roman"/>
      <family val="1"/>
      <charset val="204"/>
    </font>
    <font>
      <b/>
      <sz val="28"/>
      <color rgb="FFFF0000"/>
      <name val="Times New Roman"/>
      <family val="1"/>
      <charset val="204"/>
    </font>
    <font>
      <b/>
      <sz val="28"/>
      <color rgb="FF0070C0"/>
      <name val="Times New Roman"/>
      <family val="1"/>
      <charset val="204"/>
    </font>
    <font>
      <b/>
      <sz val="18"/>
      <color theme="1"/>
      <name val="Times New Roman"/>
      <family val="1"/>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Times New Roman"/>
      <family val="1"/>
      <charset val="204"/>
    </font>
    <font>
      <b/>
      <sz val="11"/>
      <color indexed="8"/>
      <name val="Times New Roman"/>
      <family val="1"/>
      <charset val="204"/>
    </font>
    <font>
      <sz val="14"/>
      <name val="Times New Roman"/>
      <family val="1"/>
      <charset val="204"/>
    </font>
    <font>
      <sz val="10"/>
      <name val="Arial Cyr"/>
      <family val="2"/>
    </font>
    <font>
      <b/>
      <sz val="18"/>
      <color theme="3"/>
      <name val="Calibri Light"/>
      <family val="2"/>
      <charset val="204"/>
      <scheme val="major"/>
    </font>
    <font>
      <sz val="11"/>
      <color rgb="FF9C6500"/>
      <name val="Calibri"/>
      <family val="2"/>
      <charset val="204"/>
      <scheme val="minor"/>
    </font>
    <font>
      <b/>
      <sz val="14"/>
      <color rgb="FF0070C0"/>
      <name val="Times New Roman"/>
      <family val="1"/>
      <charset val="204"/>
    </font>
    <font>
      <b/>
      <sz val="16"/>
      <color rgb="FFC00000"/>
      <name val="Times New Roman"/>
      <family val="1"/>
      <charset val="204"/>
    </font>
    <font>
      <b/>
      <sz val="14"/>
      <color theme="1"/>
      <name val="Arial"/>
      <family val="2"/>
      <charset val="204"/>
    </font>
    <font>
      <sz val="14"/>
      <color theme="1"/>
      <name val="Arial"/>
      <family val="2"/>
      <charset val="204"/>
    </font>
    <font>
      <sz val="12"/>
      <color theme="1"/>
      <name val="Arial"/>
      <family val="2"/>
      <charset val="204"/>
    </font>
    <font>
      <sz val="12"/>
      <name val="Arial"/>
      <family val="2"/>
      <charset val="204"/>
    </font>
    <font>
      <b/>
      <sz val="12"/>
      <color theme="1"/>
      <name val="Arial"/>
      <family val="2"/>
      <charset val="204"/>
    </font>
    <font>
      <b/>
      <sz val="12"/>
      <name val="Arial"/>
      <family val="2"/>
      <charset val="204"/>
    </font>
    <font>
      <sz val="12"/>
      <color rgb="FF00B050"/>
      <name val="Arial"/>
      <family val="2"/>
      <charset val="204"/>
    </font>
    <font>
      <b/>
      <sz val="20"/>
      <color theme="1"/>
      <name val="Times New Roman"/>
      <family val="1"/>
      <charset val="204"/>
    </font>
    <font>
      <sz val="20"/>
      <color theme="1"/>
      <name val="Times New Roman"/>
      <family val="1"/>
      <charset val="204"/>
    </font>
    <font>
      <b/>
      <sz val="20"/>
      <name val="Times New Roman"/>
      <family val="1"/>
      <charset val="204"/>
    </font>
    <font>
      <b/>
      <sz val="26"/>
      <color indexed="8"/>
      <name val="Times New Roman"/>
      <family val="1"/>
      <charset val="204"/>
    </font>
    <font>
      <b/>
      <sz val="26"/>
      <color rgb="FFFF0000"/>
      <name val="Times New Roman"/>
      <family val="1"/>
      <charset val="204"/>
    </font>
    <font>
      <b/>
      <sz val="26"/>
      <color rgb="FF0070C0"/>
      <name val="Times New Roman"/>
      <family val="1"/>
      <charset val="204"/>
    </font>
    <font>
      <sz val="26"/>
      <color indexed="8"/>
      <name val="Times New Roman"/>
      <family val="1"/>
      <charset val="204"/>
    </font>
    <font>
      <b/>
      <sz val="22"/>
      <name val="Times New Roman"/>
      <family val="1"/>
      <charset val="204"/>
    </font>
    <font>
      <i/>
      <sz val="22"/>
      <name val="Times New Roman"/>
      <family val="1"/>
      <charset val="204"/>
    </font>
    <font>
      <b/>
      <i/>
      <sz val="18"/>
      <name val="Times New Roman"/>
      <family val="1"/>
      <charset val="204"/>
    </font>
    <font>
      <b/>
      <sz val="20"/>
      <color rgb="FF00B050"/>
      <name val="Times New Roman"/>
      <family val="1"/>
      <charset val="204"/>
    </font>
    <font>
      <b/>
      <sz val="22"/>
      <color theme="1"/>
      <name val="Times New Roman"/>
      <family val="1"/>
      <charset val="204"/>
    </font>
    <font>
      <i/>
      <sz val="18"/>
      <name val="Times New Roman"/>
      <family val="1"/>
      <charset val="204"/>
    </font>
    <font>
      <b/>
      <sz val="26"/>
      <color rgb="FF00B050"/>
      <name val="Times New Roman"/>
      <family val="1"/>
      <charset val="204"/>
    </font>
    <font>
      <i/>
      <sz val="24"/>
      <name val="Times New Roman"/>
      <family val="1"/>
      <charset val="204"/>
    </font>
    <font>
      <sz val="22"/>
      <color theme="1"/>
      <name val="Times New Roman"/>
      <family val="1"/>
      <charset val="204"/>
    </font>
    <font>
      <b/>
      <sz val="14"/>
      <color rgb="FFFF0000"/>
      <name val="Times New Roman"/>
      <family val="1"/>
      <charset val="204"/>
    </font>
    <font>
      <b/>
      <i/>
      <sz val="14"/>
      <color rgb="FF0070C0"/>
      <name val="Times New Roman"/>
      <family val="1"/>
      <charset val="204"/>
    </font>
    <font>
      <b/>
      <sz val="24"/>
      <color theme="1"/>
      <name val="Times New Roman"/>
      <family val="1"/>
      <charset val="204"/>
    </font>
    <font>
      <sz val="24"/>
      <color theme="1"/>
      <name val="Times New Roman"/>
      <family val="1"/>
      <charset val="204"/>
    </font>
    <font>
      <sz val="11"/>
      <color theme="1"/>
      <name val="Times New Roman"/>
      <family val="1"/>
      <charset val="204"/>
    </font>
    <font>
      <sz val="28"/>
      <color indexed="8"/>
      <name val="Times New Roman"/>
      <family val="1"/>
      <charset val="204"/>
    </font>
    <font>
      <b/>
      <sz val="36"/>
      <color rgb="FFFF0000"/>
      <name val="Times New Roman"/>
      <family val="1"/>
      <charset val="204"/>
    </font>
    <font>
      <b/>
      <sz val="36"/>
      <color rgb="FF0070C0"/>
      <name val="Times New Roman"/>
      <family val="1"/>
      <charset val="204"/>
    </font>
    <font>
      <b/>
      <sz val="36"/>
      <color indexed="8"/>
      <name val="Times New Roman"/>
      <family val="1"/>
      <charset val="204"/>
    </font>
    <font>
      <sz val="36"/>
      <color indexed="8"/>
      <name val="Times New Roman"/>
      <family val="1"/>
      <charset val="204"/>
    </font>
    <font>
      <b/>
      <i/>
      <sz val="20"/>
      <color rgb="FFFF0000"/>
      <name val="Times New Roman"/>
      <family val="1"/>
      <charset val="204"/>
    </font>
    <font>
      <b/>
      <i/>
      <sz val="22"/>
      <name val="Times New Roman"/>
      <family val="1"/>
      <charset val="204"/>
    </font>
    <font>
      <i/>
      <sz val="20"/>
      <name val="Times New Roman"/>
      <family val="1"/>
      <charset val="204"/>
    </font>
    <font>
      <i/>
      <sz val="16"/>
      <color indexed="8"/>
      <name val="Times New Roman"/>
      <family val="1"/>
      <charset val="204"/>
    </font>
    <font>
      <b/>
      <sz val="26"/>
      <color theme="1"/>
      <name val="Times New Roman"/>
      <family val="1"/>
      <charset val="204"/>
    </font>
    <font>
      <sz val="26"/>
      <color theme="1"/>
      <name val="Times New Roman"/>
      <family val="1"/>
      <charset val="204"/>
    </font>
    <font>
      <b/>
      <sz val="28"/>
      <color rgb="FF00B050"/>
      <name val="Times New Roman"/>
      <family val="1"/>
      <charset val="204"/>
    </font>
    <font>
      <b/>
      <sz val="28"/>
      <color theme="1"/>
      <name val="Times New Roman"/>
      <family val="1"/>
      <charset val="204"/>
    </font>
    <font>
      <sz val="28"/>
      <color theme="1"/>
      <name val="Times New Roman"/>
      <family val="1"/>
      <charset val="204"/>
    </font>
    <font>
      <b/>
      <sz val="24"/>
      <color theme="9" tint="-0.249977111117893"/>
      <name val="Times New Roman"/>
      <family val="1"/>
      <charset val="204"/>
    </font>
    <font>
      <i/>
      <sz val="22"/>
      <color indexed="8"/>
      <name val="Times New Roman"/>
      <family val="1"/>
      <charset val="204"/>
    </font>
    <font>
      <b/>
      <sz val="11"/>
      <color rgb="FF002060"/>
      <name val="Times New Roman"/>
      <family val="1"/>
      <charset val="204"/>
    </font>
    <font>
      <sz val="11"/>
      <color rgb="FF002060"/>
      <name val="Times New Roman"/>
      <family val="1"/>
      <charset val="204"/>
    </font>
    <font>
      <i/>
      <sz val="11"/>
      <color rgb="FF002060"/>
      <name val="Times New Roman"/>
      <family val="1"/>
      <charset val="204"/>
    </font>
    <font>
      <b/>
      <i/>
      <sz val="11"/>
      <color rgb="FF002060"/>
      <name val="Times New Roman"/>
      <family val="1"/>
      <charset val="204"/>
    </font>
    <font>
      <sz val="9"/>
      <color indexed="81"/>
      <name val="Tahoma"/>
      <family val="2"/>
    </font>
    <font>
      <b/>
      <sz val="22"/>
      <color theme="8"/>
      <name val="Times New Roman"/>
      <family val="1"/>
      <charset val="204"/>
    </font>
    <font>
      <i/>
      <sz val="16"/>
      <color theme="1"/>
      <name val="Times New Roman"/>
      <family val="1"/>
      <charset val="204"/>
    </font>
    <font>
      <b/>
      <sz val="18"/>
      <color rgb="FFC00000"/>
      <name val="Times New Roman"/>
      <family val="1"/>
      <charset val="204"/>
    </font>
    <font>
      <b/>
      <i/>
      <sz val="20"/>
      <color rgb="FF000000"/>
      <name val="Times New Roman"/>
      <family val="1"/>
      <charset val="204"/>
    </font>
    <font>
      <b/>
      <sz val="26"/>
      <color theme="8" tint="-0.499984740745262"/>
      <name val="Times New Roman"/>
      <family val="1"/>
      <charset val="204"/>
    </font>
    <font>
      <b/>
      <sz val="26"/>
      <color rgb="FFC00000"/>
      <name val="Times New Roman"/>
      <family val="1"/>
      <charset val="204"/>
    </font>
    <font>
      <b/>
      <sz val="28"/>
      <color rgb="FF000000"/>
      <name val="Times New Roman"/>
      <family val="1"/>
      <charset val="204"/>
    </font>
    <font>
      <b/>
      <sz val="28"/>
      <color rgb="FFC00000"/>
      <name val="Times New Roman"/>
      <family val="1"/>
      <charset val="204"/>
    </font>
    <font>
      <b/>
      <sz val="16"/>
      <color theme="1"/>
      <name val="Times New Roman"/>
      <family val="1"/>
      <charset val="204"/>
    </font>
    <font>
      <b/>
      <sz val="16"/>
      <color rgb="FF002060"/>
      <name val="Times New Roman"/>
      <family val="1"/>
      <charset val="204"/>
    </font>
    <font>
      <sz val="18"/>
      <name val="Times New Roman"/>
      <family val="1"/>
      <charset val="204"/>
    </font>
    <font>
      <i/>
      <sz val="14"/>
      <name val="Arial"/>
      <family val="2"/>
      <charset val="204"/>
    </font>
    <font>
      <i/>
      <sz val="14"/>
      <color indexed="8"/>
      <name val="Arial"/>
      <family val="2"/>
      <charset val="204"/>
    </font>
    <font>
      <sz val="20"/>
      <name val="Times New Roman"/>
      <family val="1"/>
      <charset val="204"/>
    </font>
    <font>
      <b/>
      <sz val="18"/>
      <color indexed="8"/>
      <name val="Arial"/>
      <family val="2"/>
      <charset val="204"/>
    </font>
    <font>
      <i/>
      <sz val="18"/>
      <name val="Arial"/>
      <family val="2"/>
      <charset val="204"/>
    </font>
    <font>
      <b/>
      <sz val="18"/>
      <name val="Arial"/>
      <family val="2"/>
      <charset val="204"/>
    </font>
    <font>
      <b/>
      <sz val="24"/>
      <color rgb="FF002060"/>
      <name val="Times New Roman"/>
      <family val="1"/>
      <charset val="204"/>
    </font>
    <font>
      <b/>
      <sz val="24"/>
      <color rgb="FFC00000"/>
      <name val="Times New Roman"/>
      <family val="1"/>
      <charset val="204"/>
    </font>
    <font>
      <b/>
      <sz val="16"/>
      <color rgb="FF0070C0"/>
      <name val="Times New Roman"/>
      <family val="1"/>
      <charset val="204"/>
    </font>
    <font>
      <b/>
      <sz val="12"/>
      <color rgb="FF0070C0"/>
      <name val="Arial"/>
      <family val="2"/>
      <charset val="204"/>
    </font>
    <font>
      <b/>
      <sz val="14"/>
      <color rgb="FF0070C0"/>
      <name val="Arial"/>
      <family val="2"/>
      <charset val="204"/>
    </font>
    <font>
      <b/>
      <i/>
      <sz val="22"/>
      <color theme="1"/>
      <name val="Times New Roman"/>
      <family val="1"/>
      <charset val="204"/>
    </font>
    <font>
      <i/>
      <sz val="14"/>
      <color indexed="8"/>
      <name val="Times New Roman"/>
      <family val="1"/>
      <charset val="204"/>
    </font>
    <font>
      <b/>
      <sz val="24"/>
      <name val="Times New Roman"/>
      <family val="1"/>
      <charset val="204"/>
    </font>
    <font>
      <sz val="22"/>
      <name val="Times New Roman"/>
      <family val="1"/>
      <charset val="204"/>
    </font>
    <font>
      <b/>
      <sz val="24"/>
      <color theme="8" tint="-0.249977111117893"/>
      <name val="Times New Roman"/>
      <family val="1"/>
      <charset val="204"/>
    </font>
    <font>
      <sz val="24"/>
      <name val="Times New Roman"/>
      <family val="1"/>
      <charset val="204"/>
    </font>
    <font>
      <i/>
      <sz val="14"/>
      <name val="Times New Roman"/>
      <family val="1"/>
      <charset val="204"/>
    </font>
    <font>
      <sz val="14"/>
      <color theme="1"/>
      <name val="Times New Roman"/>
      <family val="1"/>
      <charset val="204"/>
    </font>
    <font>
      <i/>
      <sz val="14"/>
      <color theme="1"/>
      <name val="Times New Roman"/>
      <family val="1"/>
      <charset val="204"/>
    </font>
    <font>
      <b/>
      <sz val="20"/>
      <color rgb="FFC00000"/>
      <name val="Times New Roman"/>
      <family val="1"/>
      <charset val="204"/>
    </font>
    <font>
      <b/>
      <sz val="20"/>
      <color theme="8" tint="-0.249977111117893"/>
      <name val="Times New Roman"/>
      <family val="1"/>
      <charset val="204"/>
    </font>
    <font>
      <b/>
      <sz val="20"/>
      <color theme="9" tint="-0.499984740745262"/>
      <name val="Times New Roman"/>
      <family val="1"/>
      <charset val="204"/>
    </font>
    <font>
      <sz val="30"/>
      <color indexed="8"/>
      <name val="Times New Roman"/>
      <family val="1"/>
      <charset val="204"/>
    </font>
    <font>
      <b/>
      <sz val="26"/>
      <color theme="9" tint="-0.499984740745262"/>
      <name val="Times New Roman"/>
      <family val="1"/>
      <charset val="204"/>
    </font>
    <font>
      <b/>
      <sz val="26"/>
      <color rgb="FF7030A0"/>
      <name val="Times New Roman"/>
      <family val="1"/>
      <charset val="204"/>
    </font>
    <font>
      <b/>
      <sz val="14"/>
      <color theme="8" tint="-0.499984740745262"/>
      <name val="Times New Roman"/>
      <family val="1"/>
      <charset val="204"/>
    </font>
    <font>
      <b/>
      <i/>
      <sz val="13"/>
      <name val="Times New Roman"/>
      <family val="1"/>
      <charset val="204"/>
    </font>
    <font>
      <b/>
      <i/>
      <sz val="13"/>
      <color rgb="FF000000"/>
      <name val="Times New Roman"/>
      <family val="1"/>
      <charset val="204"/>
    </font>
    <font>
      <b/>
      <sz val="13"/>
      <color indexed="8"/>
      <name val="Times New Roman"/>
      <family val="1"/>
      <charset val="204"/>
    </font>
    <font>
      <b/>
      <sz val="18"/>
      <color rgb="FF0070C0"/>
      <name val="Times New Roman"/>
      <family val="1"/>
      <charset val="204"/>
    </font>
    <font>
      <sz val="16"/>
      <color rgb="FF0070C0"/>
      <name val="Times New Roman"/>
      <family val="1"/>
      <charset val="204"/>
    </font>
    <font>
      <sz val="18"/>
      <color theme="3"/>
      <name val="Calibri Light"/>
      <family val="2"/>
      <charset val="204"/>
      <scheme val="major"/>
    </font>
    <font>
      <sz val="11"/>
      <color rgb="FF9C5700"/>
      <name val="Calibri"/>
      <family val="2"/>
      <charset val="204"/>
      <scheme val="minor"/>
    </font>
    <font>
      <b/>
      <i/>
      <sz val="14"/>
      <name val="Times New Roman"/>
      <family val="1"/>
      <charset val="204"/>
    </font>
    <font>
      <b/>
      <sz val="14"/>
      <color theme="1"/>
      <name val="Times New Roman"/>
      <family val="1"/>
      <charset val="204"/>
    </font>
    <font>
      <b/>
      <sz val="12"/>
      <color rgb="FF002060"/>
      <name val="Arial"/>
      <family val="2"/>
      <charset val="204"/>
    </font>
    <font>
      <b/>
      <sz val="12"/>
      <color rgb="FFC00000"/>
      <name val="Arial"/>
      <family val="2"/>
      <charset val="204"/>
    </font>
    <font>
      <b/>
      <i/>
      <sz val="10"/>
      <color rgb="FFC00000"/>
      <name val="Times New Roman"/>
      <family val="1"/>
      <charset val="204"/>
    </font>
    <font>
      <b/>
      <sz val="9"/>
      <color indexed="81"/>
      <name val="Tahoma"/>
      <family val="2"/>
      <charset val="204"/>
    </font>
    <font>
      <sz val="9"/>
      <color indexed="81"/>
      <name val="Tahoma"/>
      <family val="2"/>
      <charset val="204"/>
    </font>
    <font>
      <b/>
      <sz val="24"/>
      <color theme="1"/>
      <name val="Calibri"/>
      <family val="2"/>
      <charset val="204"/>
      <scheme val="minor"/>
    </font>
    <font>
      <b/>
      <sz val="15"/>
      <color theme="1"/>
      <name val="Calibri"/>
      <family val="2"/>
      <charset val="204"/>
      <scheme val="minor"/>
    </font>
    <font>
      <sz val="15"/>
      <color theme="1"/>
      <name val="Calibri"/>
      <family val="2"/>
      <charset val="204"/>
      <scheme val="minor"/>
    </font>
    <font>
      <sz val="20"/>
      <color theme="1"/>
      <name val="Calibri"/>
      <family val="2"/>
      <charset val="204"/>
      <scheme val="minor"/>
    </font>
    <font>
      <b/>
      <sz val="20"/>
      <color theme="1"/>
      <name val="Calibri"/>
      <family val="2"/>
      <charset val="204"/>
      <scheme val="minor"/>
    </font>
    <font>
      <b/>
      <sz val="36"/>
      <color rgb="FF002060"/>
      <name val="Times New Roman"/>
      <family val="1"/>
      <charset val="204"/>
    </font>
    <font>
      <b/>
      <sz val="36"/>
      <color rgb="FFC00000"/>
      <name val="Times New Roman"/>
      <family val="1"/>
      <charset val="204"/>
    </font>
    <font>
      <b/>
      <i/>
      <sz val="24"/>
      <color theme="1"/>
      <name val="Times New Roman"/>
      <family val="1"/>
      <charset val="204"/>
    </font>
    <font>
      <b/>
      <i/>
      <sz val="24"/>
      <color rgb="FF0070C0"/>
      <name val="Times New Roman"/>
      <family val="1"/>
      <charset val="204"/>
    </font>
    <font>
      <b/>
      <sz val="15"/>
      <color theme="1"/>
      <name val="Times New Roman"/>
      <family val="1"/>
      <charset val="204"/>
    </font>
    <font>
      <b/>
      <sz val="15"/>
      <color rgb="FF0070C0"/>
      <name val="Times New Roman"/>
      <family val="1"/>
      <charset val="204"/>
    </font>
    <font>
      <b/>
      <sz val="15"/>
      <color rgb="FFC00000"/>
      <name val="Times New Roman"/>
      <family val="1"/>
      <charset val="204"/>
    </font>
    <font>
      <b/>
      <sz val="24"/>
      <color rgb="FF000000"/>
      <name val="Times New Roman"/>
      <family val="1"/>
      <charset val="204"/>
    </font>
    <font>
      <b/>
      <i/>
      <sz val="24"/>
      <color rgb="FFC00000"/>
      <name val="Times New Roman"/>
      <family val="1"/>
      <charset val="204"/>
    </font>
    <font>
      <i/>
      <sz val="10"/>
      <name val="Times New Roman"/>
      <family val="1"/>
      <charset val="204"/>
    </font>
  </fonts>
  <fills count="4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thin">
        <color indexed="64"/>
      </top>
      <bottom/>
      <diagonal/>
    </border>
    <border>
      <left style="thin">
        <color indexed="64"/>
      </left>
      <right style="medium">
        <color indexed="64"/>
      </right>
      <top style="hair">
        <color indexed="64"/>
      </top>
      <bottom style="medium">
        <color indexed="64"/>
      </bottom>
      <diagonal/>
    </border>
  </borders>
  <cellStyleXfs count="92">
    <xf numFmtId="0" fontId="0" fillId="0" borderId="0"/>
    <xf numFmtId="0" fontId="10" fillId="0" borderId="0"/>
    <xf numFmtId="0" fontId="40" fillId="0" borderId="0"/>
    <xf numFmtId="0" fontId="13" fillId="0" borderId="0"/>
    <xf numFmtId="0" fontId="13" fillId="0" borderId="0"/>
    <xf numFmtId="0" fontId="13" fillId="0" borderId="0"/>
    <xf numFmtId="0" fontId="10" fillId="0" borderId="0"/>
    <xf numFmtId="0" fontId="40" fillId="0" borderId="0"/>
    <xf numFmtId="0" fontId="10" fillId="0" borderId="0"/>
    <xf numFmtId="0" fontId="10" fillId="0" borderId="0"/>
    <xf numFmtId="0" fontId="13" fillId="0" borderId="0"/>
    <xf numFmtId="0" fontId="10" fillId="0" borderId="0"/>
    <xf numFmtId="9" fontId="8" fillId="0" borderId="0" applyFont="0" applyFill="0" applyBorder="0" applyAlignment="0" applyProtection="0"/>
    <xf numFmtId="9" fontId="19" fillId="0" borderId="0" applyFont="0" applyFill="0" applyBorder="0" applyAlignment="0" applyProtection="0"/>
    <xf numFmtId="164" fontId="44" fillId="0" borderId="0" applyFont="0" applyFill="0" applyBorder="0" applyAlignment="0" applyProtection="0"/>
    <xf numFmtId="0" fontId="13" fillId="0" borderId="0"/>
    <xf numFmtId="0" fontId="49" fillId="0" borderId="0"/>
    <xf numFmtId="0" fontId="7" fillId="0" borderId="0"/>
    <xf numFmtId="9" fontId="19" fillId="0" borderId="0" applyFont="0" applyFill="0" applyBorder="0" applyAlignment="0" applyProtection="0"/>
    <xf numFmtId="0" fontId="67" fillId="0" borderId="55" applyNumberFormat="0" applyFill="0" applyAlignment="0" applyProtection="0"/>
    <xf numFmtId="0" fontId="68" fillId="0" borderId="56" applyNumberFormat="0" applyFill="0" applyAlignment="0" applyProtection="0"/>
    <xf numFmtId="0" fontId="69" fillId="0" borderId="57" applyNumberFormat="0" applyFill="0" applyAlignment="0" applyProtection="0"/>
    <xf numFmtId="0" fontId="69" fillId="0" borderId="0" applyNumberFormat="0" applyFill="0" applyBorder="0" applyAlignment="0" applyProtection="0"/>
    <xf numFmtId="0" fontId="70" fillId="8" borderId="0" applyNumberFormat="0" applyBorder="0" applyAlignment="0" applyProtection="0"/>
    <xf numFmtId="0" fontId="71" fillId="9" borderId="0" applyNumberFormat="0" applyBorder="0" applyAlignment="0" applyProtection="0"/>
    <xf numFmtId="0" fontId="72" fillId="11" borderId="58" applyNumberFormat="0" applyAlignment="0" applyProtection="0"/>
    <xf numFmtId="0" fontId="73" fillId="12" borderId="59" applyNumberFormat="0" applyAlignment="0" applyProtection="0"/>
    <xf numFmtId="0" fontId="74" fillId="12" borderId="58" applyNumberFormat="0" applyAlignment="0" applyProtection="0"/>
    <xf numFmtId="0" fontId="75" fillId="0" borderId="60" applyNumberFormat="0" applyFill="0" applyAlignment="0" applyProtection="0"/>
    <xf numFmtId="0" fontId="76" fillId="13" borderId="6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3" applyNumberFormat="0" applyFill="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6" fillId="0" borderId="0"/>
    <xf numFmtId="0" fontId="85" fillId="0" borderId="0" applyNumberFormat="0" applyFill="0" applyBorder="0" applyAlignment="0" applyProtection="0"/>
    <xf numFmtId="0" fontId="86" fillId="10" borderId="0" applyNumberFormat="0" applyBorder="0" applyAlignment="0" applyProtection="0"/>
    <xf numFmtId="0" fontId="19" fillId="0" borderId="0"/>
    <xf numFmtId="0" fontId="84" fillId="0" borderId="0"/>
    <xf numFmtId="0" fontId="6" fillId="14" borderId="62" applyNumberFormat="0" applyFont="0" applyAlignment="0" applyProtection="0"/>
    <xf numFmtId="43" fontId="6"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3" fillId="0" borderId="0"/>
    <xf numFmtId="9" fontId="13" fillId="0" borderId="0" applyFont="0" applyFill="0" applyBorder="0" applyAlignment="0" applyProtection="0"/>
    <xf numFmtId="0" fontId="5" fillId="0" borderId="0"/>
    <xf numFmtId="0" fontId="4" fillId="0" borderId="0"/>
    <xf numFmtId="0" fontId="4" fillId="0" borderId="0"/>
    <xf numFmtId="164" fontId="44" fillId="0" borderId="0" applyFont="0" applyFill="0" applyBorder="0" applyAlignment="0" applyProtection="0"/>
    <xf numFmtId="0" fontId="4" fillId="0" borderId="0"/>
    <xf numFmtId="0" fontId="4" fillId="0" borderId="0"/>
    <xf numFmtId="0" fontId="4" fillId="14" borderId="62" applyNumberFormat="0" applyFont="0" applyAlignment="0" applyProtection="0"/>
    <xf numFmtId="43" fontId="4" fillId="0" borderId="0" applyFont="0" applyFill="0" applyBorder="0" applyAlignment="0" applyProtection="0"/>
    <xf numFmtId="0" fontId="4" fillId="0" borderId="0"/>
    <xf numFmtId="0" fontId="4" fillId="0" borderId="0"/>
    <xf numFmtId="0" fontId="4" fillId="14" borderId="62" applyNumberFormat="0" applyFont="0" applyAlignment="0" applyProtection="0"/>
    <xf numFmtId="43" fontId="4" fillId="0" borderId="0" applyFont="0" applyFill="0" applyBorder="0" applyAlignment="0" applyProtection="0"/>
    <xf numFmtId="0" fontId="3" fillId="0" borderId="0"/>
    <xf numFmtId="0" fontId="3" fillId="14" borderId="62" applyNumberFormat="0" applyFont="0" applyAlignment="0" applyProtection="0"/>
    <xf numFmtId="43" fontId="3" fillId="0" borderId="0" applyFont="0" applyFill="0" applyBorder="0" applyAlignment="0" applyProtection="0"/>
    <xf numFmtId="0" fontId="181"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182" fillId="10" borderId="0" applyNumberFormat="0" applyBorder="0" applyAlignment="0" applyProtection="0"/>
    <xf numFmtId="0" fontId="2" fillId="14" borderId="62" applyNumberFormat="0" applyFont="0" applyAlignment="0" applyProtection="0"/>
    <xf numFmtId="0" fontId="2" fillId="25"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0" borderId="0"/>
    <xf numFmtId="0" fontId="2" fillId="0" borderId="0"/>
    <xf numFmtId="0" fontId="44" fillId="0" borderId="0"/>
    <xf numFmtId="0" fontId="1" fillId="0" borderId="0"/>
  </cellStyleXfs>
  <cellXfs count="1408">
    <xf numFmtId="0" fontId="0" fillId="0" borderId="0" xfId="0"/>
    <xf numFmtId="1" fontId="12" fillId="2" borderId="1" xfId="0" applyNumberFormat="1" applyFont="1" applyFill="1" applyBorder="1" applyAlignment="1">
      <alignment horizontal="center" vertical="center"/>
    </xf>
    <xf numFmtId="0" fontId="12" fillId="2" borderId="1" xfId="0" applyFont="1" applyFill="1" applyBorder="1" applyAlignment="1">
      <alignment horizontal="center"/>
    </xf>
    <xf numFmtId="0" fontId="20" fillId="2" borderId="1" xfId="3" applyFont="1" applyFill="1" applyBorder="1" applyAlignment="1">
      <alignment horizontal="center" vertical="center" wrapText="1"/>
    </xf>
    <xf numFmtId="0" fontId="23" fillId="2" borderId="1" xfId="0" applyFont="1" applyFill="1" applyBorder="1" applyAlignment="1">
      <alignment horizontal="left" vertical="center" wrapText="1" indent="1"/>
    </xf>
    <xf numFmtId="0" fontId="24" fillId="2" borderId="1" xfId="0" applyFont="1" applyFill="1" applyBorder="1" applyAlignment="1">
      <alignment horizontal="left" vertical="center" wrapText="1" indent="1"/>
    </xf>
    <xf numFmtId="0" fontId="12" fillId="2" borderId="0" xfId="0" applyFont="1" applyFill="1"/>
    <xf numFmtId="0" fontId="12" fillId="2" borderId="2" xfId="0" applyFont="1" applyFill="1" applyBorder="1" applyAlignment="1">
      <alignment vertical="center" wrapText="1"/>
    </xf>
    <xf numFmtId="0" fontId="28" fillId="2" borderId="1" xfId="0" applyFont="1" applyFill="1" applyBorder="1" applyAlignment="1">
      <alignment horizontal="center" vertical="center" wrapText="1"/>
    </xf>
    <xf numFmtId="0" fontId="12" fillId="2" borderId="0" xfId="0" applyFont="1" applyFill="1" applyAlignment="1">
      <alignment horizontal="center"/>
    </xf>
    <xf numFmtId="0" fontId="29" fillId="2" borderId="0" xfId="0" applyFont="1" applyFill="1" applyAlignment="1">
      <alignment horizontal="center" vertical="center"/>
    </xf>
    <xf numFmtId="0" fontId="23" fillId="2" borderId="1" xfId="0" applyFont="1" applyFill="1" applyBorder="1" applyAlignment="1">
      <alignment horizontal="center" vertical="center"/>
    </xf>
    <xf numFmtId="1" fontId="30" fillId="2" borderId="1" xfId="0" applyNumberFormat="1" applyFont="1" applyFill="1" applyBorder="1" applyAlignment="1">
      <alignment horizontal="center" vertical="center"/>
    </xf>
    <xf numFmtId="165" fontId="23" fillId="2" borderId="1" xfId="13" applyNumberFormat="1" applyFont="1" applyFill="1" applyBorder="1" applyAlignment="1">
      <alignment horizontal="center" vertical="center"/>
    </xf>
    <xf numFmtId="0" fontId="11" fillId="2" borderId="0" xfId="0" applyFont="1" applyFill="1" applyAlignment="1">
      <alignment horizontal="center"/>
    </xf>
    <xf numFmtId="0" fontId="24" fillId="2" borderId="1" xfId="0" applyFont="1" applyFill="1" applyBorder="1" applyAlignment="1">
      <alignment horizontal="center" vertical="center"/>
    </xf>
    <xf numFmtId="1" fontId="24" fillId="2" borderId="1" xfId="0" applyNumberFormat="1" applyFont="1" applyFill="1" applyBorder="1" applyAlignment="1">
      <alignment horizontal="center" vertical="center"/>
    </xf>
    <xf numFmtId="0" fontId="29" fillId="2" borderId="0" xfId="0" applyFont="1" applyFill="1" applyAlignment="1">
      <alignment horizontal="center"/>
    </xf>
    <xf numFmtId="1" fontId="23" fillId="2" borderId="1" xfId="0" applyNumberFormat="1" applyFont="1" applyFill="1" applyBorder="1" applyAlignment="1">
      <alignment horizontal="center" vertical="center"/>
    </xf>
    <xf numFmtId="0" fontId="31" fillId="2" borderId="0" xfId="0" applyFont="1" applyFill="1" applyAlignment="1">
      <alignment horizontal="center"/>
    </xf>
    <xf numFmtId="0" fontId="33" fillId="2" borderId="0" xfId="0" applyFont="1" applyFill="1" applyAlignment="1">
      <alignment horizontal="center"/>
    </xf>
    <xf numFmtId="0" fontId="12" fillId="2" borderId="0" xfId="0" applyFont="1" applyFill="1" applyAlignment="1"/>
    <xf numFmtId="1" fontId="12" fillId="2" borderId="0" xfId="0" applyNumberFormat="1" applyFont="1" applyFill="1"/>
    <xf numFmtId="1" fontId="12" fillId="2" borderId="0" xfId="0" applyNumberFormat="1" applyFont="1" applyFill="1" applyAlignment="1"/>
    <xf numFmtId="0" fontId="12" fillId="2" borderId="1" xfId="0" applyFont="1" applyFill="1" applyBorder="1" applyAlignment="1">
      <alignment horizontal="left" vertical="center" wrapText="1" indent="1"/>
    </xf>
    <xf numFmtId="1" fontId="12" fillId="2" borderId="1" xfId="0" applyNumberFormat="1" applyFont="1" applyFill="1" applyBorder="1" applyAlignment="1">
      <alignment horizontal="center"/>
    </xf>
    <xf numFmtId="165"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9" applyFont="1" applyFill="1" applyBorder="1" applyAlignment="1">
      <alignment horizontal="left" vertical="center" wrapText="1" indent="1"/>
    </xf>
    <xf numFmtId="165" fontId="9"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left" vertical="center" wrapText="1" indent="1"/>
    </xf>
    <xf numFmtId="1" fontId="12" fillId="3" borderId="1" xfId="0" applyNumberFormat="1" applyFont="1" applyFill="1" applyBorder="1" applyAlignment="1">
      <alignment horizontal="center" vertical="center"/>
    </xf>
    <xf numFmtId="0" fontId="12" fillId="2" borderId="1" xfId="3" applyFont="1" applyFill="1" applyBorder="1" applyAlignment="1">
      <alignment horizontal="center" vertical="center" wrapText="1"/>
    </xf>
    <xf numFmtId="3" fontId="10" fillId="2" borderId="1" xfId="3" applyNumberFormat="1" applyFont="1" applyFill="1" applyBorder="1" applyAlignment="1">
      <alignment horizontal="center" vertical="center"/>
    </xf>
    <xf numFmtId="0" fontId="12" fillId="2" borderId="1" xfId="6" applyFont="1" applyFill="1" applyBorder="1" applyAlignment="1">
      <alignment horizontal="center" vertical="center"/>
    </xf>
    <xf numFmtId="0" fontId="12" fillId="0" borderId="0" xfId="0" applyFont="1" applyFill="1"/>
    <xf numFmtId="0" fontId="12" fillId="0" borderId="0" xfId="0" applyFont="1" applyFill="1" applyAlignment="1"/>
    <xf numFmtId="0" fontId="12" fillId="0" borderId="2" xfId="0" applyFont="1" applyFill="1" applyBorder="1" applyAlignment="1">
      <alignment vertical="center" wrapText="1"/>
    </xf>
    <xf numFmtId="0" fontId="28" fillId="0" borderId="1" xfId="0" applyFont="1" applyFill="1" applyBorder="1" applyAlignment="1">
      <alignment horizontal="center" vertical="center" wrapText="1"/>
    </xf>
    <xf numFmtId="0" fontId="12" fillId="0" borderId="0" xfId="0" applyFont="1" applyFill="1" applyAlignment="1">
      <alignment horizontal="center"/>
    </xf>
    <xf numFmtId="0" fontId="12" fillId="0" borderId="1" xfId="0" applyFont="1" applyFill="1" applyBorder="1" applyAlignment="1">
      <alignment horizontal="left" vertical="center" wrapText="1" indent="1"/>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xf>
    <xf numFmtId="0" fontId="29" fillId="0" borderId="0" xfId="0" applyFont="1" applyFill="1" applyAlignment="1">
      <alignment horizontal="center" vertical="center"/>
    </xf>
    <xf numFmtId="0" fontId="11" fillId="0" borderId="0" xfId="0" applyFont="1" applyFill="1" applyAlignment="1">
      <alignment horizontal="center"/>
    </xf>
    <xf numFmtId="0" fontId="29" fillId="0" borderId="0" xfId="0" applyFont="1" applyFill="1" applyAlignment="1">
      <alignment horizontal="center"/>
    </xf>
    <xf numFmtId="0" fontId="31" fillId="0" borderId="0" xfId="0" applyFont="1" applyFill="1" applyAlignment="1">
      <alignment horizontal="center"/>
    </xf>
    <xf numFmtId="0" fontId="20" fillId="0" borderId="1" xfId="3" applyFont="1" applyFill="1" applyBorder="1" applyAlignment="1">
      <alignment horizontal="center" vertical="center" wrapText="1"/>
    </xf>
    <xf numFmtId="1" fontId="12" fillId="0" borderId="0" xfId="0" applyNumberFormat="1" applyFont="1" applyFill="1"/>
    <xf numFmtId="0" fontId="9" fillId="0" borderId="0" xfId="0" applyFont="1" applyFill="1"/>
    <xf numFmtId="0" fontId="12" fillId="0" borderId="0" xfId="1"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0" xfId="1" applyFont="1" applyFill="1" applyBorder="1"/>
    <xf numFmtId="0" fontId="12" fillId="0" borderId="1" xfId="3"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0" xfId="0" applyFont="1" applyFill="1" applyAlignment="1">
      <alignment vertical="center"/>
    </xf>
    <xf numFmtId="0" fontId="18" fillId="0" borderId="1" xfId="8" applyFont="1" applyFill="1" applyBorder="1" applyAlignment="1">
      <alignment horizontal="center" vertical="center" wrapText="1"/>
    </xf>
    <xf numFmtId="0" fontId="18" fillId="0" borderId="1" xfId="9" applyFont="1" applyFill="1" applyBorder="1" applyAlignment="1">
      <alignment horizontal="left" vertical="center" wrapText="1" indent="1"/>
    </xf>
    <xf numFmtId="0" fontId="18" fillId="0" borderId="1" xfId="3"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1" fontId="9" fillId="0" borderId="0" xfId="0" applyNumberFormat="1" applyFont="1" applyFill="1"/>
    <xf numFmtId="0" fontId="18" fillId="0" borderId="1" xfId="3" applyNumberFormat="1" applyFont="1" applyFill="1" applyBorder="1" applyAlignment="1">
      <alignment horizontal="center" vertical="center" wrapText="1"/>
    </xf>
    <xf numFmtId="0" fontId="9" fillId="0" borderId="0" xfId="0" applyFont="1" applyFill="1" applyBorder="1"/>
    <xf numFmtId="0" fontId="9" fillId="2" borderId="1" xfId="0" applyFont="1" applyFill="1" applyBorder="1" applyAlignment="1">
      <alignment horizontal="center" vertical="center" wrapText="1"/>
    </xf>
    <xf numFmtId="0" fontId="0" fillId="3" borderId="1" xfId="0" applyFill="1" applyBorder="1" applyAlignment="1">
      <alignment horizontal="left" vertical="center" wrapText="1" indent="1"/>
    </xf>
    <xf numFmtId="165" fontId="12" fillId="3" borderId="1" xfId="0" applyNumberFormat="1" applyFont="1" applyFill="1" applyBorder="1" applyAlignment="1">
      <alignment horizontal="center" vertical="center" wrapText="1"/>
    </xf>
    <xf numFmtId="0" fontId="9" fillId="3" borderId="1" xfId="8" applyFont="1" applyFill="1" applyBorder="1" applyAlignment="1">
      <alignment horizontal="center" vertical="center" wrapText="1"/>
    </xf>
    <xf numFmtId="0" fontId="9" fillId="3" borderId="1" xfId="3" applyFont="1" applyFill="1" applyBorder="1" applyAlignment="1">
      <alignment horizontal="center" vertical="center" wrapText="1"/>
    </xf>
    <xf numFmtId="0" fontId="9" fillId="3" borderId="1" xfId="12" applyNumberFormat="1" applyFont="1" applyFill="1" applyBorder="1" applyAlignment="1">
      <alignment horizontal="center" vertical="center" wrapText="1"/>
    </xf>
    <xf numFmtId="0" fontId="32" fillId="3" borderId="1" xfId="10" applyFont="1" applyFill="1" applyBorder="1" applyAlignment="1">
      <alignment horizontal="center" vertical="center" wrapText="1" shrinkToFit="1"/>
    </xf>
    <xf numFmtId="0" fontId="11" fillId="0" borderId="0" xfId="0" applyFont="1" applyFill="1" applyAlignment="1">
      <alignment horizontal="center" vertical="center"/>
    </xf>
    <xf numFmtId="0" fontId="12" fillId="0" borderId="0" xfId="0" applyFont="1" applyFill="1" applyAlignment="1">
      <alignment horizontal="center" vertical="center"/>
    </xf>
    <xf numFmtId="3" fontId="10" fillId="3" borderId="1" xfId="3" applyNumberFormat="1" applyFont="1" applyFill="1" applyBorder="1" applyAlignment="1">
      <alignment horizontal="center" vertical="center"/>
    </xf>
    <xf numFmtId="0" fontId="9" fillId="3" borderId="1" xfId="0" applyFont="1" applyFill="1" applyBorder="1" applyAlignment="1">
      <alignment horizontal="center"/>
    </xf>
    <xf numFmtId="0" fontId="9" fillId="3" borderId="1" xfId="9" applyFont="1" applyFill="1" applyBorder="1" applyAlignment="1">
      <alignment horizontal="center" vertical="center" wrapText="1"/>
    </xf>
    <xf numFmtId="0" fontId="12" fillId="3" borderId="1" xfId="0" applyFont="1" applyFill="1" applyBorder="1" applyAlignment="1">
      <alignment horizontal="center"/>
    </xf>
    <xf numFmtId="1" fontId="25" fillId="3" borderId="1" xfId="0" applyNumberFormat="1" applyFont="1" applyFill="1" applyBorder="1" applyAlignment="1">
      <alignment horizontal="center" vertical="center"/>
    </xf>
    <xf numFmtId="0" fontId="12" fillId="3" borderId="1" xfId="6" applyFont="1" applyFill="1" applyBorder="1" applyAlignment="1">
      <alignment horizontal="center" vertical="center"/>
    </xf>
    <xf numFmtId="1" fontId="12" fillId="3" borderId="1" xfId="0" applyNumberFormat="1" applyFont="1" applyFill="1" applyBorder="1" applyAlignment="1">
      <alignment horizontal="center"/>
    </xf>
    <xf numFmtId="0" fontId="12" fillId="3" borderId="1" xfId="3" applyFont="1" applyFill="1" applyBorder="1" applyAlignment="1">
      <alignment horizontal="center" vertical="center" wrapText="1"/>
    </xf>
    <xf numFmtId="0" fontId="12" fillId="3" borderId="1" xfId="11" applyFont="1" applyFill="1" applyBorder="1" applyAlignment="1">
      <alignment horizontal="center" vertical="center" wrapText="1"/>
    </xf>
    <xf numFmtId="0" fontId="12" fillId="2" borderId="1" xfId="0" applyFont="1" applyFill="1" applyBorder="1" applyAlignment="1">
      <alignment horizontal="left" vertical="center" indent="1"/>
    </xf>
    <xf numFmtId="0" fontId="27" fillId="2" borderId="1" xfId="0" applyFont="1" applyFill="1" applyBorder="1" applyAlignment="1">
      <alignment horizontal="center" vertical="center" wrapText="1"/>
    </xf>
    <xf numFmtId="1" fontId="12" fillId="2" borderId="0" xfId="0" applyNumberFormat="1" applyFont="1" applyFill="1" applyAlignment="1">
      <alignment horizontal="center"/>
    </xf>
    <xf numFmtId="0" fontId="27"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166" fontId="12" fillId="2" borderId="0" xfId="0" applyNumberFormat="1" applyFont="1" applyFill="1" applyAlignment="1">
      <alignment horizontal="center"/>
    </xf>
    <xf numFmtId="0" fontId="12" fillId="3" borderId="0" xfId="0" applyFont="1" applyFill="1" applyAlignment="1">
      <alignment horizontal="center"/>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6" fontId="12"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0" fontId="18" fillId="3" borderId="1" xfId="0" applyFont="1" applyFill="1" applyBorder="1" applyAlignment="1">
      <alignment horizontal="left" vertical="center" wrapText="1" indent="1"/>
    </xf>
    <xf numFmtId="0" fontId="18" fillId="3" borderId="1" xfId="0" applyFont="1" applyFill="1" applyBorder="1" applyAlignment="1">
      <alignment horizontal="center" vertical="center" wrapText="1"/>
    </xf>
    <xf numFmtId="166" fontId="18" fillId="3" borderId="1" xfId="0" applyNumberFormat="1" applyFont="1" applyFill="1" applyBorder="1" applyAlignment="1">
      <alignment horizontal="center" vertical="center"/>
    </xf>
    <xf numFmtId="0" fontId="34" fillId="3" borderId="1" xfId="0" applyFont="1" applyFill="1" applyBorder="1" applyAlignment="1">
      <alignment horizontal="center" vertical="center"/>
    </xf>
    <xf numFmtId="1" fontId="18" fillId="3" borderId="1" xfId="0"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xf>
    <xf numFmtId="166" fontId="20" fillId="3" borderId="1"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wrapText="1"/>
    </xf>
    <xf numFmtId="0" fontId="12" fillId="0" borderId="1" xfId="11" applyFont="1" applyFill="1" applyBorder="1" applyAlignment="1">
      <alignment horizontal="center" vertical="center" wrapText="1"/>
    </xf>
    <xf numFmtId="0" fontId="23" fillId="0" borderId="1" xfId="0" applyFont="1" applyFill="1" applyBorder="1" applyAlignment="1">
      <alignment horizontal="left" vertical="center" wrapText="1" indent="1"/>
    </xf>
    <xf numFmtId="1" fontId="23" fillId="0" borderId="1" xfId="0" applyNumberFormat="1" applyFont="1" applyFill="1" applyBorder="1" applyAlignment="1">
      <alignment horizontal="center" vertical="center"/>
    </xf>
    <xf numFmtId="165" fontId="23" fillId="0" borderId="1" xfId="13" applyNumberFormat="1" applyFont="1" applyFill="1" applyBorder="1" applyAlignment="1">
      <alignment horizontal="center" vertical="center"/>
    </xf>
    <xf numFmtId="0" fontId="31" fillId="3" borderId="0" xfId="0" applyFont="1" applyFill="1" applyAlignment="1">
      <alignment horizontal="center"/>
    </xf>
    <xf numFmtId="1" fontId="12" fillId="3" borderId="0" xfId="0" applyNumberFormat="1" applyFont="1" applyFill="1" applyAlignment="1">
      <alignment horizontal="center"/>
    </xf>
    <xf numFmtId="166" fontId="12" fillId="3" borderId="0" xfId="0" applyNumberFormat="1" applyFont="1" applyFill="1" applyAlignment="1">
      <alignment horizontal="center"/>
    </xf>
    <xf numFmtId="0" fontId="23" fillId="4" borderId="1" xfId="0" applyFont="1" applyFill="1" applyBorder="1" applyAlignment="1">
      <alignment horizontal="center" vertical="center"/>
    </xf>
    <xf numFmtId="0" fontId="23" fillId="4" borderId="1" xfId="0" applyFont="1" applyFill="1" applyBorder="1" applyAlignment="1">
      <alignment horizontal="left" vertical="center" wrapText="1" indent="1"/>
    </xf>
    <xf numFmtId="1" fontId="30" fillId="4" borderId="1" xfId="0" applyNumberFormat="1" applyFont="1" applyFill="1" applyBorder="1" applyAlignment="1">
      <alignment horizontal="center" vertical="center"/>
    </xf>
    <xf numFmtId="165" fontId="23" fillId="4" borderId="1" xfId="13" applyNumberFormat="1" applyFont="1" applyFill="1" applyBorder="1" applyAlignment="1">
      <alignment horizontal="center" vertical="center"/>
    </xf>
    <xf numFmtId="3" fontId="38" fillId="5" borderId="5" xfId="0" applyNumberFormat="1" applyFont="1" applyFill="1" applyBorder="1" applyAlignment="1">
      <alignment horizontal="center" vertical="center"/>
    </xf>
    <xf numFmtId="3" fontId="36" fillId="5" borderId="6" xfId="0" applyNumberFormat="1" applyFont="1" applyFill="1" applyBorder="1" applyAlignment="1">
      <alignment horizontal="left" vertical="center" wrapText="1" indent="1"/>
    </xf>
    <xf numFmtId="3" fontId="38" fillId="5" borderId="6" xfId="0" applyNumberFormat="1" applyFont="1" applyFill="1" applyBorder="1" applyAlignment="1">
      <alignment horizontal="left" vertical="center" wrapText="1" indent="1"/>
    </xf>
    <xf numFmtId="3" fontId="36" fillId="5" borderId="5" xfId="0" applyNumberFormat="1" applyFont="1" applyFill="1" applyBorder="1" applyAlignment="1">
      <alignment horizontal="center" vertical="center"/>
    </xf>
    <xf numFmtId="0" fontId="9" fillId="5" borderId="0" xfId="15" applyFont="1" applyFill="1"/>
    <xf numFmtId="0" fontId="9" fillId="5" borderId="0" xfId="15" applyFont="1" applyFill="1" applyAlignment="1">
      <alignment horizontal="center"/>
    </xf>
    <xf numFmtId="0" fontId="51" fillId="5" borderId="0" xfId="15" applyFont="1" applyFill="1" applyAlignment="1">
      <alignment horizontal="center"/>
    </xf>
    <xf numFmtId="0" fontId="9" fillId="5" borderId="0" xfId="15" applyFont="1" applyFill="1" applyAlignment="1">
      <alignment wrapText="1"/>
    </xf>
    <xf numFmtId="0" fontId="50" fillId="5" borderId="0" xfId="15" applyFont="1" applyFill="1" applyAlignment="1">
      <alignment vertical="center"/>
    </xf>
    <xf numFmtId="3" fontId="45" fillId="5" borderId="0" xfId="0" applyNumberFormat="1" applyFont="1" applyFill="1" applyBorder="1" applyAlignment="1">
      <alignment horizontal="center" vertical="center" wrapText="1"/>
    </xf>
    <xf numFmtId="3" fontId="42" fillId="5" borderId="5" xfId="0" applyNumberFormat="1" applyFont="1" applyFill="1" applyBorder="1" applyAlignment="1">
      <alignment horizontal="center" vertical="center"/>
    </xf>
    <xf numFmtId="3" fontId="42" fillId="5" borderId="6" xfId="0" applyNumberFormat="1" applyFont="1" applyFill="1" applyBorder="1" applyAlignment="1">
      <alignment horizontal="left" vertical="center" wrapText="1" indent="1"/>
    </xf>
    <xf numFmtId="3" fontId="57" fillId="7" borderId="7" xfId="3" applyNumberFormat="1" applyFont="1" applyFill="1" applyBorder="1" applyAlignment="1">
      <alignment horizontal="center" vertical="center" wrapText="1"/>
    </xf>
    <xf numFmtId="3" fontId="39" fillId="7" borderId="7" xfId="3" applyNumberFormat="1" applyFont="1" applyFill="1" applyBorder="1" applyAlignment="1">
      <alignment horizontal="center" vertical="center" wrapText="1"/>
    </xf>
    <xf numFmtId="3" fontId="57" fillId="5" borderId="7" xfId="0" applyNumberFormat="1" applyFont="1" applyFill="1" applyBorder="1" applyAlignment="1">
      <alignment horizontal="center" vertical="center"/>
    </xf>
    <xf numFmtId="3" fontId="58" fillId="5" borderId="7" xfId="0" applyNumberFormat="1" applyFont="1" applyFill="1" applyBorder="1" applyAlignment="1">
      <alignment horizontal="center" vertical="center"/>
    </xf>
    <xf numFmtId="3" fontId="37" fillId="6" borderId="31" xfId="0" applyNumberFormat="1" applyFont="1" applyFill="1" applyBorder="1" applyAlignment="1">
      <alignment horizontal="center" vertical="center" wrapText="1"/>
    </xf>
    <xf numFmtId="3" fontId="56" fillId="5" borderId="0" xfId="0" applyNumberFormat="1" applyFont="1" applyFill="1" applyBorder="1" applyAlignment="1">
      <alignment horizontal="center" vertical="center" wrapText="1"/>
    </xf>
    <xf numFmtId="0" fontId="52" fillId="5" borderId="0" xfId="17" applyFont="1" applyFill="1" applyAlignment="1">
      <alignment horizontal="center" vertical="center" wrapText="1"/>
    </xf>
    <xf numFmtId="3" fontId="52" fillId="5" borderId="0" xfId="17" applyNumberFormat="1" applyFont="1" applyFill="1" applyAlignment="1">
      <alignment horizontal="center" vertical="center" wrapText="1"/>
    </xf>
    <xf numFmtId="0" fontId="24" fillId="0" borderId="0" xfId="17" applyFont="1" applyAlignment="1">
      <alignment horizontal="center" vertical="center" wrapText="1"/>
    </xf>
    <xf numFmtId="0" fontId="23" fillId="0" borderId="0" xfId="17" applyFont="1" applyAlignment="1">
      <alignment horizontal="center" vertical="center" wrapText="1"/>
    </xf>
    <xf numFmtId="0" fontId="26" fillId="0" borderId="0" xfId="17" applyFont="1" applyAlignment="1">
      <alignment horizontal="center" vertical="center" wrapText="1"/>
    </xf>
    <xf numFmtId="3" fontId="23" fillId="0" borderId="0" xfId="17" applyNumberFormat="1" applyFont="1" applyAlignment="1">
      <alignment horizontal="center" vertical="center" wrapText="1"/>
    </xf>
    <xf numFmtId="3" fontId="24" fillId="0" borderId="0" xfId="17" applyNumberFormat="1" applyFont="1" applyAlignment="1">
      <alignment horizontal="center" vertical="center" wrapText="1"/>
    </xf>
    <xf numFmtId="3" fontId="45" fillId="5" borderId="0" xfId="0" applyNumberFormat="1" applyFont="1" applyFill="1" applyBorder="1" applyAlignment="1">
      <alignment horizontal="center" vertical="center" wrapText="1"/>
    </xf>
    <xf numFmtId="0" fontId="0" fillId="0" borderId="0" xfId="0" applyAlignment="1">
      <alignment horizontal="center" vertical="center" wrapText="1"/>
    </xf>
    <xf numFmtId="3" fontId="52" fillId="5" borderId="38" xfId="0" applyNumberFormat="1" applyFont="1" applyFill="1" applyBorder="1" applyAlignment="1">
      <alignment horizontal="center" vertical="center"/>
    </xf>
    <xf numFmtId="3" fontId="52" fillId="5" borderId="9" xfId="0" applyNumberFormat="1" applyFont="1" applyFill="1" applyBorder="1" applyAlignment="1">
      <alignment horizontal="center" vertical="center"/>
    </xf>
    <xf numFmtId="3" fontId="52" fillId="5" borderId="48" xfId="0" applyNumberFormat="1" applyFont="1" applyFill="1" applyBorder="1" applyAlignment="1">
      <alignment horizontal="center" vertical="center"/>
    </xf>
    <xf numFmtId="3" fontId="38" fillId="5" borderId="53" xfId="0" applyNumberFormat="1" applyFont="1" applyFill="1" applyBorder="1" applyAlignment="1">
      <alignment horizontal="left" vertical="center" wrapText="1" indent="1"/>
    </xf>
    <xf numFmtId="3" fontId="62" fillId="5" borderId="48" xfId="0" applyNumberFormat="1" applyFont="1" applyFill="1" applyBorder="1" applyAlignment="1">
      <alignment horizontal="center" vertical="center"/>
    </xf>
    <xf numFmtId="3" fontId="62" fillId="5" borderId="38" xfId="0" applyNumberFormat="1" applyFont="1" applyFill="1" applyBorder="1" applyAlignment="1">
      <alignment horizontal="center" vertical="center"/>
    </xf>
    <xf numFmtId="3" fontId="62" fillId="5" borderId="9" xfId="0" applyNumberFormat="1" applyFont="1" applyFill="1" applyBorder="1" applyAlignment="1">
      <alignment horizontal="center" vertical="center"/>
    </xf>
    <xf numFmtId="3" fontId="37" fillId="6" borderId="22" xfId="0" applyNumberFormat="1" applyFont="1" applyFill="1" applyBorder="1" applyAlignment="1">
      <alignment horizontal="center" vertical="center" wrapText="1"/>
    </xf>
    <xf numFmtId="3" fontId="37" fillId="6" borderId="23" xfId="0" applyNumberFormat="1" applyFont="1" applyFill="1" applyBorder="1" applyAlignment="1">
      <alignment horizontal="center" vertical="center" wrapText="1"/>
    </xf>
    <xf numFmtId="3" fontId="37" fillId="6" borderId="33" xfId="0" applyNumberFormat="1" applyFont="1" applyFill="1" applyBorder="1" applyAlignment="1">
      <alignment horizontal="center" vertical="center" wrapText="1"/>
    </xf>
    <xf numFmtId="0" fontId="0" fillId="0" borderId="0" xfId="0" applyAlignment="1">
      <alignment horizontal="center" vertical="center"/>
    </xf>
    <xf numFmtId="0" fontId="62" fillId="0" borderId="0" xfId="17" applyFont="1" applyAlignment="1">
      <alignment horizontal="center" vertical="center" wrapText="1"/>
    </xf>
    <xf numFmtId="3" fontId="99" fillId="7" borderId="5" xfId="3" applyNumberFormat="1" applyFont="1" applyFill="1" applyBorder="1" applyAlignment="1">
      <alignment horizontal="center" vertical="center" wrapText="1"/>
    </xf>
    <xf numFmtId="3" fontId="99" fillId="7" borderId="11" xfId="3" applyNumberFormat="1" applyFont="1" applyFill="1" applyBorder="1" applyAlignment="1">
      <alignment horizontal="center" vertical="center" wrapText="1"/>
    </xf>
    <xf numFmtId="3" fontId="99" fillId="7" borderId="6" xfId="3" applyNumberFormat="1" applyFont="1" applyFill="1" applyBorder="1" applyAlignment="1">
      <alignment horizontal="center" vertical="center" wrapText="1"/>
    </xf>
    <xf numFmtId="3" fontId="102" fillId="5" borderId="48" xfId="0" applyNumberFormat="1" applyFont="1" applyFill="1" applyBorder="1" applyAlignment="1">
      <alignment horizontal="center" vertical="center"/>
    </xf>
    <xf numFmtId="3" fontId="102" fillId="5" borderId="3" xfId="0" applyNumberFormat="1" applyFont="1" applyFill="1" applyBorder="1" applyAlignment="1">
      <alignment horizontal="center" vertical="center"/>
    </xf>
    <xf numFmtId="3" fontId="102" fillId="5" borderId="49" xfId="0" applyNumberFormat="1" applyFont="1" applyFill="1" applyBorder="1" applyAlignment="1">
      <alignment horizontal="center" vertical="center"/>
    </xf>
    <xf numFmtId="3" fontId="102" fillId="5" borderId="38" xfId="0" applyNumberFormat="1" applyFont="1" applyFill="1" applyBorder="1" applyAlignment="1">
      <alignment horizontal="center" vertical="center"/>
    </xf>
    <xf numFmtId="3" fontId="102" fillId="5" borderId="1" xfId="0" applyNumberFormat="1" applyFont="1" applyFill="1" applyBorder="1" applyAlignment="1">
      <alignment horizontal="center" vertical="center"/>
    </xf>
    <xf numFmtId="3" fontId="102" fillId="5" borderId="39" xfId="0" applyNumberFormat="1" applyFont="1" applyFill="1" applyBorder="1" applyAlignment="1">
      <alignment horizontal="center" vertical="center"/>
    </xf>
    <xf numFmtId="3" fontId="102" fillId="5" borderId="9" xfId="0" applyNumberFormat="1" applyFont="1" applyFill="1" applyBorder="1" applyAlignment="1">
      <alignment horizontal="center" vertical="center"/>
    </xf>
    <xf numFmtId="3" fontId="102" fillId="5" borderId="44" xfId="0" applyNumberFormat="1" applyFont="1" applyFill="1" applyBorder="1" applyAlignment="1">
      <alignment horizontal="center" vertical="center"/>
    </xf>
    <xf numFmtId="3" fontId="102" fillId="5" borderId="10" xfId="0" applyNumberFormat="1" applyFont="1" applyFill="1" applyBorder="1" applyAlignment="1">
      <alignment horizontal="center" vertical="center"/>
    </xf>
    <xf numFmtId="3" fontId="39" fillId="6" borderId="22" xfId="0" applyNumberFormat="1" applyFont="1" applyFill="1" applyBorder="1" applyAlignment="1">
      <alignment horizontal="center" vertical="center" wrapText="1"/>
    </xf>
    <xf numFmtId="3" fontId="39" fillId="6" borderId="33" xfId="0" applyNumberFormat="1" applyFont="1" applyFill="1" applyBorder="1" applyAlignment="1">
      <alignment horizontal="center" vertical="center" wrapText="1"/>
    </xf>
    <xf numFmtId="3" fontId="39" fillId="6" borderId="23" xfId="0" applyNumberFormat="1" applyFont="1" applyFill="1" applyBorder="1" applyAlignment="1">
      <alignment horizontal="center" vertical="center" wrapText="1"/>
    </xf>
    <xf numFmtId="3" fontId="62" fillId="5" borderId="49" xfId="0" applyNumberFormat="1" applyFont="1" applyFill="1" applyBorder="1" applyAlignment="1">
      <alignment horizontal="left" vertical="center" wrapText="1" indent="1"/>
    </xf>
    <xf numFmtId="3" fontId="62" fillId="5" borderId="39" xfId="0" applyNumberFormat="1" applyFont="1" applyFill="1" applyBorder="1" applyAlignment="1">
      <alignment horizontal="left" vertical="center" wrapText="1" indent="1"/>
    </xf>
    <xf numFmtId="3" fontId="62" fillId="5" borderId="10" xfId="0" applyNumberFormat="1" applyFont="1" applyFill="1" applyBorder="1" applyAlignment="1">
      <alignment horizontal="left" vertical="center" wrapText="1" indent="1"/>
    </xf>
    <xf numFmtId="167" fontId="106" fillId="7" borderId="7" xfId="0" applyNumberFormat="1" applyFont="1" applyFill="1" applyBorder="1" applyAlignment="1">
      <alignment horizontal="center" vertical="center" wrapText="1"/>
    </xf>
    <xf numFmtId="167" fontId="106" fillId="5" borderId="50" xfId="0" applyNumberFormat="1" applyFont="1" applyFill="1" applyBorder="1" applyAlignment="1">
      <alignment horizontal="center" vertical="center" wrapText="1"/>
    </xf>
    <xf numFmtId="167" fontId="106" fillId="5" borderId="41" xfId="0" applyNumberFormat="1" applyFont="1" applyFill="1" applyBorder="1" applyAlignment="1">
      <alignment horizontal="center" vertical="center" wrapText="1"/>
    </xf>
    <xf numFmtId="167" fontId="106" fillId="5" borderId="42" xfId="0" applyNumberFormat="1" applyFont="1" applyFill="1" applyBorder="1" applyAlignment="1">
      <alignment horizontal="center" vertical="center" wrapText="1"/>
    </xf>
    <xf numFmtId="168" fontId="96" fillId="7" borderId="7" xfId="14" applyNumberFormat="1" applyFont="1" applyFill="1" applyBorder="1" applyAlignment="1">
      <alignment horizontal="center" vertical="center" wrapText="1"/>
    </xf>
    <xf numFmtId="168" fontId="97" fillId="5" borderId="50" xfId="17" applyNumberFormat="1" applyFont="1" applyFill="1" applyBorder="1" applyAlignment="1">
      <alignment horizontal="center" vertical="center" wrapText="1"/>
    </xf>
    <xf numFmtId="168" fontId="97" fillId="5" borderId="41" xfId="17" applyNumberFormat="1" applyFont="1" applyFill="1" applyBorder="1" applyAlignment="1">
      <alignment horizontal="center" vertical="center" wrapText="1"/>
    </xf>
    <xf numFmtId="168" fontId="97" fillId="5" borderId="42" xfId="17" applyNumberFormat="1" applyFont="1" applyFill="1" applyBorder="1" applyAlignment="1">
      <alignment horizontal="center" vertical="center" wrapText="1"/>
    </xf>
    <xf numFmtId="3" fontId="43" fillId="5" borderId="0" xfId="0" applyNumberFormat="1" applyFont="1" applyFill="1" applyBorder="1" applyAlignment="1">
      <alignment horizontal="center" vertical="center" wrapText="1"/>
    </xf>
    <xf numFmtId="3" fontId="37" fillId="5" borderId="0" xfId="0" applyNumberFormat="1" applyFont="1" applyFill="1" applyBorder="1" applyAlignment="1">
      <alignment horizontal="center" vertical="center" wrapText="1"/>
    </xf>
    <xf numFmtId="3" fontId="100" fillId="5" borderId="3" xfId="0" applyNumberFormat="1" applyFont="1" applyFill="1" applyBorder="1" applyAlignment="1">
      <alignment horizontal="center" vertical="center"/>
    </xf>
    <xf numFmtId="167" fontId="101" fillId="5" borderId="49" xfId="0" applyNumberFormat="1" applyFont="1" applyFill="1" applyBorder="1" applyAlignment="1">
      <alignment horizontal="center" vertical="center"/>
    </xf>
    <xf numFmtId="167" fontId="102" fillId="5" borderId="49" xfId="0" applyNumberFormat="1" applyFont="1" applyFill="1" applyBorder="1" applyAlignment="1">
      <alignment horizontal="center" vertical="center"/>
    </xf>
    <xf numFmtId="3" fontId="100" fillId="5" borderId="1" xfId="0" applyNumberFormat="1" applyFont="1" applyFill="1" applyBorder="1" applyAlignment="1">
      <alignment horizontal="center" vertical="center"/>
    </xf>
    <xf numFmtId="167" fontId="101" fillId="5" borderId="39" xfId="0" applyNumberFormat="1" applyFont="1" applyFill="1" applyBorder="1" applyAlignment="1">
      <alignment horizontal="center" vertical="center"/>
    </xf>
    <xf numFmtId="167" fontId="102" fillId="5" borderId="39" xfId="0" applyNumberFormat="1" applyFont="1" applyFill="1" applyBorder="1" applyAlignment="1">
      <alignment horizontal="center" vertical="center"/>
    </xf>
    <xf numFmtId="3" fontId="100" fillId="5" borderId="44" xfId="0" applyNumberFormat="1" applyFont="1" applyFill="1" applyBorder="1" applyAlignment="1">
      <alignment horizontal="center" vertical="center"/>
    </xf>
    <xf numFmtId="167" fontId="101" fillId="5" borderId="10" xfId="0" applyNumberFormat="1" applyFont="1" applyFill="1" applyBorder="1" applyAlignment="1">
      <alignment horizontal="center" vertical="center"/>
    </xf>
    <xf numFmtId="167" fontId="102" fillId="5" borderId="10" xfId="0" applyNumberFormat="1" applyFont="1" applyFill="1" applyBorder="1" applyAlignment="1">
      <alignment horizontal="center" vertical="center"/>
    </xf>
    <xf numFmtId="3" fontId="100" fillId="7" borderId="11" xfId="3" applyNumberFormat="1" applyFont="1" applyFill="1" applyBorder="1" applyAlignment="1">
      <alignment horizontal="center" vertical="center" wrapText="1"/>
    </xf>
    <xf numFmtId="167" fontId="101" fillId="7" borderId="6" xfId="3" applyNumberFormat="1" applyFont="1" applyFill="1" applyBorder="1" applyAlignment="1">
      <alignment horizontal="center" vertical="center" wrapText="1"/>
    </xf>
    <xf numFmtId="167" fontId="99" fillId="7" borderId="6" xfId="3" applyNumberFormat="1" applyFont="1" applyFill="1" applyBorder="1" applyAlignment="1">
      <alignment horizontal="center" vertical="center" wrapText="1"/>
    </xf>
    <xf numFmtId="3" fontId="38" fillId="5" borderId="38" xfId="0" applyNumberFormat="1" applyFont="1" applyFill="1" applyBorder="1" applyAlignment="1">
      <alignment horizontal="center" vertical="center"/>
    </xf>
    <xf numFmtId="3" fontId="38" fillId="5" borderId="39" xfId="0" applyNumberFormat="1" applyFont="1" applyFill="1" applyBorder="1" applyAlignment="1">
      <alignment horizontal="left" vertical="center" wrapText="1" indent="1"/>
    </xf>
    <xf numFmtId="3" fontId="36" fillId="5" borderId="38" xfId="0" applyNumberFormat="1" applyFont="1" applyFill="1" applyBorder="1" applyAlignment="1">
      <alignment horizontal="center" vertical="center"/>
    </xf>
    <xf numFmtId="3" fontId="36" fillId="5" borderId="39" xfId="0" applyNumberFormat="1" applyFont="1" applyFill="1" applyBorder="1" applyAlignment="1">
      <alignment horizontal="left" vertical="center" wrapText="1" indent="1"/>
    </xf>
    <xf numFmtId="3" fontId="38" fillId="5" borderId="9" xfId="0" applyNumberFormat="1" applyFont="1" applyFill="1" applyBorder="1" applyAlignment="1">
      <alignment horizontal="center" vertical="center"/>
    </xf>
    <xf numFmtId="3" fontId="36" fillId="5" borderId="10" xfId="0" applyNumberFormat="1" applyFont="1" applyFill="1" applyBorder="1" applyAlignment="1">
      <alignment horizontal="left" vertical="center" wrapText="1" indent="1"/>
    </xf>
    <xf numFmtId="3" fontId="42" fillId="5" borderId="38" xfId="0" applyNumberFormat="1" applyFont="1" applyFill="1" applyBorder="1" applyAlignment="1">
      <alignment horizontal="center" vertical="center"/>
    </xf>
    <xf numFmtId="3" fontId="42" fillId="5" borderId="9" xfId="0" applyNumberFormat="1" applyFont="1" applyFill="1" applyBorder="1" applyAlignment="1">
      <alignment horizontal="center" vertical="center"/>
    </xf>
    <xf numFmtId="3" fontId="38" fillId="5" borderId="48" xfId="0" applyNumberFormat="1" applyFont="1" applyFill="1" applyBorder="1" applyAlignment="1">
      <alignment horizontal="center" vertical="center"/>
    </xf>
    <xf numFmtId="3" fontId="38" fillId="5" borderId="49" xfId="0" applyNumberFormat="1" applyFont="1" applyFill="1" applyBorder="1" applyAlignment="1">
      <alignment horizontal="left" vertical="center" wrapText="1" indent="1"/>
    </xf>
    <xf numFmtId="3" fontId="42" fillId="5" borderId="48" xfId="0" applyNumberFormat="1" applyFont="1" applyFill="1" applyBorder="1" applyAlignment="1">
      <alignment horizontal="center" vertical="center"/>
    </xf>
    <xf numFmtId="3" fontId="61" fillId="7" borderId="7" xfId="3" applyNumberFormat="1" applyFont="1" applyFill="1" applyBorder="1" applyAlignment="1">
      <alignment horizontal="center" vertical="center" wrapText="1"/>
    </xf>
    <xf numFmtId="3" fontId="39" fillId="7" borderId="5" xfId="3" applyNumberFormat="1" applyFont="1" applyFill="1" applyBorder="1" applyAlignment="1">
      <alignment horizontal="center" vertical="center" wrapText="1"/>
    </xf>
    <xf numFmtId="3" fontId="39" fillId="7" borderId="11" xfId="3" applyNumberFormat="1" applyFont="1" applyFill="1" applyBorder="1" applyAlignment="1">
      <alignment horizontal="center" vertical="center" wrapText="1"/>
    </xf>
    <xf numFmtId="3" fontId="39" fillId="7" borderId="6" xfId="3" applyNumberFormat="1" applyFont="1" applyFill="1" applyBorder="1" applyAlignment="1">
      <alignment horizontal="center" vertical="center" wrapText="1"/>
    </xf>
    <xf numFmtId="3" fontId="61" fillId="5" borderId="50" xfId="0" applyNumberFormat="1" applyFont="1" applyFill="1" applyBorder="1" applyAlignment="1">
      <alignment horizontal="center" vertical="center"/>
    </xf>
    <xf numFmtId="3" fontId="61" fillId="5" borderId="41" xfId="0" applyNumberFormat="1" applyFont="1" applyFill="1" applyBorder="1" applyAlignment="1">
      <alignment horizontal="center" vertical="center"/>
    </xf>
    <xf numFmtId="3" fontId="61" fillId="5" borderId="42" xfId="0" applyNumberFormat="1" applyFont="1" applyFill="1" applyBorder="1" applyAlignment="1">
      <alignment horizontal="center" vertical="center"/>
    </xf>
    <xf numFmtId="167" fontId="21" fillId="7" borderId="7" xfId="15" applyNumberFormat="1" applyFont="1" applyFill="1" applyBorder="1" applyAlignment="1">
      <alignment horizontal="center" vertical="center"/>
    </xf>
    <xf numFmtId="167" fontId="112" fillId="7" borderId="7" xfId="15" applyNumberFormat="1" applyFont="1" applyFill="1" applyBorder="1" applyAlignment="1">
      <alignment horizontal="center" vertical="center"/>
    </xf>
    <xf numFmtId="167" fontId="113" fillId="7" borderId="7" xfId="15" applyNumberFormat="1" applyFont="1" applyFill="1" applyBorder="1" applyAlignment="1">
      <alignment horizontal="center" vertical="center"/>
    </xf>
    <xf numFmtId="167" fontId="112" fillId="5" borderId="50" xfId="15" applyNumberFormat="1" applyFont="1" applyFill="1" applyBorder="1" applyAlignment="1">
      <alignment horizontal="center" vertical="center"/>
    </xf>
    <xf numFmtId="167" fontId="113" fillId="5" borderId="50" xfId="15" applyNumberFormat="1" applyFont="1" applyFill="1" applyBorder="1" applyAlignment="1">
      <alignment horizontal="center" vertical="center"/>
    </xf>
    <xf numFmtId="167" fontId="112" fillId="5" borderId="41" xfId="15" applyNumberFormat="1" applyFont="1" applyFill="1" applyBorder="1" applyAlignment="1">
      <alignment horizontal="center" vertical="center"/>
    </xf>
    <xf numFmtId="167" fontId="113" fillId="5" borderId="41" xfId="15" applyNumberFormat="1" applyFont="1" applyFill="1" applyBorder="1" applyAlignment="1">
      <alignment horizontal="center" vertical="center"/>
    </xf>
    <xf numFmtId="167" fontId="112" fillId="5" borderId="42" xfId="15" applyNumberFormat="1" applyFont="1" applyFill="1" applyBorder="1" applyAlignment="1">
      <alignment horizontal="center" vertical="center"/>
    </xf>
    <xf numFmtId="167" fontId="113" fillId="5" borderId="42" xfId="15" applyNumberFormat="1" applyFont="1" applyFill="1" applyBorder="1" applyAlignment="1">
      <alignment horizontal="center" vertical="center"/>
    </xf>
    <xf numFmtId="0" fontId="32" fillId="5" borderId="48" xfId="15" applyFont="1" applyFill="1" applyBorder="1" applyAlignment="1">
      <alignment horizontal="center" vertical="center"/>
    </xf>
    <xf numFmtId="0" fontId="32" fillId="5" borderId="49" xfId="15" applyFont="1" applyFill="1" applyBorder="1" applyAlignment="1">
      <alignment horizontal="left" vertical="center" wrapText="1"/>
    </xf>
    <xf numFmtId="0" fontId="32" fillId="5" borderId="38" xfId="15" applyFont="1" applyFill="1" applyBorder="1" applyAlignment="1">
      <alignment horizontal="center" vertical="center"/>
    </xf>
    <xf numFmtId="0" fontId="32" fillId="5" borderId="39" xfId="15" applyFont="1" applyFill="1" applyBorder="1" applyAlignment="1">
      <alignment horizontal="left" vertical="center" wrapText="1"/>
    </xf>
    <xf numFmtId="0" fontId="32" fillId="5" borderId="9" xfId="15" applyFont="1" applyFill="1" applyBorder="1" applyAlignment="1">
      <alignment horizontal="center" vertical="center"/>
    </xf>
    <xf numFmtId="0" fontId="32" fillId="5" borderId="10" xfId="15" applyFont="1" applyFill="1" applyBorder="1" applyAlignment="1">
      <alignment horizontal="left" vertical="center" wrapText="1"/>
    </xf>
    <xf numFmtId="3" fontId="42" fillId="5" borderId="49" xfId="0" applyNumberFormat="1" applyFont="1" applyFill="1" applyBorder="1" applyAlignment="1">
      <alignment horizontal="left" vertical="center" wrapText="1" indent="1"/>
    </xf>
    <xf numFmtId="3" fontId="42" fillId="5" borderId="39" xfId="0" applyNumberFormat="1" applyFont="1" applyFill="1" applyBorder="1" applyAlignment="1">
      <alignment horizontal="left" vertical="center" wrapText="1" indent="1"/>
    </xf>
    <xf numFmtId="3" fontId="42" fillId="5" borderId="10" xfId="0" applyNumberFormat="1" applyFont="1" applyFill="1" applyBorder="1" applyAlignment="1">
      <alignment horizontal="left" vertical="center" wrapText="1" indent="1"/>
    </xf>
    <xf numFmtId="3" fontId="117" fillId="5" borderId="1" xfId="0" applyNumberFormat="1" applyFont="1" applyFill="1" applyBorder="1" applyAlignment="1">
      <alignment horizontal="center" vertical="center"/>
    </xf>
    <xf numFmtId="3" fontId="117" fillId="5" borderId="3" xfId="0" applyNumberFormat="1" applyFont="1" applyFill="1" applyBorder="1" applyAlignment="1">
      <alignment horizontal="center" vertical="center"/>
    </xf>
    <xf numFmtId="3" fontId="63" fillId="7" borderId="11" xfId="3" applyNumberFormat="1" applyFont="1" applyFill="1" applyBorder="1" applyAlignment="1">
      <alignment horizontal="center" vertical="center" wrapText="1"/>
    </xf>
    <xf numFmtId="3" fontId="63" fillId="7" borderId="6" xfId="3" applyNumberFormat="1" applyFont="1" applyFill="1" applyBorder="1" applyAlignment="1">
      <alignment horizontal="center" vertical="center" wrapText="1"/>
    </xf>
    <xf numFmtId="3" fontId="102" fillId="5" borderId="49" xfId="0" applyNumberFormat="1" applyFont="1" applyFill="1" applyBorder="1" applyAlignment="1">
      <alignment horizontal="left" vertical="center" wrapText="1" indent="1"/>
    </xf>
    <xf numFmtId="3" fontId="102" fillId="5" borderId="39" xfId="0" applyNumberFormat="1" applyFont="1" applyFill="1" applyBorder="1" applyAlignment="1">
      <alignment horizontal="left" vertical="center" wrapText="1" indent="1"/>
    </xf>
    <xf numFmtId="3" fontId="102" fillId="5" borderId="10" xfId="0" applyNumberFormat="1" applyFont="1" applyFill="1" applyBorder="1" applyAlignment="1">
      <alignment horizontal="left" vertical="center" wrapText="1" indent="1"/>
    </xf>
    <xf numFmtId="3" fontId="117" fillId="5" borderId="49" xfId="0" applyNumberFormat="1" applyFont="1" applyFill="1" applyBorder="1" applyAlignment="1">
      <alignment horizontal="center" vertical="center"/>
    </xf>
    <xf numFmtId="3" fontId="117" fillId="5" borderId="39" xfId="0" applyNumberFormat="1" applyFont="1" applyFill="1" applyBorder="1" applyAlignment="1">
      <alignment horizontal="center" vertical="center"/>
    </xf>
    <xf numFmtId="3" fontId="117" fillId="5" borderId="44" xfId="0" applyNumberFormat="1" applyFont="1" applyFill="1" applyBorder="1" applyAlignment="1">
      <alignment horizontal="center" vertical="center"/>
    </xf>
    <xf numFmtId="3" fontId="117" fillId="5" borderId="10" xfId="0" applyNumberFormat="1" applyFont="1" applyFill="1" applyBorder="1" applyAlignment="1">
      <alignment horizontal="center" vertical="center"/>
    </xf>
    <xf numFmtId="0" fontId="116" fillId="0" borderId="0" xfId="0" applyFont="1"/>
    <xf numFmtId="3" fontId="107" fillId="7" borderId="5" xfId="3" applyNumberFormat="1" applyFont="1" applyFill="1" applyBorder="1" applyAlignment="1">
      <alignment horizontal="center" vertical="center" wrapText="1"/>
    </xf>
    <xf numFmtId="3" fontId="111" fillId="5" borderId="48" xfId="0" applyNumberFormat="1" applyFont="1" applyFill="1" applyBorder="1" applyAlignment="1">
      <alignment horizontal="center" vertical="center"/>
    </xf>
    <xf numFmtId="3" fontId="111" fillId="5" borderId="38" xfId="0" applyNumberFormat="1" applyFont="1" applyFill="1" applyBorder="1" applyAlignment="1">
      <alignment horizontal="center" vertical="center"/>
    </xf>
    <xf numFmtId="3" fontId="111" fillId="5" borderId="9" xfId="0" applyNumberFormat="1" applyFont="1" applyFill="1" applyBorder="1" applyAlignment="1">
      <alignment horizontal="center" vertical="center"/>
    </xf>
    <xf numFmtId="3" fontId="120" fillId="7" borderId="5" xfId="3" applyNumberFormat="1" applyFont="1" applyFill="1" applyBorder="1" applyAlignment="1">
      <alignment horizontal="center" vertical="center" wrapText="1"/>
    </xf>
    <xf numFmtId="3" fontId="120" fillId="7" borderId="11" xfId="3" applyNumberFormat="1" applyFont="1" applyFill="1" applyBorder="1" applyAlignment="1">
      <alignment horizontal="center" vertical="center" wrapText="1"/>
    </xf>
    <xf numFmtId="3" fontId="121" fillId="5" borderId="48" xfId="0" applyNumberFormat="1" applyFont="1" applyFill="1" applyBorder="1" applyAlignment="1">
      <alignment horizontal="center" vertical="center"/>
    </xf>
    <xf numFmtId="3" fontId="121" fillId="5" borderId="3" xfId="0" applyNumberFormat="1" applyFont="1" applyFill="1" applyBorder="1" applyAlignment="1">
      <alignment horizontal="center" vertical="center"/>
    </xf>
    <xf numFmtId="3" fontId="121" fillId="5" borderId="38" xfId="0" applyNumberFormat="1" applyFont="1" applyFill="1" applyBorder="1" applyAlignment="1">
      <alignment horizontal="center" vertical="center"/>
    </xf>
    <xf numFmtId="3" fontId="121" fillId="5" borderId="1" xfId="0" applyNumberFormat="1" applyFont="1" applyFill="1" applyBorder="1" applyAlignment="1">
      <alignment horizontal="center" vertical="center"/>
    </xf>
    <xf numFmtId="3" fontId="121" fillId="5" borderId="9" xfId="0" applyNumberFormat="1" applyFont="1" applyFill="1" applyBorder="1" applyAlignment="1">
      <alignment horizontal="center" vertical="center"/>
    </xf>
    <xf numFmtId="3" fontId="121" fillId="5" borderId="44" xfId="0" applyNumberFormat="1" applyFont="1" applyFill="1" applyBorder="1" applyAlignment="1">
      <alignment horizontal="center" vertical="center"/>
    </xf>
    <xf numFmtId="3" fontId="61" fillId="5" borderId="7" xfId="0" applyNumberFormat="1" applyFont="1" applyFill="1" applyBorder="1" applyAlignment="1">
      <alignment horizontal="center" vertical="center"/>
    </xf>
    <xf numFmtId="3" fontId="26" fillId="6" borderId="7" xfId="0" applyNumberFormat="1" applyFont="1" applyFill="1" applyBorder="1" applyAlignment="1">
      <alignment horizontal="center" vertical="center" wrapText="1"/>
    </xf>
    <xf numFmtId="0" fontId="35" fillId="6" borderId="8" xfId="0" applyFont="1" applyFill="1" applyBorder="1" applyAlignment="1">
      <alignment horizontal="center" vertical="center" wrapText="1"/>
    </xf>
    <xf numFmtId="0" fontId="35" fillId="6" borderId="54" xfId="0" applyFont="1" applyFill="1" applyBorder="1" applyAlignment="1">
      <alignment horizontal="center" vertical="center" wrapText="1"/>
    </xf>
    <xf numFmtId="3" fontId="45" fillId="5" borderId="0" xfId="0" applyNumberFormat="1" applyFont="1" applyFill="1" applyBorder="1" applyAlignment="1">
      <alignment horizontal="center" vertical="center" wrapText="1"/>
    </xf>
    <xf numFmtId="3" fontId="118" fillId="7" borderId="5" xfId="3" applyNumberFormat="1" applyFont="1" applyFill="1" applyBorder="1" applyAlignment="1">
      <alignment horizontal="center" vertical="center" wrapText="1"/>
    </xf>
    <xf numFmtId="3" fontId="120" fillId="7" borderId="6" xfId="3" applyNumberFormat="1" applyFont="1" applyFill="1" applyBorder="1" applyAlignment="1">
      <alignment horizontal="center" vertical="center" wrapText="1"/>
    </xf>
    <xf numFmtId="3" fontId="118" fillId="5" borderId="48" xfId="0" applyNumberFormat="1" applyFont="1" applyFill="1" applyBorder="1" applyAlignment="1">
      <alignment horizontal="center" vertical="center"/>
    </xf>
    <xf numFmtId="3" fontId="121" fillId="5" borderId="49" xfId="0" applyNumberFormat="1" applyFont="1" applyFill="1" applyBorder="1" applyAlignment="1">
      <alignment horizontal="center" vertical="center"/>
    </xf>
    <xf numFmtId="3" fontId="118" fillId="5" borderId="38" xfId="0" applyNumberFormat="1" applyFont="1" applyFill="1" applyBorder="1" applyAlignment="1">
      <alignment horizontal="center" vertical="center"/>
    </xf>
    <xf numFmtId="3" fontId="121" fillId="5" borderId="39" xfId="0" applyNumberFormat="1" applyFont="1" applyFill="1" applyBorder="1" applyAlignment="1">
      <alignment horizontal="center" vertical="center"/>
    </xf>
    <xf numFmtId="3" fontId="118" fillId="5" borderId="9" xfId="0" applyNumberFormat="1" applyFont="1" applyFill="1" applyBorder="1" applyAlignment="1">
      <alignment horizontal="center" vertical="center"/>
    </xf>
    <xf numFmtId="3" fontId="121" fillId="5" borderId="10" xfId="0" applyNumberFormat="1" applyFont="1" applyFill="1" applyBorder="1" applyAlignment="1">
      <alignment horizontal="center" vertical="center"/>
    </xf>
    <xf numFmtId="167" fontId="64" fillId="7" borderId="7" xfId="3" applyNumberFormat="1" applyFont="1" applyFill="1" applyBorder="1" applyAlignment="1">
      <alignment horizontal="center" vertical="center" wrapText="1"/>
    </xf>
    <xf numFmtId="3" fontId="65" fillId="7" borderId="7" xfId="3" applyNumberFormat="1" applyFont="1" applyFill="1" applyBorder="1" applyAlignment="1">
      <alignment horizontal="center" vertical="center" wrapText="1"/>
    </xf>
    <xf numFmtId="3" fontId="65" fillId="5" borderId="50" xfId="0" applyNumberFormat="1" applyFont="1" applyFill="1" applyBorder="1" applyAlignment="1">
      <alignment horizontal="center" vertical="center"/>
    </xf>
    <xf numFmtId="3" fontId="65" fillId="5" borderId="41" xfId="0" applyNumberFormat="1" applyFont="1" applyFill="1" applyBorder="1" applyAlignment="1">
      <alignment horizontal="center" vertical="center"/>
    </xf>
    <xf numFmtId="3" fontId="65" fillId="5" borderId="42" xfId="0" applyNumberFormat="1" applyFont="1" applyFill="1" applyBorder="1" applyAlignment="1">
      <alignment horizontal="center" vertical="center"/>
    </xf>
    <xf numFmtId="167" fontId="39" fillId="7" borderId="7" xfId="3" applyNumberFormat="1" applyFont="1" applyFill="1" applyBorder="1" applyAlignment="1">
      <alignment horizontal="center" vertical="center" wrapText="1"/>
    </xf>
    <xf numFmtId="167" fontId="58" fillId="5" borderId="50" xfId="0" applyNumberFormat="1" applyFont="1" applyFill="1" applyBorder="1" applyAlignment="1">
      <alignment horizontal="center" vertical="center"/>
    </xf>
    <xf numFmtId="167" fontId="58" fillId="5" borderId="41" xfId="0" applyNumberFormat="1" applyFont="1" applyFill="1" applyBorder="1" applyAlignment="1">
      <alignment horizontal="center" vertical="center"/>
    </xf>
    <xf numFmtId="167" fontId="58" fillId="5" borderId="42" xfId="0" applyNumberFormat="1" applyFont="1" applyFill="1" applyBorder="1" applyAlignment="1">
      <alignment horizontal="center" vertical="center"/>
    </xf>
    <xf numFmtId="3" fontId="100" fillId="7" borderId="7" xfId="3" applyNumberFormat="1" applyFont="1" applyFill="1" applyBorder="1" applyAlignment="1">
      <alignment horizontal="center" vertical="center" wrapText="1"/>
    </xf>
    <xf numFmtId="3" fontId="100" fillId="5" borderId="50" xfId="0" applyNumberFormat="1" applyFont="1" applyFill="1" applyBorder="1" applyAlignment="1">
      <alignment horizontal="center" vertical="center"/>
    </xf>
    <xf numFmtId="3" fontId="100" fillId="5" borderId="41" xfId="0" applyNumberFormat="1" applyFont="1" applyFill="1" applyBorder="1" applyAlignment="1">
      <alignment horizontal="center" vertical="center"/>
    </xf>
    <xf numFmtId="3" fontId="100" fillId="5" borderId="42" xfId="0" applyNumberFormat="1" applyFont="1" applyFill="1" applyBorder="1" applyAlignment="1">
      <alignment horizontal="center" vertical="center"/>
    </xf>
    <xf numFmtId="0" fontId="115" fillId="5" borderId="0" xfId="17" applyFont="1" applyFill="1" applyAlignment="1">
      <alignment horizontal="center" vertical="center" wrapText="1"/>
    </xf>
    <xf numFmtId="3" fontId="115" fillId="5" borderId="0" xfId="17" applyNumberFormat="1" applyFont="1" applyFill="1" applyAlignment="1">
      <alignment horizontal="center" vertical="center" wrapText="1"/>
    </xf>
    <xf numFmtId="3" fontId="125" fillId="5" borderId="0" xfId="0" applyNumberFormat="1" applyFont="1" applyFill="1" applyBorder="1" applyAlignment="1">
      <alignment horizontal="center" vertical="center" wrapText="1"/>
    </xf>
    <xf numFmtId="168" fontId="126" fillId="7" borderId="7" xfId="14" applyNumberFormat="1" applyFont="1" applyFill="1" applyBorder="1" applyAlignment="1">
      <alignment horizontal="center" vertical="center" wrapText="1"/>
    </xf>
    <xf numFmtId="168" fontId="127" fillId="5" borderId="50" xfId="14" applyNumberFormat="1" applyFont="1" applyFill="1" applyBorder="1" applyAlignment="1">
      <alignment horizontal="center" vertical="center" wrapText="1"/>
    </xf>
    <xf numFmtId="168" fontId="127" fillId="5" borderId="41" xfId="14" applyNumberFormat="1" applyFont="1" applyFill="1" applyBorder="1" applyAlignment="1">
      <alignment horizontal="center" vertical="center" wrapText="1"/>
    </xf>
    <xf numFmtId="168" fontId="129" fillId="7" borderId="7" xfId="14" applyNumberFormat="1" applyFont="1" applyFill="1" applyBorder="1" applyAlignment="1">
      <alignment horizontal="center" vertical="center" wrapText="1"/>
    </xf>
    <xf numFmtId="168" fontId="130" fillId="5" borderId="50" xfId="17" applyNumberFormat="1" applyFont="1" applyFill="1" applyBorder="1" applyAlignment="1">
      <alignment horizontal="center" vertical="center" wrapText="1"/>
    </xf>
    <xf numFmtId="168" fontId="130" fillId="5" borderId="50" xfId="14" applyNumberFormat="1" applyFont="1" applyFill="1" applyBorder="1" applyAlignment="1">
      <alignment horizontal="center" vertical="center" wrapText="1"/>
    </xf>
    <xf numFmtId="168" fontId="130" fillId="5" borderId="41" xfId="17" applyNumberFormat="1" applyFont="1" applyFill="1" applyBorder="1" applyAlignment="1">
      <alignment horizontal="center" vertical="center" wrapText="1"/>
    </xf>
    <xf numFmtId="168" fontId="130" fillId="5" borderId="41" xfId="14" applyNumberFormat="1" applyFont="1" applyFill="1" applyBorder="1" applyAlignment="1">
      <alignment horizontal="center" vertical="center" wrapText="1"/>
    </xf>
    <xf numFmtId="3" fontId="111" fillId="5" borderId="49" xfId="0" applyNumberFormat="1" applyFont="1" applyFill="1" applyBorder="1" applyAlignment="1">
      <alignment horizontal="left" vertical="center" wrapText="1"/>
    </xf>
    <xf numFmtId="3" fontId="111" fillId="5" borderId="39" xfId="0" applyNumberFormat="1" applyFont="1" applyFill="1" applyBorder="1" applyAlignment="1">
      <alignment horizontal="left" vertical="center" wrapText="1"/>
    </xf>
    <xf numFmtId="167" fontId="64" fillId="7" borderId="11" xfId="0" applyNumberFormat="1" applyFont="1" applyFill="1" applyBorder="1" applyAlignment="1">
      <alignment horizontal="center" vertical="center"/>
    </xf>
    <xf numFmtId="167" fontId="64" fillId="5" borderId="3" xfId="0" applyNumberFormat="1" applyFont="1" applyFill="1" applyBorder="1" applyAlignment="1">
      <alignment horizontal="center" vertical="center"/>
    </xf>
    <xf numFmtId="167" fontId="64" fillId="5" borderId="1" xfId="0" applyNumberFormat="1" applyFont="1" applyFill="1" applyBorder="1" applyAlignment="1">
      <alignment horizontal="center" vertical="center"/>
    </xf>
    <xf numFmtId="3" fontId="43" fillId="6" borderId="22" xfId="0" applyNumberFormat="1" applyFont="1" applyFill="1" applyBorder="1" applyAlignment="1">
      <alignment horizontal="center" vertical="center" wrapText="1"/>
    </xf>
    <xf numFmtId="3" fontId="43" fillId="6" borderId="33" xfId="0" applyNumberFormat="1" applyFont="1" applyFill="1" applyBorder="1" applyAlignment="1">
      <alignment horizontal="center" vertical="center" wrapText="1"/>
    </xf>
    <xf numFmtId="3" fontId="43" fillId="6" borderId="23" xfId="0" applyNumberFormat="1" applyFont="1" applyFill="1" applyBorder="1" applyAlignment="1">
      <alignment horizontal="center" vertical="center" wrapText="1"/>
    </xf>
    <xf numFmtId="3" fontId="57" fillId="7" borderId="8" xfId="0" applyNumberFormat="1" applyFont="1" applyFill="1" applyBorder="1" applyAlignment="1">
      <alignment horizontal="center" vertical="center"/>
    </xf>
    <xf numFmtId="3" fontId="37" fillId="6" borderId="84" xfId="0" applyNumberFormat="1" applyFont="1" applyFill="1" applyBorder="1" applyAlignment="1">
      <alignment horizontal="center" vertical="center" wrapText="1"/>
    </xf>
    <xf numFmtId="3" fontId="39" fillId="6" borderId="84" xfId="0" applyNumberFormat="1" applyFont="1" applyFill="1" applyBorder="1" applyAlignment="1">
      <alignment horizontal="center" vertical="center" wrapText="1"/>
    </xf>
    <xf numFmtId="3" fontId="59" fillId="7" borderId="8" xfId="0" applyNumberFormat="1" applyFont="1" applyFill="1" applyBorder="1" applyAlignment="1">
      <alignment horizontal="center" vertical="center"/>
    </xf>
    <xf numFmtId="3" fontId="60" fillId="7" borderId="8" xfId="0" applyNumberFormat="1" applyFont="1" applyFill="1" applyBorder="1" applyAlignment="1">
      <alignment horizontal="center" vertical="center"/>
    </xf>
    <xf numFmtId="3" fontId="131" fillId="7" borderId="7" xfId="3" applyNumberFormat="1" applyFont="1" applyFill="1" applyBorder="1" applyAlignment="1">
      <alignment horizontal="center" vertical="center" wrapText="1"/>
    </xf>
    <xf numFmtId="3" fontId="114" fillId="7" borderId="34" xfId="3" applyNumberFormat="1" applyFont="1" applyFill="1" applyBorder="1" applyAlignment="1">
      <alignment horizontal="center" vertical="center" wrapText="1"/>
    </xf>
    <xf numFmtId="3" fontId="45" fillId="7" borderId="5" xfId="3" applyNumberFormat="1" applyFont="1" applyFill="1" applyBorder="1" applyAlignment="1">
      <alignment horizontal="center" vertical="center" wrapText="1"/>
    </xf>
    <xf numFmtId="3" fontId="45" fillId="7" borderId="11" xfId="3" applyNumberFormat="1" applyFont="1" applyFill="1" applyBorder="1" applyAlignment="1">
      <alignment horizontal="center" vertical="center" wrapText="1"/>
    </xf>
    <xf numFmtId="3" fontId="45" fillId="7" borderId="53" xfId="3" applyNumberFormat="1" applyFont="1" applyFill="1" applyBorder="1" applyAlignment="1">
      <alignment horizontal="center" vertical="center" wrapText="1"/>
    </xf>
    <xf numFmtId="3" fontId="45" fillId="7" borderId="6" xfId="3" applyNumberFormat="1" applyFont="1" applyFill="1" applyBorder="1" applyAlignment="1">
      <alignment horizontal="center" vertical="center" wrapText="1"/>
    </xf>
    <xf numFmtId="3" fontId="59" fillId="5" borderId="50" xfId="0" applyNumberFormat="1" applyFont="1" applyFill="1" applyBorder="1" applyAlignment="1">
      <alignment horizontal="center" vertical="center"/>
    </xf>
    <xf numFmtId="3" fontId="60" fillId="5" borderId="50" xfId="0" applyNumberFormat="1" applyFont="1" applyFill="1" applyBorder="1" applyAlignment="1">
      <alignment horizontal="center" vertical="center"/>
    </xf>
    <xf numFmtId="3" fontId="131" fillId="5" borderId="50" xfId="0" applyNumberFormat="1" applyFont="1" applyFill="1" applyBorder="1" applyAlignment="1">
      <alignment horizontal="center" vertical="center"/>
    </xf>
    <xf numFmtId="3" fontId="114" fillId="5" borderId="85" xfId="0" applyNumberFormat="1" applyFont="1" applyFill="1" applyBorder="1" applyAlignment="1">
      <alignment horizontal="center" vertical="center"/>
    </xf>
    <xf numFmtId="3" fontId="62" fillId="5" borderId="3" xfId="0" applyNumberFormat="1" applyFont="1" applyFill="1" applyBorder="1" applyAlignment="1">
      <alignment horizontal="center" vertical="center"/>
    </xf>
    <xf numFmtId="3" fontId="62" fillId="5" borderId="81" xfId="0" applyNumberFormat="1" applyFont="1" applyFill="1" applyBorder="1" applyAlignment="1">
      <alignment horizontal="center" vertical="center"/>
    </xf>
    <xf numFmtId="3" fontId="62" fillId="5" borderId="49" xfId="0" applyNumberFormat="1" applyFont="1" applyFill="1" applyBorder="1" applyAlignment="1">
      <alignment horizontal="center" vertical="center"/>
    </xf>
    <xf numFmtId="3" fontId="59" fillId="5" borderId="41" xfId="0" applyNumberFormat="1" applyFont="1" applyFill="1" applyBorder="1" applyAlignment="1">
      <alignment horizontal="center" vertical="center"/>
    </xf>
    <xf numFmtId="3" fontId="60" fillId="5" borderId="41" xfId="0" applyNumberFormat="1" applyFont="1" applyFill="1" applyBorder="1" applyAlignment="1">
      <alignment horizontal="center" vertical="center"/>
    </xf>
    <xf numFmtId="3" fontId="131" fillId="5" borderId="41" xfId="0" applyNumberFormat="1" applyFont="1" applyFill="1" applyBorder="1" applyAlignment="1">
      <alignment horizontal="center" vertical="center"/>
    </xf>
    <xf numFmtId="3" fontId="114" fillId="5" borderId="80" xfId="0" applyNumberFormat="1" applyFont="1" applyFill="1" applyBorder="1" applyAlignment="1">
      <alignment horizontal="center" vertical="center"/>
    </xf>
    <xf numFmtId="3" fontId="62" fillId="5" borderId="1" xfId="0" applyNumberFormat="1" applyFont="1" applyFill="1" applyBorder="1" applyAlignment="1">
      <alignment horizontal="center" vertical="center"/>
    </xf>
    <xf numFmtId="3" fontId="62" fillId="5" borderId="17" xfId="0" applyNumberFormat="1" applyFont="1" applyFill="1" applyBorder="1" applyAlignment="1">
      <alignment horizontal="center" vertical="center"/>
    </xf>
    <xf numFmtId="3" fontId="62" fillId="5" borderId="39" xfId="0" applyNumberFormat="1" applyFont="1" applyFill="1" applyBorder="1" applyAlignment="1">
      <alignment horizontal="center" vertical="center"/>
    </xf>
    <xf numFmtId="3" fontId="59" fillId="5" borderId="42" xfId="0" applyNumberFormat="1" applyFont="1" applyFill="1" applyBorder="1" applyAlignment="1">
      <alignment horizontal="center" vertical="center"/>
    </xf>
    <xf numFmtId="3" fontId="60" fillId="5" borderId="42" xfId="0" applyNumberFormat="1" applyFont="1" applyFill="1" applyBorder="1" applyAlignment="1">
      <alignment horizontal="center" vertical="center"/>
    </xf>
    <xf numFmtId="3" fontId="131" fillId="5" borderId="42" xfId="0" applyNumberFormat="1" applyFont="1" applyFill="1" applyBorder="1" applyAlignment="1">
      <alignment horizontal="center" vertical="center"/>
    </xf>
    <xf numFmtId="3" fontId="114" fillId="5" borderId="29" xfId="0" applyNumberFormat="1" applyFont="1" applyFill="1" applyBorder="1" applyAlignment="1">
      <alignment horizontal="center" vertical="center"/>
    </xf>
    <xf numFmtId="3" fontId="62" fillId="5" borderId="44" xfId="0" applyNumberFormat="1" applyFont="1" applyFill="1" applyBorder="1" applyAlignment="1">
      <alignment horizontal="center" vertical="center"/>
    </xf>
    <xf numFmtId="3" fontId="62" fillId="5" borderId="52" xfId="0" applyNumberFormat="1" applyFont="1" applyFill="1" applyBorder="1" applyAlignment="1">
      <alignment horizontal="center" vertical="center"/>
    </xf>
    <xf numFmtId="3" fontId="62" fillId="5" borderId="10" xfId="0" applyNumberFormat="1" applyFont="1" applyFill="1" applyBorder="1" applyAlignment="1">
      <alignment horizontal="center" vertical="center"/>
    </xf>
    <xf numFmtId="3" fontId="39" fillId="6" borderId="77" xfId="0" applyNumberFormat="1" applyFont="1" applyFill="1" applyBorder="1" applyAlignment="1">
      <alignment horizontal="center" vertical="center" wrapText="1"/>
    </xf>
    <xf numFmtId="3" fontId="42" fillId="5" borderId="37" xfId="0" applyNumberFormat="1" applyFont="1" applyFill="1" applyBorder="1" applyAlignment="1">
      <alignment horizontal="center" vertical="center"/>
    </xf>
    <xf numFmtId="3" fontId="100" fillId="7" borderId="7" xfId="0" applyNumberFormat="1" applyFont="1" applyFill="1" applyBorder="1" applyAlignment="1">
      <alignment horizontal="center" vertical="center"/>
    </xf>
    <xf numFmtId="3" fontId="101" fillId="7" borderId="35" xfId="0" applyNumberFormat="1" applyFont="1" applyFill="1" applyBorder="1" applyAlignment="1">
      <alignment horizontal="center" vertical="center"/>
    </xf>
    <xf numFmtId="3" fontId="126" fillId="7" borderId="5" xfId="0" applyNumberFormat="1" applyFont="1" applyFill="1" applyBorder="1" applyAlignment="1">
      <alignment horizontal="center" vertical="center"/>
    </xf>
    <xf numFmtId="3" fontId="126" fillId="7" borderId="6" xfId="3" applyNumberFormat="1" applyFont="1" applyFill="1" applyBorder="1" applyAlignment="1">
      <alignment horizontal="center" vertical="center" wrapText="1"/>
    </xf>
    <xf numFmtId="3" fontId="126" fillId="7" borderId="35" xfId="3" applyNumberFormat="1" applyFont="1" applyFill="1" applyBorder="1" applyAlignment="1">
      <alignment horizontal="center" vertical="center" wrapText="1"/>
    </xf>
    <xf numFmtId="3" fontId="101" fillId="5" borderId="2" xfId="0" applyNumberFormat="1" applyFont="1" applyFill="1" applyBorder="1" applyAlignment="1">
      <alignment horizontal="center" vertical="center"/>
    </xf>
    <xf numFmtId="3" fontId="127" fillId="5" borderId="48" xfId="0" applyNumberFormat="1" applyFont="1" applyFill="1" applyBorder="1" applyAlignment="1">
      <alignment horizontal="center" vertical="center"/>
    </xf>
    <xf numFmtId="3" fontId="127" fillId="5" borderId="49" xfId="0" applyNumberFormat="1" applyFont="1" applyFill="1" applyBorder="1" applyAlignment="1">
      <alignment horizontal="center" vertical="center"/>
    </xf>
    <xf numFmtId="3" fontId="127" fillId="5" borderId="2" xfId="0" applyNumberFormat="1" applyFont="1" applyFill="1" applyBorder="1" applyAlignment="1">
      <alignment horizontal="center" vertical="center"/>
    </xf>
    <xf numFmtId="3" fontId="101" fillId="5" borderId="18" xfId="0" applyNumberFormat="1" applyFont="1" applyFill="1" applyBorder="1" applyAlignment="1">
      <alignment horizontal="center" vertical="center"/>
    </xf>
    <xf numFmtId="3" fontId="127" fillId="5" borderId="38" xfId="0" applyNumberFormat="1" applyFont="1" applyFill="1" applyBorder="1" applyAlignment="1">
      <alignment horizontal="center" vertical="center"/>
    </xf>
    <xf numFmtId="3" fontId="127" fillId="5" borderId="39" xfId="0" applyNumberFormat="1" applyFont="1" applyFill="1" applyBorder="1" applyAlignment="1">
      <alignment horizontal="center" vertical="center"/>
    </xf>
    <xf numFmtId="3" fontId="127" fillId="5" borderId="18" xfId="0" applyNumberFormat="1" applyFont="1" applyFill="1" applyBorder="1" applyAlignment="1">
      <alignment horizontal="center" vertical="center"/>
    </xf>
    <xf numFmtId="3" fontId="101" fillId="5" borderId="86" xfId="0" applyNumberFormat="1" applyFont="1" applyFill="1" applyBorder="1" applyAlignment="1">
      <alignment horizontal="center" vertical="center"/>
    </xf>
    <xf numFmtId="3" fontId="127" fillId="5" borderId="9" xfId="0" applyNumberFormat="1" applyFont="1" applyFill="1" applyBorder="1" applyAlignment="1">
      <alignment horizontal="center" vertical="center"/>
    </xf>
    <xf numFmtId="3" fontId="127" fillId="5" borderId="10" xfId="0" applyNumberFormat="1" applyFont="1" applyFill="1" applyBorder="1" applyAlignment="1">
      <alignment horizontal="center" vertical="center"/>
    </xf>
    <xf numFmtId="3" fontId="127" fillId="5" borderId="86" xfId="0" applyNumberFormat="1" applyFont="1" applyFill="1" applyBorder="1" applyAlignment="1">
      <alignment horizontal="center" vertical="center"/>
    </xf>
    <xf numFmtId="3" fontId="39" fillId="7" borderId="8" xfId="3" applyNumberFormat="1" applyFont="1" applyFill="1" applyBorder="1" applyAlignment="1">
      <alignment horizontal="center" vertical="center" wrapText="1"/>
    </xf>
    <xf numFmtId="3" fontId="43" fillId="6" borderId="31" xfId="0" applyNumberFormat="1" applyFont="1" applyFill="1" applyBorder="1" applyAlignment="1">
      <alignment horizontal="center" vertical="center" wrapText="1"/>
    </xf>
    <xf numFmtId="3" fontId="43" fillId="6" borderId="12" xfId="0" applyNumberFormat="1" applyFont="1" applyFill="1" applyBorder="1" applyAlignment="1">
      <alignment horizontal="center" vertical="center" wrapText="1"/>
    </xf>
    <xf numFmtId="3" fontId="37" fillId="6" borderId="7" xfId="0" applyNumberFormat="1" applyFont="1" applyFill="1" applyBorder="1" applyAlignment="1">
      <alignment horizontal="center" vertical="center" wrapText="1"/>
    </xf>
    <xf numFmtId="3" fontId="63" fillId="7" borderId="53" xfId="3" applyNumberFormat="1" applyFont="1" applyFill="1" applyBorder="1" applyAlignment="1">
      <alignment horizontal="center" vertical="center" wrapText="1"/>
    </xf>
    <xf numFmtId="3" fontId="117" fillId="5" borderId="81" xfId="0" applyNumberFormat="1" applyFont="1" applyFill="1" applyBorder="1" applyAlignment="1">
      <alignment horizontal="center" vertical="center"/>
    </xf>
    <xf numFmtId="3" fontId="117" fillId="5" borderId="17" xfId="0" applyNumberFormat="1" applyFont="1" applyFill="1" applyBorder="1" applyAlignment="1">
      <alignment horizontal="center" vertical="center"/>
    </xf>
    <xf numFmtId="3" fontId="117" fillId="5" borderId="52" xfId="0" applyNumberFormat="1" applyFont="1" applyFill="1" applyBorder="1" applyAlignment="1">
      <alignment horizontal="center" vertical="center"/>
    </xf>
    <xf numFmtId="167" fontId="64" fillId="5" borderId="50" xfId="0" applyNumberFormat="1" applyFont="1" applyFill="1" applyBorder="1" applyAlignment="1">
      <alignment horizontal="center" vertical="center"/>
    </xf>
    <xf numFmtId="167" fontId="64" fillId="5" borderId="41" xfId="0" applyNumberFormat="1" applyFont="1" applyFill="1" applyBorder="1" applyAlignment="1">
      <alignment horizontal="center" vertical="center"/>
    </xf>
    <xf numFmtId="167" fontId="64" fillId="5" borderId="42" xfId="0" applyNumberFormat="1" applyFont="1" applyFill="1" applyBorder="1" applyAlignment="1">
      <alignment horizontal="center" vertical="center"/>
    </xf>
    <xf numFmtId="167" fontId="138" fillId="7" borderId="7" xfId="3" applyNumberFormat="1" applyFont="1" applyFill="1" applyBorder="1" applyAlignment="1">
      <alignment horizontal="center" vertical="center" wrapText="1"/>
    </xf>
    <xf numFmtId="3" fontId="107" fillId="5" borderId="0" xfId="0" applyNumberFormat="1" applyFont="1" applyFill="1" applyAlignment="1">
      <alignment horizontal="center" vertical="center" wrapText="1"/>
    </xf>
    <xf numFmtId="3" fontId="0" fillId="0" borderId="0" xfId="0" applyNumberFormat="1"/>
    <xf numFmtId="0" fontId="22" fillId="5" borderId="0" xfId="15" applyFont="1" applyFill="1" applyAlignment="1">
      <alignment horizontal="center" vertical="center" wrapText="1"/>
    </xf>
    <xf numFmtId="0" fontId="0" fillId="0" borderId="0" xfId="0"/>
    <xf numFmtId="3" fontId="57" fillId="7" borderId="7" xfId="3" applyNumberFormat="1" applyFont="1" applyFill="1" applyBorder="1" applyAlignment="1">
      <alignment horizontal="center" vertical="center" wrapText="1"/>
    </xf>
    <xf numFmtId="3" fontId="57" fillId="5" borderId="7" xfId="0" applyNumberFormat="1" applyFont="1" applyFill="1" applyBorder="1" applyAlignment="1">
      <alignment horizontal="center" vertical="center"/>
    </xf>
    <xf numFmtId="3" fontId="58" fillId="5" borderId="7" xfId="0" applyNumberFormat="1" applyFont="1" applyFill="1" applyBorder="1" applyAlignment="1">
      <alignment horizontal="center" vertical="center"/>
    </xf>
    <xf numFmtId="3" fontId="58" fillId="5" borderId="38" xfId="0" applyNumberFormat="1" applyFont="1" applyFill="1" applyBorder="1" applyAlignment="1">
      <alignment horizontal="center" vertical="center"/>
    </xf>
    <xf numFmtId="3" fontId="58" fillId="5" borderId="9" xfId="0" applyNumberFormat="1" applyFont="1" applyFill="1" applyBorder="1" applyAlignment="1">
      <alignment horizontal="center" vertical="center"/>
    </xf>
    <xf numFmtId="3" fontId="58" fillId="5" borderId="48" xfId="0" applyNumberFormat="1" applyFont="1" applyFill="1" applyBorder="1" applyAlignment="1">
      <alignment horizontal="center" vertical="center"/>
    </xf>
    <xf numFmtId="3" fontId="36" fillId="5" borderId="38" xfId="0" applyNumberFormat="1" applyFont="1" applyFill="1" applyBorder="1" applyAlignment="1">
      <alignment horizontal="center" vertical="center"/>
    </xf>
    <xf numFmtId="3" fontId="36" fillId="5" borderId="39" xfId="0" applyNumberFormat="1" applyFont="1" applyFill="1" applyBorder="1" applyAlignment="1">
      <alignment horizontal="left" vertical="center" wrapText="1" indent="1"/>
    </xf>
    <xf numFmtId="3" fontId="36" fillId="5" borderId="9" xfId="0" applyNumberFormat="1" applyFont="1" applyFill="1" applyBorder="1" applyAlignment="1">
      <alignment horizontal="center" vertical="center"/>
    </xf>
    <xf numFmtId="3" fontId="36" fillId="5" borderId="10" xfId="0" applyNumberFormat="1" applyFont="1" applyFill="1" applyBorder="1" applyAlignment="1">
      <alignment horizontal="left" vertical="center" wrapText="1" indent="1"/>
    </xf>
    <xf numFmtId="3" fontId="36" fillId="5" borderId="48" xfId="0" applyNumberFormat="1" applyFont="1" applyFill="1" applyBorder="1" applyAlignment="1">
      <alignment horizontal="center" vertical="center"/>
    </xf>
    <xf numFmtId="3" fontId="36" fillId="5" borderId="49" xfId="0" applyNumberFormat="1" applyFont="1" applyFill="1" applyBorder="1" applyAlignment="1">
      <alignment horizontal="left" vertical="center" wrapText="1" indent="1"/>
    </xf>
    <xf numFmtId="3" fontId="61" fillId="7" borderId="7" xfId="3" applyNumberFormat="1" applyFont="1" applyFill="1" applyBorder="1" applyAlignment="1">
      <alignment horizontal="center" vertical="center" wrapText="1"/>
    </xf>
    <xf numFmtId="3" fontId="39" fillId="7" borderId="5" xfId="3" applyNumberFormat="1" applyFont="1" applyFill="1" applyBorder="1" applyAlignment="1">
      <alignment horizontal="center" vertical="center" wrapText="1"/>
    </xf>
    <xf numFmtId="3" fontId="39" fillId="7" borderId="11" xfId="3" applyNumberFormat="1" applyFont="1" applyFill="1" applyBorder="1" applyAlignment="1">
      <alignment horizontal="center" vertical="center" wrapText="1"/>
    </xf>
    <xf numFmtId="3" fontId="39" fillId="7" borderId="6" xfId="3" applyNumberFormat="1" applyFont="1" applyFill="1" applyBorder="1" applyAlignment="1">
      <alignment horizontal="center" vertical="center" wrapText="1"/>
    </xf>
    <xf numFmtId="3" fontId="57" fillId="5" borderId="50" xfId="0" applyNumberFormat="1" applyFont="1" applyFill="1" applyBorder="1" applyAlignment="1">
      <alignment horizontal="center" vertical="center"/>
    </xf>
    <xf numFmtId="3" fontId="61" fillId="5" borderId="50" xfId="0" applyNumberFormat="1" applyFont="1" applyFill="1" applyBorder="1" applyAlignment="1">
      <alignment horizontal="center" vertical="center"/>
    </xf>
    <xf numFmtId="3" fontId="58" fillId="5" borderId="3" xfId="0" applyNumberFormat="1" applyFont="1" applyFill="1" applyBorder="1" applyAlignment="1">
      <alignment horizontal="center" vertical="center"/>
    </xf>
    <xf numFmtId="3" fontId="58" fillId="5" borderId="49" xfId="0" applyNumberFormat="1" applyFont="1" applyFill="1" applyBorder="1" applyAlignment="1">
      <alignment horizontal="center" vertical="center"/>
    </xf>
    <xf numFmtId="3" fontId="57" fillId="5" borderId="41" xfId="0" applyNumberFormat="1" applyFont="1" applyFill="1" applyBorder="1" applyAlignment="1">
      <alignment horizontal="center" vertical="center"/>
    </xf>
    <xf numFmtId="3" fontId="61" fillId="5" borderId="41" xfId="0" applyNumberFormat="1" applyFont="1" applyFill="1" applyBorder="1" applyAlignment="1">
      <alignment horizontal="center" vertical="center"/>
    </xf>
    <xf numFmtId="3" fontId="58" fillId="5" borderId="1" xfId="0" applyNumberFormat="1" applyFont="1" applyFill="1" applyBorder="1" applyAlignment="1">
      <alignment horizontal="center" vertical="center"/>
    </xf>
    <xf numFmtId="3" fontId="58" fillId="5" borderId="39" xfId="0" applyNumberFormat="1" applyFont="1" applyFill="1" applyBorder="1" applyAlignment="1">
      <alignment horizontal="center" vertical="center"/>
    </xf>
    <xf numFmtId="3" fontId="57" fillId="5" borderId="42" xfId="0" applyNumberFormat="1" applyFont="1" applyFill="1" applyBorder="1" applyAlignment="1">
      <alignment horizontal="center" vertical="center"/>
    </xf>
    <xf numFmtId="3" fontId="61" fillId="5" borderId="42" xfId="0" applyNumberFormat="1" applyFont="1" applyFill="1" applyBorder="1" applyAlignment="1">
      <alignment horizontal="center" vertical="center"/>
    </xf>
    <xf numFmtId="3" fontId="58" fillId="5" borderId="44" xfId="0" applyNumberFormat="1" applyFont="1" applyFill="1" applyBorder="1" applyAlignment="1">
      <alignment horizontal="center" vertical="center"/>
    </xf>
    <xf numFmtId="3" fontId="58" fillId="5" borderId="10" xfId="0" applyNumberFormat="1" applyFont="1" applyFill="1" applyBorder="1" applyAlignment="1">
      <alignment horizontal="center" vertical="center"/>
    </xf>
    <xf numFmtId="3" fontId="39" fillId="7" borderId="53" xfId="3" applyNumberFormat="1" applyFont="1" applyFill="1" applyBorder="1" applyAlignment="1">
      <alignment horizontal="center" vertical="center" wrapText="1"/>
    </xf>
    <xf numFmtId="3" fontId="58" fillId="5" borderId="81" xfId="0" applyNumberFormat="1" applyFont="1" applyFill="1" applyBorder="1" applyAlignment="1">
      <alignment horizontal="center" vertical="center"/>
    </xf>
    <xf numFmtId="3" fontId="58" fillId="5" borderId="17" xfId="0" applyNumberFormat="1" applyFont="1" applyFill="1" applyBorder="1" applyAlignment="1">
      <alignment horizontal="center" vertical="center"/>
    </xf>
    <xf numFmtId="3" fontId="58" fillId="5" borderId="52" xfId="0" applyNumberFormat="1" applyFont="1" applyFill="1" applyBorder="1" applyAlignment="1">
      <alignment horizontal="center" vertical="center"/>
    </xf>
    <xf numFmtId="3" fontId="45" fillId="5" borderId="0" xfId="0" applyNumberFormat="1" applyFont="1" applyFill="1" applyBorder="1" applyAlignment="1">
      <alignment horizontal="center" vertical="center" wrapText="1"/>
    </xf>
    <xf numFmtId="3" fontId="45" fillId="5" borderId="0" xfId="0" applyNumberFormat="1" applyFont="1" applyFill="1" applyBorder="1" applyAlignment="1">
      <alignment horizontal="center" vertical="center" wrapText="1"/>
    </xf>
    <xf numFmtId="3" fontId="109" fillId="7" borderId="30" xfId="0" applyNumberFormat="1" applyFont="1" applyFill="1" applyBorder="1" applyAlignment="1">
      <alignment horizontal="center" vertical="center"/>
    </xf>
    <xf numFmtId="3" fontId="109" fillId="5" borderId="88" xfId="0" applyNumberFormat="1" applyFont="1" applyFill="1" applyBorder="1" applyAlignment="1">
      <alignment horizontal="center" vertical="center" wrapText="1"/>
    </xf>
    <xf numFmtId="3" fontId="109" fillId="5" borderId="19" xfId="0" applyNumberFormat="1" applyFont="1" applyFill="1" applyBorder="1" applyAlignment="1">
      <alignment horizontal="center" vertical="center" wrapText="1"/>
    </xf>
    <xf numFmtId="3" fontId="142" fillId="7" borderId="5" xfId="0" applyNumberFormat="1" applyFont="1" applyFill="1" applyBorder="1" applyAlignment="1">
      <alignment horizontal="center" vertical="center"/>
    </xf>
    <xf numFmtId="3" fontId="142" fillId="5" borderId="48" xfId="0" applyNumberFormat="1" applyFont="1" applyFill="1" applyBorder="1" applyAlignment="1">
      <alignment horizontal="center" vertical="center" wrapText="1"/>
    </xf>
    <xf numFmtId="3" fontId="142" fillId="5" borderId="38" xfId="0" applyNumberFormat="1" applyFont="1" applyFill="1" applyBorder="1" applyAlignment="1">
      <alignment horizontal="center" vertical="center" wrapText="1"/>
    </xf>
    <xf numFmtId="3" fontId="142" fillId="5" borderId="9" xfId="0" applyNumberFormat="1" applyFont="1" applyFill="1" applyBorder="1" applyAlignment="1">
      <alignment horizontal="center" vertical="center" wrapText="1"/>
    </xf>
    <xf numFmtId="3" fontId="143" fillId="7" borderId="5" xfId="0" applyNumberFormat="1" applyFont="1" applyFill="1" applyBorder="1" applyAlignment="1">
      <alignment horizontal="center" vertical="center"/>
    </xf>
    <xf numFmtId="3" fontId="143" fillId="5" borderId="48" xfId="0" applyNumberFormat="1" applyFont="1" applyFill="1" applyBorder="1" applyAlignment="1">
      <alignment horizontal="center" vertical="center" wrapText="1"/>
    </xf>
    <xf numFmtId="3" fontId="143" fillId="5" borderId="38" xfId="0" applyNumberFormat="1" applyFont="1" applyFill="1" applyBorder="1" applyAlignment="1">
      <alignment horizontal="center" vertical="center" wrapText="1"/>
    </xf>
    <xf numFmtId="3" fontId="143" fillId="5" borderId="9" xfId="0" applyNumberFormat="1" applyFont="1" applyFill="1" applyBorder="1" applyAlignment="1">
      <alignment horizontal="center" vertical="center" wrapText="1"/>
    </xf>
    <xf numFmtId="3" fontId="125" fillId="5" borderId="0" xfId="0" applyNumberFormat="1" applyFont="1" applyFill="1" applyBorder="1" applyAlignment="1">
      <alignment horizontal="right" vertical="center" wrapText="1"/>
    </xf>
    <xf numFmtId="3" fontId="99" fillId="7" borderId="53" xfId="3" applyNumberFormat="1" applyFont="1" applyFill="1" applyBorder="1" applyAlignment="1">
      <alignment horizontal="center" vertical="center" wrapText="1"/>
    </xf>
    <xf numFmtId="3" fontId="102" fillId="5" borderId="81" xfId="0" applyNumberFormat="1" applyFont="1" applyFill="1" applyBorder="1" applyAlignment="1">
      <alignment horizontal="center" vertical="center"/>
    </xf>
    <xf numFmtId="3" fontId="102" fillId="5" borderId="17" xfId="0" applyNumberFormat="1" applyFont="1" applyFill="1" applyBorder="1" applyAlignment="1">
      <alignment horizontal="center" vertical="center"/>
    </xf>
    <xf numFmtId="3" fontId="102" fillId="5" borderId="52" xfId="0" applyNumberFormat="1" applyFont="1" applyFill="1" applyBorder="1" applyAlignment="1">
      <alignment horizontal="center" vertical="center"/>
    </xf>
    <xf numFmtId="3" fontId="45" fillId="5" borderId="0" xfId="0" applyNumberFormat="1" applyFont="1" applyFill="1" applyBorder="1" applyAlignment="1">
      <alignment horizontal="center" vertical="center" wrapText="1"/>
    </xf>
    <xf numFmtId="0" fontId="90" fillId="0" borderId="0" xfId="17" applyFont="1" applyAlignment="1">
      <alignment vertical="center"/>
    </xf>
    <xf numFmtId="49" fontId="91" fillId="0" borderId="0" xfId="17" applyNumberFormat="1" applyFont="1" applyAlignment="1">
      <alignment horizontal="center"/>
    </xf>
    <xf numFmtId="49" fontId="91" fillId="0" borderId="0" xfId="17" applyNumberFormat="1" applyFont="1"/>
    <xf numFmtId="0" fontId="91" fillId="0" borderId="0" xfId="17" applyFont="1"/>
    <xf numFmtId="49" fontId="93" fillId="0" borderId="12" xfId="17" applyNumberFormat="1" applyFont="1" applyBorder="1" applyAlignment="1">
      <alignment horizontal="left" vertical="center" wrapText="1" indent="1"/>
    </xf>
    <xf numFmtId="0" fontId="93" fillId="0" borderId="0" xfId="17" applyFont="1"/>
    <xf numFmtId="166" fontId="91" fillId="0" borderId="0" xfId="17" applyNumberFormat="1" applyFont="1"/>
    <xf numFmtId="49" fontId="91" fillId="0" borderId="71" xfId="17" applyNumberFormat="1" applyFont="1" applyBorder="1" applyAlignment="1">
      <alignment horizontal="left" vertical="center" wrapText="1" indent="1"/>
    </xf>
    <xf numFmtId="0" fontId="94" fillId="0" borderId="0" xfId="17" applyFont="1"/>
    <xf numFmtId="0" fontId="91" fillId="0" borderId="0" xfId="17" applyFont="1" applyAlignment="1">
      <alignment horizontal="center"/>
    </xf>
    <xf numFmtId="0" fontId="91" fillId="0" borderId="0" xfId="17" applyFont="1" applyAlignment="1">
      <alignment wrapText="1"/>
    </xf>
    <xf numFmtId="0" fontId="95" fillId="0" borderId="0" xfId="17" applyFont="1"/>
    <xf numFmtId="166" fontId="95" fillId="0" borderId="0" xfId="17" applyNumberFormat="1" applyFont="1"/>
    <xf numFmtId="167" fontId="99" fillId="7" borderId="11" xfId="3" applyNumberFormat="1" applyFont="1" applyFill="1" applyBorder="1" applyAlignment="1">
      <alignment horizontal="center" vertical="center" wrapText="1"/>
    </xf>
    <xf numFmtId="167" fontId="102" fillId="5" borderId="3" xfId="0" applyNumberFormat="1" applyFont="1" applyFill="1" applyBorder="1" applyAlignment="1">
      <alignment horizontal="center" vertical="center"/>
    </xf>
    <xf numFmtId="167" fontId="102" fillId="5" borderId="1" xfId="0" applyNumberFormat="1" applyFont="1" applyFill="1" applyBorder="1" applyAlignment="1">
      <alignment horizontal="center" vertical="center"/>
    </xf>
    <xf numFmtId="167" fontId="102" fillId="5" borderId="44" xfId="0" applyNumberFormat="1" applyFont="1" applyFill="1" applyBorder="1" applyAlignment="1">
      <alignment horizontal="center" vertical="center"/>
    </xf>
    <xf numFmtId="167" fontId="101" fillId="7" borderId="11" xfId="3" applyNumberFormat="1" applyFont="1" applyFill="1" applyBorder="1" applyAlignment="1">
      <alignment horizontal="center" vertical="center" wrapText="1"/>
    </xf>
    <xf numFmtId="167" fontId="101" fillId="5" borderId="3" xfId="0" applyNumberFormat="1" applyFont="1" applyFill="1" applyBorder="1" applyAlignment="1">
      <alignment horizontal="center" vertical="center"/>
    </xf>
    <xf numFmtId="167" fontId="101" fillId="5" borderId="1" xfId="0" applyNumberFormat="1" applyFont="1" applyFill="1" applyBorder="1" applyAlignment="1">
      <alignment horizontal="center" vertical="center"/>
    </xf>
    <xf numFmtId="167" fontId="101" fillId="5" borderId="44" xfId="0" applyNumberFormat="1" applyFont="1" applyFill="1" applyBorder="1" applyAlignment="1">
      <alignment horizontal="center" vertical="center"/>
    </xf>
    <xf numFmtId="3" fontId="36" fillId="5" borderId="38" xfId="0" applyNumberFormat="1" applyFont="1" applyFill="1" applyBorder="1" applyAlignment="1">
      <alignment horizontal="center" vertical="center" wrapText="1"/>
    </xf>
    <xf numFmtId="3" fontId="36" fillId="5" borderId="39" xfId="0" applyNumberFormat="1" applyFont="1" applyFill="1" applyBorder="1" applyAlignment="1">
      <alignment horizontal="left" vertical="center" wrapText="1"/>
    </xf>
    <xf numFmtId="3" fontId="53" fillId="5" borderId="38" xfId="0" applyNumberFormat="1" applyFont="1" applyFill="1" applyBorder="1" applyAlignment="1">
      <alignment horizontal="center" vertical="center" wrapText="1"/>
    </xf>
    <xf numFmtId="3" fontId="53" fillId="5" borderId="39" xfId="0" applyNumberFormat="1" applyFont="1" applyFill="1" applyBorder="1" applyAlignment="1">
      <alignment horizontal="left" vertical="center" wrapText="1"/>
    </xf>
    <xf numFmtId="0" fontId="52" fillId="5" borderId="39" xfId="0" applyFont="1" applyFill="1" applyBorder="1" applyAlignment="1">
      <alignment horizontal="left" vertical="center" wrapText="1"/>
    </xf>
    <xf numFmtId="3" fontId="148" fillId="5" borderId="38" xfId="0" applyNumberFormat="1" applyFont="1" applyFill="1" applyBorder="1" applyAlignment="1">
      <alignment horizontal="center" vertical="center" wrapText="1"/>
    </xf>
    <xf numFmtId="3" fontId="148" fillId="5" borderId="39" xfId="0" applyNumberFormat="1" applyFont="1" applyFill="1" applyBorder="1" applyAlignment="1">
      <alignment horizontal="left" vertical="center" wrapText="1"/>
    </xf>
    <xf numFmtId="3" fontId="36" fillId="5" borderId="9" xfId="0" applyNumberFormat="1" applyFont="1" applyFill="1" applyBorder="1" applyAlignment="1">
      <alignment horizontal="center" vertical="center" wrapText="1"/>
    </xf>
    <xf numFmtId="3" fontId="36" fillId="5" borderId="10" xfId="0" applyNumberFormat="1" applyFont="1" applyFill="1" applyBorder="1" applyAlignment="1">
      <alignment horizontal="left" vertical="center" wrapText="1"/>
    </xf>
    <xf numFmtId="3" fontId="98" fillId="7" borderId="5" xfId="3" applyNumberFormat="1" applyFont="1" applyFill="1" applyBorder="1" applyAlignment="1">
      <alignment horizontal="center" vertical="center" wrapText="1"/>
    </xf>
    <xf numFmtId="167" fontId="98" fillId="7" borderId="6" xfId="3" applyNumberFormat="1" applyFont="1" applyFill="1" applyBorder="1" applyAlignment="1">
      <alignment horizontal="center" vertical="center" wrapText="1"/>
    </xf>
    <xf numFmtId="167" fontId="98" fillId="7" borderId="11" xfId="3" applyNumberFormat="1" applyFont="1" applyFill="1" applyBorder="1" applyAlignment="1">
      <alignment horizontal="center" vertical="center" wrapText="1"/>
    </xf>
    <xf numFmtId="3" fontId="98" fillId="7" borderId="11" xfId="3" applyNumberFormat="1" applyFont="1" applyFill="1" applyBorder="1" applyAlignment="1">
      <alignment horizontal="center" vertical="center" wrapText="1"/>
    </xf>
    <xf numFmtId="3" fontId="98" fillId="21" borderId="48" xfId="3" applyNumberFormat="1" applyFont="1" applyFill="1" applyBorder="1" applyAlignment="1">
      <alignment horizontal="center" vertical="center" wrapText="1"/>
    </xf>
    <xf numFmtId="167" fontId="98" fillId="21" borderId="49" xfId="3" applyNumberFormat="1" applyFont="1" applyFill="1" applyBorder="1" applyAlignment="1">
      <alignment horizontal="center" vertical="center" wrapText="1"/>
    </xf>
    <xf numFmtId="167" fontId="98" fillId="21" borderId="3" xfId="3" applyNumberFormat="1" applyFont="1" applyFill="1" applyBorder="1" applyAlignment="1">
      <alignment horizontal="center" vertical="center" wrapText="1"/>
    </xf>
    <xf numFmtId="3" fontId="98" fillId="21" borderId="3" xfId="3" applyNumberFormat="1" applyFont="1" applyFill="1" applyBorder="1" applyAlignment="1">
      <alignment horizontal="center" vertical="center" wrapText="1"/>
    </xf>
    <xf numFmtId="3" fontId="151" fillId="5" borderId="38" xfId="3" applyNumberFormat="1" applyFont="1" applyFill="1" applyBorder="1" applyAlignment="1">
      <alignment horizontal="center" vertical="center" wrapText="1"/>
    </xf>
    <xf numFmtId="167" fontId="151" fillId="5" borderId="39" xfId="3" applyNumberFormat="1" applyFont="1" applyFill="1" applyBorder="1" applyAlignment="1">
      <alignment horizontal="center" vertical="center" wrapText="1"/>
    </xf>
    <xf numFmtId="3" fontId="151" fillId="5" borderId="38" xfId="0" applyNumberFormat="1" applyFont="1" applyFill="1" applyBorder="1" applyAlignment="1">
      <alignment horizontal="center" vertical="center" wrapText="1"/>
    </xf>
    <xf numFmtId="167" fontId="151" fillId="5" borderId="1" xfId="0" applyNumberFormat="1" applyFont="1" applyFill="1" applyBorder="1" applyAlignment="1">
      <alignment horizontal="center" vertical="center" wrapText="1"/>
    </xf>
    <xf numFmtId="3" fontId="151" fillId="5" borderId="1" xfId="0" applyNumberFormat="1" applyFont="1" applyFill="1" applyBorder="1" applyAlignment="1">
      <alignment horizontal="center" vertical="center" wrapText="1"/>
    </xf>
    <xf numFmtId="167" fontId="151" fillId="5" borderId="39" xfId="0" applyNumberFormat="1" applyFont="1" applyFill="1" applyBorder="1" applyAlignment="1">
      <alignment horizontal="center" vertical="center" wrapText="1"/>
    </xf>
    <xf numFmtId="3" fontId="98" fillId="21" borderId="38" xfId="3" applyNumberFormat="1" applyFont="1" applyFill="1" applyBorder="1" applyAlignment="1">
      <alignment horizontal="center" vertical="center" wrapText="1"/>
    </xf>
    <xf numFmtId="167" fontId="98" fillId="21" borderId="39" xfId="3" applyNumberFormat="1" applyFont="1" applyFill="1" applyBorder="1" applyAlignment="1">
      <alignment horizontal="center" vertical="center" wrapText="1"/>
    </xf>
    <xf numFmtId="167" fontId="98" fillId="21" borderId="1" xfId="3" applyNumberFormat="1" applyFont="1" applyFill="1" applyBorder="1" applyAlignment="1">
      <alignment horizontal="center" vertical="center" wrapText="1"/>
    </xf>
    <xf numFmtId="3" fontId="98" fillId="21" borderId="1" xfId="3" applyNumberFormat="1" applyFont="1" applyFill="1" applyBorder="1" applyAlignment="1">
      <alignment horizontal="center" vertical="center" wrapText="1"/>
    </xf>
    <xf numFmtId="3" fontId="151" fillId="5" borderId="1" xfId="3" applyNumberFormat="1" applyFont="1" applyFill="1" applyBorder="1" applyAlignment="1">
      <alignment horizontal="center" vertical="center" wrapText="1"/>
    </xf>
    <xf numFmtId="174" fontId="151" fillId="5" borderId="1" xfId="3" applyNumberFormat="1" applyFont="1" applyFill="1" applyBorder="1" applyAlignment="1">
      <alignment horizontal="center" vertical="center" wrapText="1"/>
    </xf>
    <xf numFmtId="3" fontId="151" fillId="5" borderId="39" xfId="3" applyNumberFormat="1" applyFont="1" applyFill="1" applyBorder="1" applyAlignment="1">
      <alignment horizontal="center" vertical="center" wrapText="1"/>
    </xf>
    <xf numFmtId="3" fontId="98" fillId="21" borderId="39" xfId="3" applyNumberFormat="1" applyFont="1" applyFill="1" applyBorder="1" applyAlignment="1">
      <alignment horizontal="center" vertical="center" wrapText="1"/>
    </xf>
    <xf numFmtId="3" fontId="151" fillId="5" borderId="9" xfId="3" applyNumberFormat="1" applyFont="1" applyFill="1" applyBorder="1" applyAlignment="1">
      <alignment horizontal="center" vertical="center" wrapText="1"/>
    </xf>
    <xf numFmtId="3" fontId="151" fillId="5" borderId="10" xfId="3" applyNumberFormat="1" applyFont="1" applyFill="1" applyBorder="1" applyAlignment="1">
      <alignment horizontal="center" vertical="center" wrapText="1"/>
    </xf>
    <xf numFmtId="3" fontId="151" fillId="5" borderId="9" xfId="0" applyNumberFormat="1" applyFont="1" applyFill="1" applyBorder="1" applyAlignment="1">
      <alignment horizontal="center" vertical="center" wrapText="1"/>
    </xf>
    <xf numFmtId="167" fontId="151" fillId="5" borderId="44" xfId="0" applyNumberFormat="1" applyFont="1" applyFill="1" applyBorder="1" applyAlignment="1">
      <alignment horizontal="center" vertical="center" wrapText="1"/>
    </xf>
    <xf numFmtId="3" fontId="151" fillId="5" borderId="44" xfId="0" applyNumberFormat="1" applyFont="1" applyFill="1" applyBorder="1" applyAlignment="1">
      <alignment horizontal="center" vertical="center" wrapText="1"/>
    </xf>
    <xf numFmtId="167" fontId="151" fillId="5" borderId="10" xfId="0" applyNumberFormat="1" applyFont="1" applyFill="1" applyBorder="1" applyAlignment="1">
      <alignment horizontal="center" vertical="center" wrapText="1"/>
    </xf>
    <xf numFmtId="3" fontId="150" fillId="6" borderId="5" xfId="0" applyNumberFormat="1" applyFont="1" applyFill="1" applyBorder="1" applyAlignment="1">
      <alignment horizontal="center" vertical="center" wrapText="1"/>
    </xf>
    <xf numFmtId="3" fontId="150" fillId="6" borderId="6" xfId="0" applyNumberFormat="1" applyFont="1" applyFill="1" applyBorder="1" applyAlignment="1">
      <alignment horizontal="center" vertical="center" wrapText="1"/>
    </xf>
    <xf numFmtId="3" fontId="150" fillId="6" borderId="11" xfId="0" applyNumberFormat="1" applyFont="1" applyFill="1" applyBorder="1" applyAlignment="1">
      <alignment horizontal="center" vertical="center" wrapText="1"/>
    </xf>
    <xf numFmtId="167" fontId="151" fillId="5" borderId="10" xfId="3" applyNumberFormat="1" applyFont="1" applyFill="1" applyBorder="1" applyAlignment="1">
      <alignment horizontal="center" vertical="center" wrapText="1"/>
    </xf>
    <xf numFmtId="3" fontId="128" fillId="7" borderId="5" xfId="0" applyNumberFormat="1" applyFont="1" applyFill="1" applyBorder="1" applyAlignment="1">
      <alignment horizontal="center" vertical="center"/>
    </xf>
    <xf numFmtId="3" fontId="64" fillId="7" borderId="11" xfId="3" applyNumberFormat="1" applyFont="1" applyFill="1" applyBorder="1" applyAlignment="1">
      <alignment horizontal="center" vertical="center" wrapText="1"/>
    </xf>
    <xf numFmtId="167" fontId="65" fillId="7" borderId="6" xfId="3" applyNumberFormat="1" applyFont="1" applyFill="1" applyBorder="1" applyAlignment="1">
      <alignment horizontal="center" vertical="center" wrapText="1"/>
    </xf>
    <xf numFmtId="3" fontId="63" fillId="7" borderId="5" xfId="3" applyNumberFormat="1" applyFont="1" applyFill="1" applyBorder="1" applyAlignment="1">
      <alignment horizontal="center" vertical="center" wrapText="1"/>
    </xf>
    <xf numFmtId="3" fontId="63" fillId="7" borderId="35" xfId="3" applyNumberFormat="1" applyFont="1" applyFill="1" applyBorder="1" applyAlignment="1">
      <alignment horizontal="center" vertical="center" wrapText="1"/>
    </xf>
    <xf numFmtId="167" fontId="63" fillId="7" borderId="6" xfId="3" applyNumberFormat="1" applyFont="1" applyFill="1" applyBorder="1" applyAlignment="1">
      <alignment horizontal="center" vertical="center" wrapText="1"/>
    </xf>
    <xf numFmtId="3" fontId="128" fillId="5" borderId="48" xfId="0" applyNumberFormat="1" applyFont="1" applyFill="1" applyBorder="1" applyAlignment="1">
      <alignment horizontal="center" vertical="center" wrapText="1"/>
    </xf>
    <xf numFmtId="3" fontId="64" fillId="5" borderId="3" xfId="0" applyNumberFormat="1" applyFont="1" applyFill="1" applyBorder="1" applyAlignment="1">
      <alignment horizontal="center" vertical="center"/>
    </xf>
    <xf numFmtId="167" fontId="65" fillId="5" borderId="49" xfId="0" applyNumberFormat="1" applyFont="1" applyFill="1" applyBorder="1" applyAlignment="1">
      <alignment horizontal="center" vertical="center"/>
    </xf>
    <xf numFmtId="3" fontId="128" fillId="5" borderId="38" xfId="0" applyNumberFormat="1" applyFont="1" applyFill="1" applyBorder="1" applyAlignment="1">
      <alignment horizontal="center" vertical="center" wrapText="1"/>
    </xf>
    <xf numFmtId="3" fontId="64" fillId="5" borderId="1" xfId="0" applyNumberFormat="1" applyFont="1" applyFill="1" applyBorder="1" applyAlignment="1">
      <alignment horizontal="center" vertical="center"/>
    </xf>
    <xf numFmtId="167" fontId="65" fillId="5" borderId="39" xfId="0" applyNumberFormat="1" applyFont="1" applyFill="1" applyBorder="1" applyAlignment="1">
      <alignment horizontal="center" vertical="center"/>
    </xf>
    <xf numFmtId="3" fontId="128" fillId="5" borderId="9" xfId="0" applyNumberFormat="1" applyFont="1" applyFill="1" applyBorder="1" applyAlignment="1">
      <alignment horizontal="center" vertical="center" wrapText="1"/>
    </xf>
    <xf numFmtId="3" fontId="64" fillId="5" borderId="44" xfId="0" applyNumberFormat="1" applyFont="1" applyFill="1" applyBorder="1" applyAlignment="1">
      <alignment horizontal="center" vertical="center"/>
    </xf>
    <xf numFmtId="167" fontId="65" fillId="5" borderId="10" xfId="0" applyNumberFormat="1" applyFont="1" applyFill="1" applyBorder="1" applyAlignment="1">
      <alignment horizontal="center" vertical="center"/>
    </xf>
    <xf numFmtId="3" fontId="45" fillId="6" borderId="33" xfId="0" applyNumberFormat="1" applyFont="1" applyFill="1" applyBorder="1" applyAlignment="1">
      <alignment horizontal="center" vertical="center" wrapText="1"/>
    </xf>
    <xf numFmtId="3" fontId="45" fillId="6" borderId="23" xfId="0" applyNumberFormat="1" applyFont="1" applyFill="1" applyBorder="1" applyAlignment="1">
      <alignment horizontal="center" vertical="center" wrapText="1"/>
    </xf>
    <xf numFmtId="3" fontId="45" fillId="6" borderId="22" xfId="0" applyNumberFormat="1" applyFont="1" applyFill="1" applyBorder="1" applyAlignment="1">
      <alignment horizontal="center" vertical="center" wrapText="1"/>
    </xf>
    <xf numFmtId="49" fontId="91" fillId="0" borderId="68" xfId="17" applyNumberFormat="1" applyFont="1" applyBorder="1" applyAlignment="1">
      <alignment horizontal="left" vertical="center" wrapText="1" indent="1"/>
    </xf>
    <xf numFmtId="49" fontId="91" fillId="0" borderId="74" xfId="17" applyNumberFormat="1" applyFont="1" applyBorder="1" applyAlignment="1">
      <alignment horizontal="left" vertical="center" wrapText="1" indent="1"/>
    </xf>
    <xf numFmtId="168" fontId="130" fillId="0" borderId="50" xfId="17" applyNumberFormat="1" applyFont="1" applyFill="1" applyBorder="1" applyAlignment="1">
      <alignment horizontal="center" vertical="center" wrapText="1"/>
    </xf>
    <xf numFmtId="168" fontId="130" fillId="0" borderId="41" xfId="17" applyNumberFormat="1" applyFont="1" applyFill="1" applyBorder="1" applyAlignment="1">
      <alignment horizontal="center" vertical="center" wrapText="1"/>
    </xf>
    <xf numFmtId="3" fontId="115" fillId="5" borderId="48" xfId="0" applyNumberFormat="1" applyFont="1" applyFill="1" applyBorder="1" applyAlignment="1">
      <alignment horizontal="center" vertical="center"/>
    </xf>
    <xf numFmtId="3" fontId="115" fillId="5" borderId="49" xfId="0" applyNumberFormat="1" applyFont="1" applyFill="1" applyBorder="1" applyAlignment="1">
      <alignment horizontal="left" vertical="center" wrapText="1"/>
    </xf>
    <xf numFmtId="3" fontId="115" fillId="5" borderId="38" xfId="0" applyNumberFormat="1" applyFont="1" applyFill="1" applyBorder="1" applyAlignment="1">
      <alignment horizontal="center" vertical="center"/>
    </xf>
    <xf numFmtId="3" fontId="115" fillId="5" borderId="39" xfId="0" applyNumberFormat="1" applyFont="1" applyFill="1" applyBorder="1" applyAlignment="1">
      <alignment horizontal="left" vertical="center" wrapText="1"/>
    </xf>
    <xf numFmtId="3" fontId="37" fillId="6" borderId="12" xfId="0" applyNumberFormat="1" applyFont="1" applyFill="1" applyBorder="1" applyAlignment="1">
      <alignment horizontal="center" vertical="center" wrapText="1"/>
    </xf>
    <xf numFmtId="3" fontId="107" fillId="5" borderId="0" xfId="0" applyNumberFormat="1" applyFont="1" applyFill="1" applyAlignment="1">
      <alignment horizontal="center" vertical="center" wrapText="1"/>
    </xf>
    <xf numFmtId="49" fontId="93" fillId="0" borderId="7" xfId="17" applyNumberFormat="1" applyFont="1" applyBorder="1" applyAlignment="1">
      <alignment horizontal="center" vertical="center"/>
    </xf>
    <xf numFmtId="49" fontId="91" fillId="0" borderId="68" xfId="17" applyNumberFormat="1" applyFont="1" applyBorder="1" applyAlignment="1">
      <alignment horizontal="center" vertical="center"/>
    </xf>
    <xf numFmtId="49" fontId="91" fillId="0" borderId="71" xfId="17" applyNumberFormat="1" applyFont="1" applyBorder="1" applyAlignment="1">
      <alignment horizontal="center" vertical="center"/>
    </xf>
    <xf numFmtId="49" fontId="91" fillId="0" borderId="74" xfId="17" applyNumberFormat="1" applyFont="1" applyBorder="1" applyAlignment="1">
      <alignment horizontal="center" vertical="center"/>
    </xf>
    <xf numFmtId="3" fontId="133" fillId="5" borderId="1" xfId="0" applyNumberFormat="1" applyFont="1" applyFill="1" applyBorder="1" applyAlignment="1">
      <alignment horizontal="center" vertical="center" wrapText="1"/>
    </xf>
    <xf numFmtId="3" fontId="61" fillId="7" borderId="34" xfId="3" applyNumberFormat="1" applyFont="1" applyFill="1" applyBorder="1" applyAlignment="1">
      <alignment horizontal="center" vertical="center" wrapText="1"/>
    </xf>
    <xf numFmtId="3" fontId="61" fillId="5" borderId="34" xfId="0" applyNumberFormat="1" applyFont="1" applyFill="1" applyBorder="1" applyAlignment="1">
      <alignment horizontal="center" vertical="center"/>
    </xf>
    <xf numFmtId="167" fontId="58" fillId="5" borderId="7" xfId="0" applyNumberFormat="1" applyFont="1" applyFill="1" applyBorder="1" applyAlignment="1">
      <alignment horizontal="center" vertical="center"/>
    </xf>
    <xf numFmtId="3" fontId="111" fillId="5" borderId="37" xfId="0" applyNumberFormat="1" applyFont="1" applyFill="1" applyBorder="1" applyAlignment="1">
      <alignment horizontal="center" vertical="center"/>
    </xf>
    <xf numFmtId="3" fontId="111" fillId="5" borderId="67" xfId="0" applyNumberFormat="1" applyFont="1" applyFill="1" applyBorder="1" applyAlignment="1">
      <alignment horizontal="left" vertical="center" wrapText="1"/>
    </xf>
    <xf numFmtId="168" fontId="130" fillId="5" borderId="12" xfId="14" applyNumberFormat="1" applyFont="1" applyFill="1" applyBorder="1" applyAlignment="1">
      <alignment horizontal="center" vertical="center" wrapText="1"/>
    </xf>
    <xf numFmtId="168" fontId="127" fillId="5" borderId="12" xfId="14" applyNumberFormat="1" applyFont="1" applyFill="1" applyBorder="1" applyAlignment="1">
      <alignment horizontal="center" vertical="center" wrapText="1"/>
    </xf>
    <xf numFmtId="0" fontId="148" fillId="0" borderId="0" xfId="0" applyFont="1"/>
    <xf numFmtId="0" fontId="151" fillId="0" borderId="0" xfId="0" applyFont="1" applyAlignment="1">
      <alignment horizontal="center" vertical="center"/>
    </xf>
    <xf numFmtId="0" fontId="148" fillId="0" borderId="0" xfId="0" applyFont="1" applyAlignment="1">
      <alignment horizontal="center" vertical="center"/>
    </xf>
    <xf numFmtId="0" fontId="35" fillId="0" borderId="0" xfId="0" applyFont="1" applyAlignment="1">
      <alignment horizontal="center" vertical="center" wrapText="1"/>
    </xf>
    <xf numFmtId="0" fontId="23" fillId="0" borderId="0" xfId="0" applyFont="1"/>
    <xf numFmtId="0" fontId="23" fillId="0" borderId="0" xfId="0" applyFont="1" applyAlignment="1">
      <alignment horizontal="center" vertical="center"/>
    </xf>
    <xf numFmtId="1" fontId="151" fillId="0" borderId="0" xfId="0" applyNumberFormat="1" applyFont="1" applyAlignment="1">
      <alignment horizontal="center" vertical="center"/>
    </xf>
    <xf numFmtId="1" fontId="35" fillId="0" borderId="0" xfId="0" applyNumberFormat="1" applyFont="1" applyAlignment="1">
      <alignment horizontal="center" vertical="center"/>
    </xf>
    <xf numFmtId="0" fontId="151" fillId="5" borderId="0" xfId="0" applyFont="1" applyFill="1" applyAlignment="1">
      <alignment horizontal="center" vertical="center" wrapText="1"/>
    </xf>
    <xf numFmtId="1" fontId="23" fillId="0" borderId="0" xfId="0" applyNumberFormat="1" applyFont="1"/>
    <xf numFmtId="1" fontId="23" fillId="0" borderId="0" xfId="0" applyNumberFormat="1" applyFont="1" applyAlignment="1">
      <alignment horizontal="center" vertical="center"/>
    </xf>
    <xf numFmtId="0" fontId="97" fillId="5" borderId="0" xfId="0" applyFont="1" applyFill="1" applyAlignment="1">
      <alignment horizontal="center" vertical="center" wrapText="1"/>
    </xf>
    <xf numFmtId="1" fontId="98" fillId="0" borderId="0" xfId="0" applyNumberFormat="1" applyFont="1" applyAlignment="1">
      <alignment horizontal="center" vertical="center"/>
    </xf>
    <xf numFmtId="1" fontId="148" fillId="0" borderId="0" xfId="0" applyNumberFormat="1" applyFont="1"/>
    <xf numFmtId="0" fontId="104" fillId="0" borderId="0" xfId="0" applyFont="1" applyAlignment="1">
      <alignment horizontal="right"/>
    </xf>
    <xf numFmtId="3" fontId="165" fillId="0" borderId="1" xfId="0" applyNumberFormat="1" applyFont="1" applyFill="1" applyBorder="1" applyAlignment="1">
      <alignment horizontal="center" vertical="center"/>
    </xf>
    <xf numFmtId="3" fontId="115" fillId="0" borderId="1" xfId="0" applyNumberFormat="1" applyFont="1" applyFill="1" applyBorder="1" applyAlignment="1">
      <alignment horizontal="center" vertical="center"/>
    </xf>
    <xf numFmtId="0" fontId="108" fillId="6" borderId="4" xfId="0" applyFont="1" applyFill="1" applyBorder="1" applyAlignment="1">
      <alignment horizontal="center" vertical="center" wrapText="1"/>
    </xf>
    <xf numFmtId="3" fontId="165" fillId="0" borderId="3" xfId="0" applyNumberFormat="1" applyFont="1" applyFill="1" applyBorder="1" applyAlignment="1">
      <alignment horizontal="center" vertical="center"/>
    </xf>
    <xf numFmtId="3" fontId="115" fillId="0" borderId="3" xfId="0" applyNumberFormat="1" applyFont="1" applyFill="1" applyBorder="1" applyAlignment="1">
      <alignment horizontal="center" vertical="center"/>
    </xf>
    <xf numFmtId="0" fontId="163" fillId="0" borderId="48" xfId="0" applyFont="1" applyFill="1" applyBorder="1" applyAlignment="1">
      <alignment horizontal="center" vertical="center" wrapText="1"/>
    </xf>
    <xf numFmtId="0" fontId="163" fillId="0" borderId="49" xfId="0" applyFont="1" applyFill="1" applyBorder="1" applyAlignment="1">
      <alignment horizontal="left" vertical="center" wrapText="1"/>
    </xf>
    <xf numFmtId="0" fontId="163" fillId="0" borderId="38" xfId="0" applyFont="1" applyFill="1" applyBorder="1" applyAlignment="1">
      <alignment horizontal="center" vertical="center" wrapText="1"/>
    </xf>
    <xf numFmtId="0" fontId="163" fillId="0" borderId="39" xfId="0" applyFont="1" applyFill="1" applyBorder="1" applyAlignment="1">
      <alignment horizontal="left" vertical="center" wrapText="1"/>
    </xf>
    <xf numFmtId="0" fontId="163" fillId="0" borderId="9" xfId="0" applyFont="1" applyFill="1" applyBorder="1" applyAlignment="1">
      <alignment horizontal="center" vertical="center" wrapText="1"/>
    </xf>
    <xf numFmtId="0" fontId="163" fillId="0" borderId="10" xfId="0" applyFont="1" applyFill="1" applyBorder="1" applyAlignment="1">
      <alignment horizontal="left" vertical="center" wrapText="1"/>
    </xf>
    <xf numFmtId="3" fontId="162" fillId="7" borderId="11" xfId="0" applyNumberFormat="1" applyFont="1" applyFill="1" applyBorder="1" applyAlignment="1">
      <alignment horizontal="center" vertical="center"/>
    </xf>
    <xf numFmtId="3" fontId="156" fillId="7" borderId="7" xfId="0" applyNumberFormat="1" applyFont="1" applyFill="1" applyBorder="1" applyAlignment="1">
      <alignment horizontal="center" vertical="center"/>
    </xf>
    <xf numFmtId="3" fontId="156" fillId="0" borderId="50" xfId="0" applyNumberFormat="1" applyFont="1" applyFill="1" applyBorder="1" applyAlignment="1">
      <alignment horizontal="center" vertical="center"/>
    </xf>
    <xf numFmtId="3" fontId="156" fillId="0" borderId="41" xfId="0" applyNumberFormat="1" applyFont="1" applyFill="1" applyBorder="1" applyAlignment="1">
      <alignment horizontal="center" vertical="center"/>
    </xf>
    <xf numFmtId="3" fontId="156" fillId="0" borderId="42" xfId="0" applyNumberFormat="1" applyFont="1" applyFill="1" applyBorder="1" applyAlignment="1">
      <alignment horizontal="center" vertical="center"/>
    </xf>
    <xf numFmtId="3" fontId="162" fillId="7" borderId="5" xfId="0" applyNumberFormat="1" applyFont="1" applyFill="1" applyBorder="1" applyAlignment="1">
      <alignment horizontal="center" vertical="center"/>
    </xf>
    <xf numFmtId="3" fontId="162" fillId="7" borderId="6" xfId="0" applyNumberFormat="1" applyFont="1" applyFill="1" applyBorder="1" applyAlignment="1">
      <alignment horizontal="center" vertical="center"/>
    </xf>
    <xf numFmtId="3" fontId="165" fillId="0" borderId="48" xfId="0" applyNumberFormat="1" applyFont="1" applyFill="1" applyBorder="1" applyAlignment="1">
      <alignment horizontal="center" vertical="center"/>
    </xf>
    <xf numFmtId="3" fontId="165" fillId="0" borderId="49" xfId="0" applyNumberFormat="1" applyFont="1" applyFill="1" applyBorder="1" applyAlignment="1">
      <alignment horizontal="center" vertical="center"/>
    </xf>
    <xf numFmtId="3" fontId="165" fillId="0" borderId="38" xfId="0" applyNumberFormat="1" applyFont="1" applyFill="1" applyBorder="1" applyAlignment="1">
      <alignment horizontal="center" vertical="center"/>
    </xf>
    <xf numFmtId="3" fontId="165" fillId="0" borderId="39" xfId="0" applyNumberFormat="1" applyFont="1" applyFill="1" applyBorder="1" applyAlignment="1">
      <alignment horizontal="center" vertical="center"/>
    </xf>
    <xf numFmtId="3" fontId="165" fillId="0" borderId="9" xfId="0" applyNumberFormat="1" applyFont="1" applyFill="1" applyBorder="1" applyAlignment="1">
      <alignment horizontal="center" vertical="center"/>
    </xf>
    <xf numFmtId="3" fontId="115" fillId="0" borderId="10" xfId="0" applyNumberFormat="1" applyFont="1" applyFill="1" applyBorder="1" applyAlignment="1">
      <alignment horizontal="center" vertical="center"/>
    </xf>
    <xf numFmtId="3" fontId="115" fillId="0" borderId="49" xfId="0" applyNumberFormat="1" applyFont="1" applyFill="1" applyBorder="1" applyAlignment="1">
      <alignment horizontal="center" vertical="center"/>
    </xf>
    <xf numFmtId="3" fontId="115" fillId="0" borderId="39" xfId="0" applyNumberFormat="1" applyFont="1" applyFill="1" applyBorder="1" applyAlignment="1">
      <alignment horizontal="center" vertical="center"/>
    </xf>
    <xf numFmtId="3" fontId="115" fillId="0" borderId="44" xfId="0" applyNumberFormat="1" applyFont="1" applyFill="1" applyBorder="1" applyAlignment="1">
      <alignment horizontal="center" vertical="center"/>
    </xf>
    <xf numFmtId="3" fontId="165" fillId="0" borderId="44" xfId="0" applyNumberFormat="1" applyFont="1" applyFill="1" applyBorder="1" applyAlignment="1">
      <alignment horizontal="center" vertical="center"/>
    </xf>
    <xf numFmtId="3" fontId="115" fillId="0" borderId="48" xfId="0" applyNumberFormat="1" applyFont="1" applyFill="1" applyBorder="1" applyAlignment="1">
      <alignment horizontal="center" vertical="center"/>
    </xf>
    <xf numFmtId="3" fontId="115" fillId="0" borderId="38" xfId="0" applyNumberFormat="1" applyFont="1" applyFill="1" applyBorder="1" applyAlignment="1">
      <alignment horizontal="center" vertical="center"/>
    </xf>
    <xf numFmtId="3" fontId="115" fillId="0" borderId="9" xfId="0" applyNumberFormat="1" applyFont="1" applyFill="1" applyBorder="1" applyAlignment="1">
      <alignment horizontal="center" vertical="center"/>
    </xf>
    <xf numFmtId="3" fontId="162" fillId="7" borderId="7" xfId="0" applyNumberFormat="1" applyFont="1" applyFill="1" applyBorder="1" applyAlignment="1">
      <alignment horizontal="center" vertical="center"/>
    </xf>
    <xf numFmtId="3" fontId="165" fillId="0" borderId="50" xfId="0" applyNumberFormat="1" applyFont="1" applyFill="1" applyBorder="1" applyAlignment="1">
      <alignment horizontal="center" vertical="center"/>
    </xf>
    <xf numFmtId="3" fontId="165" fillId="0" borderId="41" xfId="0" applyNumberFormat="1" applyFont="1" applyFill="1" applyBorder="1" applyAlignment="1">
      <alignment horizontal="center" vertical="center"/>
    </xf>
    <xf numFmtId="3" fontId="115" fillId="0" borderId="42" xfId="0" applyNumberFormat="1" applyFont="1" applyFill="1" applyBorder="1" applyAlignment="1">
      <alignment horizontal="center" vertical="center"/>
    </xf>
    <xf numFmtId="3" fontId="115" fillId="0" borderId="50" xfId="0" applyNumberFormat="1" applyFont="1" applyFill="1" applyBorder="1" applyAlignment="1">
      <alignment horizontal="center" vertical="center"/>
    </xf>
    <xf numFmtId="3" fontId="115" fillId="0" borderId="41" xfId="0" applyNumberFormat="1" applyFont="1" applyFill="1" applyBorder="1" applyAlignment="1">
      <alignment horizontal="center" vertical="center"/>
    </xf>
    <xf numFmtId="167" fontId="98" fillId="7" borderId="30" xfId="3" applyNumberFormat="1" applyFont="1" applyFill="1" applyBorder="1" applyAlignment="1">
      <alignment horizontal="center" vertical="center" wrapText="1"/>
    </xf>
    <xf numFmtId="0" fontId="83" fillId="5" borderId="0" xfId="0" applyFont="1" applyFill="1" applyAlignment="1">
      <alignment horizontal="center" vertical="center"/>
    </xf>
    <xf numFmtId="0" fontId="166" fillId="5" borderId="0" xfId="0" applyFont="1" applyFill="1" applyAlignment="1">
      <alignment horizontal="center" vertical="center"/>
    </xf>
    <xf numFmtId="0" fontId="166" fillId="22" borderId="0" xfId="0" applyFont="1" applyFill="1" applyAlignment="1">
      <alignment horizontal="center" vertical="center"/>
    </xf>
    <xf numFmtId="0" fontId="167" fillId="5" borderId="0" xfId="0" applyFont="1" applyFill="1" applyAlignment="1">
      <alignment horizontal="center" vertical="center"/>
    </xf>
    <xf numFmtId="0" fontId="168" fillId="5" borderId="0" xfId="0" applyFont="1" applyFill="1" applyAlignment="1">
      <alignment horizontal="center" vertical="center"/>
    </xf>
    <xf numFmtId="0" fontId="167" fillId="22" borderId="0" xfId="0" applyFont="1" applyFill="1" applyAlignment="1">
      <alignment horizontal="center" vertical="center"/>
    </xf>
    <xf numFmtId="0" fontId="97" fillId="5" borderId="0" xfId="0" applyFont="1" applyFill="1" applyAlignment="1">
      <alignment horizontal="center" vertical="center"/>
    </xf>
    <xf numFmtId="0" fontId="148" fillId="5" borderId="38" xfId="0" applyFont="1" applyFill="1" applyBorder="1" applyAlignment="1">
      <alignment horizontal="center" vertical="center"/>
    </xf>
    <xf numFmtId="0" fontId="148" fillId="5" borderId="9" xfId="0" applyFont="1" applyFill="1" applyBorder="1" applyAlignment="1">
      <alignment horizontal="center" vertical="center"/>
    </xf>
    <xf numFmtId="0" fontId="148" fillId="5" borderId="39" xfId="0" applyFont="1" applyFill="1" applyBorder="1" applyAlignment="1">
      <alignment horizontal="left" vertical="center" wrapText="1"/>
    </xf>
    <xf numFmtId="0" fontId="148" fillId="5" borderId="10" xfId="0" applyFont="1" applyFill="1" applyBorder="1" applyAlignment="1">
      <alignment horizontal="left" vertical="center" wrapText="1"/>
    </xf>
    <xf numFmtId="0" fontId="148" fillId="5" borderId="48" xfId="0" applyFont="1" applyFill="1" applyBorder="1" applyAlignment="1">
      <alignment horizontal="center" vertical="center"/>
    </xf>
    <xf numFmtId="0" fontId="148" fillId="5" borderId="49" xfId="0" applyFont="1" applyFill="1" applyBorder="1" applyAlignment="1">
      <alignment horizontal="left" vertical="center" wrapText="1"/>
    </xf>
    <xf numFmtId="3" fontId="169" fillId="7" borderId="7" xfId="0" applyNumberFormat="1" applyFont="1" applyFill="1" applyBorder="1" applyAlignment="1">
      <alignment horizontal="center" vertical="center"/>
    </xf>
    <xf numFmtId="3" fontId="96" fillId="7" borderId="30" xfId="0" applyNumberFormat="1" applyFont="1" applyFill="1" applyBorder="1" applyAlignment="1">
      <alignment horizontal="center" vertical="center"/>
    </xf>
    <xf numFmtId="3" fontId="96" fillId="7" borderId="11" xfId="0" applyNumberFormat="1" applyFont="1" applyFill="1" applyBorder="1" applyAlignment="1">
      <alignment horizontal="center" vertical="center"/>
    </xf>
    <xf numFmtId="3" fontId="96" fillId="7" borderId="6" xfId="0" applyNumberFormat="1" applyFont="1" applyFill="1" applyBorder="1" applyAlignment="1">
      <alignment horizontal="center" vertical="center"/>
    </xf>
    <xf numFmtId="3" fontId="170" fillId="7" borderId="7" xfId="0" applyNumberFormat="1" applyFont="1" applyFill="1" applyBorder="1" applyAlignment="1">
      <alignment horizontal="center" vertical="center"/>
    </xf>
    <xf numFmtId="3" fontId="169" fillId="5" borderId="50" xfId="0" applyNumberFormat="1" applyFont="1" applyFill="1" applyBorder="1" applyAlignment="1">
      <alignment horizontal="center" vertical="center"/>
    </xf>
    <xf numFmtId="3" fontId="97" fillId="5" borderId="88" xfId="0" applyNumberFormat="1" applyFont="1" applyFill="1" applyBorder="1" applyAlignment="1">
      <alignment horizontal="center" vertical="center"/>
    </xf>
    <xf numFmtId="3" fontId="97" fillId="5" borderId="3" xfId="0" applyNumberFormat="1" applyFont="1" applyFill="1" applyBorder="1" applyAlignment="1">
      <alignment horizontal="center" vertical="center"/>
    </xf>
    <xf numFmtId="3" fontId="97" fillId="5" borderId="49" xfId="0" applyNumberFormat="1" applyFont="1" applyFill="1" applyBorder="1" applyAlignment="1">
      <alignment horizontal="center" vertical="center"/>
    </xf>
    <xf numFmtId="3" fontId="170" fillId="5" borderId="50" xfId="0" applyNumberFormat="1" applyFont="1" applyFill="1" applyBorder="1" applyAlignment="1">
      <alignment horizontal="center" vertical="center"/>
    </xf>
    <xf numFmtId="3" fontId="169" fillId="5" borderId="41" xfId="0" applyNumberFormat="1" applyFont="1" applyFill="1" applyBorder="1" applyAlignment="1">
      <alignment horizontal="center" vertical="center"/>
    </xf>
    <xf numFmtId="3" fontId="97" fillId="5" borderId="19" xfId="0" applyNumberFormat="1" applyFont="1" applyFill="1" applyBorder="1" applyAlignment="1">
      <alignment horizontal="center" vertical="center"/>
    </xf>
    <xf numFmtId="3" fontId="97" fillId="5" borderId="1" xfId="0" applyNumberFormat="1" applyFont="1" applyFill="1" applyBorder="1" applyAlignment="1">
      <alignment horizontal="center" vertical="center"/>
    </xf>
    <xf numFmtId="3" fontId="97" fillId="5" borderId="39" xfId="0" applyNumberFormat="1" applyFont="1" applyFill="1" applyBorder="1" applyAlignment="1">
      <alignment horizontal="center" vertical="center"/>
    </xf>
    <xf numFmtId="3" fontId="170" fillId="5" borderId="41" xfId="0" applyNumberFormat="1" applyFont="1" applyFill="1" applyBorder="1" applyAlignment="1">
      <alignment horizontal="center" vertical="center"/>
    </xf>
    <xf numFmtId="3" fontId="169" fillId="5" borderId="42" xfId="0" applyNumberFormat="1" applyFont="1" applyFill="1" applyBorder="1" applyAlignment="1">
      <alignment horizontal="center" vertical="center"/>
    </xf>
    <xf numFmtId="3" fontId="97" fillId="5" borderId="87" xfId="0" applyNumberFormat="1" applyFont="1" applyFill="1" applyBorder="1" applyAlignment="1">
      <alignment horizontal="center" vertical="center"/>
    </xf>
    <xf numFmtId="3" fontId="97" fillId="5" borderId="44" xfId="0" applyNumberFormat="1" applyFont="1" applyFill="1" applyBorder="1" applyAlignment="1">
      <alignment horizontal="center" vertical="center"/>
    </xf>
    <xf numFmtId="3" fontId="97" fillId="5" borderId="10" xfId="0" applyNumberFormat="1" applyFont="1" applyFill="1" applyBorder="1" applyAlignment="1">
      <alignment horizontal="center" vertical="center"/>
    </xf>
    <xf numFmtId="3" fontId="170" fillId="5" borderId="42" xfId="0" applyNumberFormat="1" applyFont="1" applyFill="1" applyBorder="1" applyAlignment="1">
      <alignment horizontal="center" vertical="center"/>
    </xf>
    <xf numFmtId="0" fontId="146" fillId="6" borderId="16" xfId="0" applyFont="1" applyFill="1" applyBorder="1" applyAlignment="1">
      <alignment horizontal="center" vertical="center" textRotation="90" wrapText="1"/>
    </xf>
    <xf numFmtId="0" fontId="146" fillId="6" borderId="33" xfId="0" applyFont="1" applyFill="1" applyBorder="1" applyAlignment="1">
      <alignment horizontal="center" vertical="center" textRotation="90" wrapText="1"/>
    </xf>
    <xf numFmtId="0" fontId="146" fillId="6" borderId="23" xfId="0" applyFont="1" applyFill="1" applyBorder="1" applyAlignment="1">
      <alignment horizontal="center" vertical="center" textRotation="90" wrapText="1"/>
    </xf>
    <xf numFmtId="0" fontId="98" fillId="5" borderId="0" xfId="0" applyFont="1" applyFill="1" applyAlignment="1">
      <alignment horizontal="center" vertical="center" wrapText="1"/>
    </xf>
    <xf numFmtId="3" fontId="35" fillId="7" borderId="5" xfId="0" applyNumberFormat="1" applyFont="1" applyFill="1" applyBorder="1" applyAlignment="1">
      <alignment horizontal="center" vertical="center"/>
    </xf>
    <xf numFmtId="3" fontId="35" fillId="7" borderId="11" xfId="0" applyNumberFormat="1" applyFont="1" applyFill="1" applyBorder="1" applyAlignment="1">
      <alignment horizontal="center" vertical="center"/>
    </xf>
    <xf numFmtId="3" fontId="35" fillId="7" borderId="6" xfId="0" applyNumberFormat="1" applyFont="1" applyFill="1" applyBorder="1" applyAlignment="1">
      <alignment horizontal="center" vertical="center"/>
    </xf>
    <xf numFmtId="3" fontId="35" fillId="7" borderId="30" xfId="0" applyNumberFormat="1" applyFont="1" applyFill="1" applyBorder="1" applyAlignment="1">
      <alignment horizontal="center" vertical="center"/>
    </xf>
    <xf numFmtId="0" fontId="35" fillId="6" borderId="3" xfId="0" applyFont="1" applyFill="1" applyBorder="1" applyAlignment="1">
      <alignment horizontal="center" vertical="center" textRotation="90" wrapText="1"/>
    </xf>
    <xf numFmtId="0" fontId="35" fillId="6" borderId="88" xfId="0" applyFont="1" applyFill="1" applyBorder="1" applyAlignment="1">
      <alignment horizontal="center" vertical="center" textRotation="90" wrapText="1"/>
    </xf>
    <xf numFmtId="3" fontId="169" fillId="5" borderId="50" xfId="0" applyNumberFormat="1" applyFont="1" applyFill="1" applyBorder="1" applyAlignment="1">
      <alignment horizontal="center" vertical="center" wrapText="1"/>
    </xf>
    <xf numFmtId="3" fontId="170" fillId="5" borderId="48" xfId="0" applyNumberFormat="1" applyFont="1" applyFill="1" applyBorder="1" applyAlignment="1">
      <alignment horizontal="center" vertical="center" wrapText="1"/>
    </xf>
    <xf numFmtId="3" fontId="171" fillId="5" borderId="54" xfId="0" applyNumberFormat="1" applyFont="1" applyFill="1" applyBorder="1" applyAlignment="1">
      <alignment horizontal="center" vertical="center" wrapText="1"/>
    </xf>
    <xf numFmtId="3" fontId="151" fillId="5" borderId="88" xfId="0" applyNumberFormat="1" applyFont="1" applyFill="1" applyBorder="1" applyAlignment="1">
      <alignment horizontal="center" vertical="center" wrapText="1"/>
    </xf>
    <xf numFmtId="3" fontId="151" fillId="5" borderId="3" xfId="0" applyNumberFormat="1" applyFont="1" applyFill="1" applyBorder="1" applyAlignment="1">
      <alignment horizontal="center" vertical="center" wrapText="1"/>
    </xf>
    <xf numFmtId="3" fontId="151" fillId="5" borderId="49" xfId="0" applyNumberFormat="1" applyFont="1" applyFill="1" applyBorder="1" applyAlignment="1">
      <alignment horizontal="center" vertical="center" wrapText="1"/>
    </xf>
    <xf numFmtId="3" fontId="98" fillId="5" borderId="50" xfId="0" applyNumberFormat="1" applyFont="1" applyFill="1" applyBorder="1" applyAlignment="1">
      <alignment horizontal="center" vertical="center" wrapText="1"/>
    </xf>
    <xf numFmtId="3" fontId="151" fillId="5" borderId="48" xfId="0" applyNumberFormat="1" applyFont="1" applyFill="1" applyBorder="1" applyAlignment="1">
      <alignment horizontal="center" vertical="center" wrapText="1"/>
    </xf>
    <xf numFmtId="3" fontId="169" fillId="5" borderId="41" xfId="0" applyNumberFormat="1" applyFont="1" applyFill="1" applyBorder="1" applyAlignment="1">
      <alignment horizontal="center" vertical="center" wrapText="1"/>
    </xf>
    <xf numFmtId="3" fontId="170" fillId="5" borderId="38" xfId="0" applyNumberFormat="1" applyFont="1" applyFill="1" applyBorder="1" applyAlignment="1">
      <alignment horizontal="center" vertical="center" wrapText="1"/>
    </xf>
    <xf numFmtId="3" fontId="171" fillId="5" borderId="76" xfId="0" applyNumberFormat="1" applyFont="1" applyFill="1" applyBorder="1" applyAlignment="1">
      <alignment horizontal="center" vertical="center" wrapText="1"/>
    </xf>
    <xf numFmtId="3" fontId="151" fillId="5" borderId="19" xfId="0" applyNumberFormat="1" applyFont="1" applyFill="1" applyBorder="1" applyAlignment="1">
      <alignment horizontal="center" vertical="center" wrapText="1"/>
    </xf>
    <xf numFmtId="3" fontId="151" fillId="5" borderId="39" xfId="0" applyNumberFormat="1" applyFont="1" applyFill="1" applyBorder="1" applyAlignment="1">
      <alignment horizontal="center" vertical="center" wrapText="1"/>
    </xf>
    <xf numFmtId="3" fontId="98" fillId="5" borderId="41" xfId="0" applyNumberFormat="1" applyFont="1" applyFill="1" applyBorder="1" applyAlignment="1">
      <alignment horizontal="center" vertical="center" wrapText="1"/>
    </xf>
    <xf numFmtId="3" fontId="169" fillId="5" borderId="42" xfId="0" applyNumberFormat="1" applyFont="1" applyFill="1" applyBorder="1" applyAlignment="1">
      <alignment horizontal="center" vertical="center" wrapText="1"/>
    </xf>
    <xf numFmtId="3" fontId="170" fillId="5" borderId="9" xfId="0" applyNumberFormat="1" applyFont="1" applyFill="1" applyBorder="1" applyAlignment="1">
      <alignment horizontal="center" vertical="center" wrapText="1"/>
    </xf>
    <xf numFmtId="3" fontId="171" fillId="5" borderId="82" xfId="0" applyNumberFormat="1" applyFont="1" applyFill="1" applyBorder="1" applyAlignment="1">
      <alignment horizontal="center" vertical="center" wrapText="1"/>
    </xf>
    <xf numFmtId="3" fontId="151" fillId="5" borderId="87" xfId="0" applyNumberFormat="1" applyFont="1" applyFill="1" applyBorder="1" applyAlignment="1">
      <alignment horizontal="center" vertical="center" wrapText="1"/>
    </xf>
    <xf numFmtId="3" fontId="151" fillId="5" borderId="10" xfId="0" applyNumberFormat="1" applyFont="1" applyFill="1" applyBorder="1" applyAlignment="1">
      <alignment horizontal="center" vertical="center" wrapText="1"/>
    </xf>
    <xf numFmtId="3" fontId="98" fillId="5" borderId="42" xfId="0" applyNumberFormat="1" applyFont="1" applyFill="1" applyBorder="1" applyAlignment="1">
      <alignment horizontal="center" vertical="center" wrapText="1"/>
    </xf>
    <xf numFmtId="3" fontId="170" fillId="7" borderId="5" xfId="0" applyNumberFormat="1" applyFont="1" applyFill="1" applyBorder="1" applyAlignment="1">
      <alignment horizontal="center" vertical="center"/>
    </xf>
    <xf numFmtId="3" fontId="171" fillId="7" borderId="8" xfId="0" applyNumberFormat="1" applyFont="1" applyFill="1" applyBorder="1" applyAlignment="1">
      <alignment horizontal="center" vertical="center"/>
    </xf>
    <xf numFmtId="3" fontId="98" fillId="7" borderId="30" xfId="0" applyNumberFormat="1" applyFont="1" applyFill="1" applyBorder="1" applyAlignment="1">
      <alignment horizontal="center" vertical="center"/>
    </xf>
    <xf numFmtId="3" fontId="98" fillId="7" borderId="6" xfId="0" applyNumberFormat="1" applyFont="1" applyFill="1" applyBorder="1" applyAlignment="1">
      <alignment horizontal="center" vertical="center"/>
    </xf>
    <xf numFmtId="3" fontId="98" fillId="7" borderId="7" xfId="0" applyNumberFormat="1" applyFont="1" applyFill="1" applyBorder="1" applyAlignment="1">
      <alignment horizontal="center" vertical="center"/>
    </xf>
    <xf numFmtId="3" fontId="45" fillId="5" borderId="0" xfId="0" applyNumberFormat="1" applyFont="1" applyFill="1" applyBorder="1" applyAlignment="1">
      <alignment horizontal="center" vertical="center" wrapText="1"/>
    </xf>
    <xf numFmtId="3" fontId="172" fillId="5" borderId="48" xfId="0" applyNumberFormat="1" applyFont="1" applyFill="1" applyBorder="1" applyAlignment="1">
      <alignment horizontal="center" vertical="center"/>
    </xf>
    <xf numFmtId="3" fontId="172" fillId="5" borderId="2" xfId="0" applyNumberFormat="1" applyFont="1" applyFill="1" applyBorder="1" applyAlignment="1">
      <alignment horizontal="center" vertical="center"/>
    </xf>
    <xf numFmtId="167" fontId="172" fillId="5" borderId="49" xfId="0" applyNumberFormat="1" applyFont="1" applyFill="1" applyBorder="1" applyAlignment="1">
      <alignment horizontal="center" vertical="center"/>
    </xf>
    <xf numFmtId="3" fontId="172" fillId="5" borderId="3" xfId="0" applyNumberFormat="1" applyFont="1" applyFill="1" applyBorder="1" applyAlignment="1">
      <alignment horizontal="center" vertical="center"/>
    </xf>
    <xf numFmtId="3" fontId="172" fillId="5" borderId="38" xfId="0" applyNumberFormat="1" applyFont="1" applyFill="1" applyBorder="1" applyAlignment="1">
      <alignment horizontal="center" vertical="center"/>
    </xf>
    <xf numFmtId="3" fontId="172" fillId="5" borderId="18" xfId="0" applyNumberFormat="1" applyFont="1" applyFill="1" applyBorder="1" applyAlignment="1">
      <alignment horizontal="center" vertical="center"/>
    </xf>
    <xf numFmtId="167" fontId="172" fillId="5" borderId="39" xfId="0" applyNumberFormat="1" applyFont="1" applyFill="1" applyBorder="1" applyAlignment="1">
      <alignment horizontal="center" vertical="center"/>
    </xf>
    <xf numFmtId="3" fontId="172" fillId="5" borderId="1" xfId="0" applyNumberFormat="1" applyFont="1" applyFill="1" applyBorder="1" applyAlignment="1">
      <alignment horizontal="center" vertical="center"/>
    </xf>
    <xf numFmtId="3" fontId="172" fillId="5" borderId="9" xfId="0" applyNumberFormat="1" applyFont="1" applyFill="1" applyBorder="1" applyAlignment="1">
      <alignment horizontal="center" vertical="center"/>
    </xf>
    <xf numFmtId="3" fontId="172" fillId="5" borderId="86" xfId="0" applyNumberFormat="1" applyFont="1" applyFill="1" applyBorder="1" applyAlignment="1">
      <alignment horizontal="center" vertical="center"/>
    </xf>
    <xf numFmtId="167" fontId="172" fillId="5" borderId="10" xfId="0" applyNumberFormat="1" applyFont="1" applyFill="1" applyBorder="1" applyAlignment="1">
      <alignment horizontal="center" vertical="center"/>
    </xf>
    <xf numFmtId="3" fontId="172" fillId="5" borderId="44" xfId="0" applyNumberFormat="1" applyFont="1" applyFill="1" applyBorder="1" applyAlignment="1">
      <alignment horizontal="center" vertical="center"/>
    </xf>
    <xf numFmtId="3" fontId="37" fillId="6" borderId="16" xfId="0" applyNumberFormat="1" applyFont="1" applyFill="1" applyBorder="1" applyAlignment="1">
      <alignment horizontal="center" vertical="center" wrapText="1"/>
    </xf>
    <xf numFmtId="3" fontId="173" fillId="7" borderId="53" xfId="3" applyNumberFormat="1" applyFont="1" applyFill="1" applyBorder="1" applyAlignment="1">
      <alignment horizontal="center" vertical="center" wrapText="1"/>
    </xf>
    <xf numFmtId="3" fontId="173" fillId="5" borderId="81" xfId="0" applyNumberFormat="1" applyFont="1" applyFill="1" applyBorder="1" applyAlignment="1">
      <alignment horizontal="center" vertical="center"/>
    </xf>
    <xf numFmtId="3" fontId="173" fillId="5" borderId="17" xfId="0" applyNumberFormat="1" applyFont="1" applyFill="1" applyBorder="1" applyAlignment="1">
      <alignment horizontal="center" vertical="center"/>
    </xf>
    <xf numFmtId="3" fontId="173" fillId="5" borderId="52" xfId="0" applyNumberFormat="1" applyFont="1" applyFill="1" applyBorder="1" applyAlignment="1">
      <alignment horizontal="center" vertical="center"/>
    </xf>
    <xf numFmtId="3" fontId="174" fillId="7" borderId="53" xfId="3" applyNumberFormat="1" applyFont="1" applyFill="1" applyBorder="1" applyAlignment="1">
      <alignment horizontal="center" vertical="center" wrapText="1"/>
    </xf>
    <xf numFmtId="3" fontId="174" fillId="5" borderId="81" xfId="0" applyNumberFormat="1" applyFont="1" applyFill="1" applyBorder="1" applyAlignment="1">
      <alignment horizontal="center" vertical="center"/>
    </xf>
    <xf numFmtId="3" fontId="174" fillId="5" borderId="17" xfId="0" applyNumberFormat="1" applyFont="1" applyFill="1" applyBorder="1" applyAlignment="1">
      <alignment horizontal="center" vertical="center"/>
    </xf>
    <xf numFmtId="3" fontId="174" fillId="5" borderId="52" xfId="0" applyNumberFormat="1" applyFont="1" applyFill="1" applyBorder="1" applyAlignment="1">
      <alignment horizontal="center" vertical="center"/>
    </xf>
    <xf numFmtId="0" fontId="0" fillId="5" borderId="0" xfId="0" applyFill="1"/>
    <xf numFmtId="3" fontId="107" fillId="7" borderId="53" xfId="3" applyNumberFormat="1" applyFont="1" applyFill="1" applyBorder="1" applyAlignment="1">
      <alignment horizontal="center" vertical="center" wrapText="1"/>
    </xf>
    <xf numFmtId="3" fontId="111" fillId="5" borderId="81" xfId="0" applyNumberFormat="1" applyFont="1" applyFill="1" applyBorder="1" applyAlignment="1">
      <alignment horizontal="center" vertical="center"/>
    </xf>
    <xf numFmtId="3" fontId="111" fillId="5" borderId="17" xfId="0" applyNumberFormat="1" applyFont="1" applyFill="1" applyBorder="1" applyAlignment="1">
      <alignment horizontal="center" vertical="center"/>
    </xf>
    <xf numFmtId="3" fontId="27" fillId="6" borderId="22" xfId="0" applyNumberFormat="1" applyFont="1" applyFill="1" applyBorder="1" applyAlignment="1">
      <alignment horizontal="center" vertical="center" wrapText="1"/>
    </xf>
    <xf numFmtId="3" fontId="27" fillId="6" borderId="23" xfId="0" applyNumberFormat="1" applyFont="1" applyFill="1" applyBorder="1" applyAlignment="1">
      <alignment horizontal="center" vertical="center" wrapText="1"/>
    </xf>
    <xf numFmtId="3" fontId="26" fillId="6" borderId="22" xfId="0" applyNumberFormat="1" applyFont="1" applyFill="1" applyBorder="1" applyAlignment="1">
      <alignment horizontal="center" vertical="center" textRotation="90" wrapText="1"/>
    </xf>
    <xf numFmtId="3" fontId="26" fillId="6" borderId="33" xfId="0" applyNumberFormat="1" applyFont="1" applyFill="1" applyBorder="1" applyAlignment="1">
      <alignment horizontal="center" vertical="center" textRotation="90" wrapText="1"/>
    </xf>
    <xf numFmtId="3" fontId="26" fillId="6" borderId="23" xfId="0" applyNumberFormat="1" applyFont="1" applyFill="1" applyBorder="1" applyAlignment="1">
      <alignment horizontal="center" vertical="center" textRotation="90" wrapText="1"/>
    </xf>
    <xf numFmtId="3" fontId="111" fillId="5" borderId="52" xfId="0" applyNumberFormat="1" applyFont="1" applyFill="1" applyBorder="1" applyAlignment="1">
      <alignment horizontal="center" vertical="center"/>
    </xf>
    <xf numFmtId="0" fontId="35" fillId="0" borderId="0" xfId="0" applyFont="1"/>
    <xf numFmtId="0" fontId="35" fillId="0" borderId="0" xfId="0" applyFont="1" applyAlignment="1">
      <alignment horizontal="left" vertical="center"/>
    </xf>
    <xf numFmtId="0" fontId="23" fillId="0" borderId="0" xfId="0" applyFont="1" applyAlignment="1">
      <alignment horizontal="left" vertical="center"/>
    </xf>
    <xf numFmtId="168" fontId="130" fillId="5" borderId="50" xfId="18" applyNumberFormat="1" applyFont="1" applyFill="1" applyBorder="1" applyAlignment="1">
      <alignment horizontal="center" vertical="center" wrapText="1"/>
    </xf>
    <xf numFmtId="168" fontId="130" fillId="5" borderId="41" xfId="18" applyNumberFormat="1" applyFont="1" applyFill="1" applyBorder="1" applyAlignment="1">
      <alignment horizontal="center" vertical="center" wrapText="1"/>
    </xf>
    <xf numFmtId="168" fontId="130" fillId="5" borderId="42" xfId="18" applyNumberFormat="1" applyFont="1" applyFill="1" applyBorder="1" applyAlignment="1">
      <alignment horizontal="center" vertical="center" wrapText="1"/>
    </xf>
    <xf numFmtId="3" fontId="45" fillId="5" borderId="0" xfId="0" applyNumberFormat="1" applyFont="1" applyFill="1" applyBorder="1" applyAlignment="1">
      <alignment horizontal="center" vertical="center" wrapText="1"/>
    </xf>
    <xf numFmtId="167" fontId="100" fillId="7" borderId="11" xfId="0" applyNumberFormat="1" applyFont="1" applyFill="1" applyBorder="1" applyAlignment="1">
      <alignment horizontal="center" vertical="center"/>
    </xf>
    <xf numFmtId="167" fontId="100" fillId="5" borderId="66" xfId="0" applyNumberFormat="1" applyFont="1" applyFill="1" applyBorder="1" applyAlignment="1">
      <alignment horizontal="center" vertical="center"/>
    </xf>
    <xf numFmtId="3" fontId="37" fillId="6" borderId="24" xfId="0" applyNumberFormat="1" applyFont="1" applyFill="1" applyBorder="1" applyAlignment="1">
      <alignment horizontal="center" vertical="center" wrapText="1"/>
    </xf>
    <xf numFmtId="3" fontId="111" fillId="5" borderId="85" xfId="0" applyNumberFormat="1" applyFont="1" applyFill="1" applyBorder="1" applyAlignment="1">
      <alignment horizontal="center" vertical="center"/>
    </xf>
    <xf numFmtId="3" fontId="107" fillId="7" borderId="7" xfId="3" applyNumberFormat="1" applyFont="1" applyFill="1" applyBorder="1" applyAlignment="1">
      <alignment horizontal="center" vertical="center" wrapText="1"/>
    </xf>
    <xf numFmtId="3" fontId="111" fillId="5" borderId="42" xfId="0" applyNumberFormat="1" applyFont="1" applyFill="1" applyBorder="1" applyAlignment="1">
      <alignment horizontal="center" vertical="center"/>
    </xf>
    <xf numFmtId="3" fontId="107" fillId="7" borderId="34" xfId="3" applyNumberFormat="1" applyFont="1" applyFill="1" applyBorder="1" applyAlignment="1">
      <alignment horizontal="center" vertical="center" wrapText="1"/>
    </xf>
    <xf numFmtId="3" fontId="111" fillId="5" borderId="29" xfId="0" applyNumberFormat="1" applyFont="1" applyFill="1" applyBorder="1" applyAlignment="1">
      <alignment horizontal="center" vertical="center"/>
    </xf>
    <xf numFmtId="3" fontId="111" fillId="5" borderId="41" xfId="0" applyNumberFormat="1" applyFont="1" applyFill="1" applyBorder="1" applyAlignment="1">
      <alignment horizontal="center" vertical="center"/>
    </xf>
    <xf numFmtId="3" fontId="111" fillId="5" borderId="80" xfId="0" applyNumberFormat="1" applyFont="1" applyFill="1" applyBorder="1" applyAlignment="1">
      <alignment horizontal="center" vertical="center"/>
    </xf>
    <xf numFmtId="3" fontId="111" fillId="5" borderId="50" xfId="0" applyNumberFormat="1" applyFont="1" applyFill="1" applyBorder="1" applyAlignment="1">
      <alignment horizontal="center" vertical="center"/>
    </xf>
    <xf numFmtId="3" fontId="134" fillId="5" borderId="1" xfId="0" applyNumberFormat="1" applyFont="1" applyFill="1" applyBorder="1" applyAlignment="1">
      <alignment horizontal="center" vertical="center" wrapText="1"/>
    </xf>
    <xf numFmtId="0" fontId="134" fillId="5" borderId="0" xfId="0" applyFont="1" applyFill="1" applyAlignment="1">
      <alignment vertical="center"/>
    </xf>
    <xf numFmtId="0" fontId="134" fillId="5" borderId="0" xfId="0" applyFont="1" applyFill="1" applyAlignment="1">
      <alignment horizontal="center" vertical="top"/>
    </xf>
    <xf numFmtId="3" fontId="134" fillId="5" borderId="0" xfId="0" applyNumberFormat="1" applyFont="1" applyFill="1" applyAlignment="1">
      <alignment horizontal="center" vertical="center"/>
    </xf>
    <xf numFmtId="3" fontId="135" fillId="5" borderId="0" xfId="0" applyNumberFormat="1" applyFont="1" applyFill="1" applyAlignment="1">
      <alignment horizontal="center" vertical="center"/>
    </xf>
    <xf numFmtId="0" fontId="134" fillId="5" borderId="1" xfId="0" applyFont="1" applyFill="1" applyBorder="1" applyAlignment="1">
      <alignment horizontal="center" vertical="center" wrapText="1"/>
    </xf>
    <xf numFmtId="0" fontId="133" fillId="5" borderId="1" xfId="0" applyFont="1" applyFill="1" applyBorder="1" applyAlignment="1">
      <alignment horizontal="center" vertical="center" wrapText="1"/>
    </xf>
    <xf numFmtId="0" fontId="134" fillId="5" borderId="0" xfId="0" applyFont="1" applyFill="1" applyAlignment="1">
      <alignment horizontal="center" vertical="center" wrapText="1"/>
    </xf>
    <xf numFmtId="0" fontId="134" fillId="5" borderId="1" xfId="0" applyFont="1" applyFill="1" applyBorder="1" applyAlignment="1">
      <alignment horizontal="center" vertical="top" wrapText="1"/>
    </xf>
    <xf numFmtId="0" fontId="134" fillId="5" borderId="1" xfId="0" applyFont="1" applyFill="1" applyBorder="1" applyAlignment="1">
      <alignment horizontal="justify" vertical="center" wrapText="1"/>
    </xf>
    <xf numFmtId="0" fontId="133" fillId="5" borderId="1" xfId="0" applyFont="1" applyFill="1" applyBorder="1" applyAlignment="1">
      <alignment horizontal="center" vertical="top" wrapText="1"/>
    </xf>
    <xf numFmtId="0" fontId="133" fillId="5" borderId="1" xfId="0" applyFont="1" applyFill="1" applyBorder="1" applyAlignment="1">
      <alignment horizontal="justify" vertical="center" wrapText="1"/>
    </xf>
    <xf numFmtId="0" fontId="133" fillId="5" borderId="0" xfId="0" applyFont="1" applyFill="1" applyAlignment="1">
      <alignment horizontal="center" vertical="center" wrapText="1"/>
    </xf>
    <xf numFmtId="3" fontId="134" fillId="5" borderId="0" xfId="0" applyNumberFormat="1" applyFont="1" applyFill="1" applyAlignment="1">
      <alignment horizontal="center" vertical="center" wrapText="1"/>
    </xf>
    <xf numFmtId="0" fontId="135" fillId="5" borderId="1" xfId="0" applyFont="1" applyFill="1" applyBorder="1" applyAlignment="1">
      <alignment horizontal="justify" vertical="center" wrapText="1"/>
    </xf>
    <xf numFmtId="0" fontId="133" fillId="5" borderId="1" xfId="0" applyFont="1" applyFill="1" applyBorder="1" applyAlignment="1">
      <alignment horizontal="left" vertical="center" wrapText="1"/>
    </xf>
    <xf numFmtId="0" fontId="32" fillId="5" borderId="0" xfId="0" applyFont="1" applyFill="1" applyAlignment="1">
      <alignment horizontal="center" vertical="center" wrapText="1"/>
    </xf>
    <xf numFmtId="0" fontId="32" fillId="5" borderId="1" xfId="0" applyFont="1" applyFill="1" applyBorder="1" applyAlignment="1">
      <alignment horizontal="center" vertical="top" wrapText="1"/>
    </xf>
    <xf numFmtId="0" fontId="32" fillId="5" borderId="1" xfId="0" applyFont="1" applyFill="1" applyBorder="1" applyAlignment="1">
      <alignment horizontal="left" vertical="center" wrapText="1"/>
    </xf>
    <xf numFmtId="3" fontId="32" fillId="5" borderId="1" xfId="0" applyNumberFormat="1" applyFont="1" applyFill="1" applyBorder="1" applyAlignment="1">
      <alignment horizontal="center" vertical="center" wrapText="1"/>
    </xf>
    <xf numFmtId="3" fontId="41" fillId="5" borderId="1" xfId="0" applyNumberFormat="1" applyFont="1" applyFill="1" applyBorder="1" applyAlignment="1">
      <alignment horizontal="center" vertical="center" wrapText="1"/>
    </xf>
    <xf numFmtId="167" fontId="32" fillId="5" borderId="1" xfId="0" applyNumberFormat="1" applyFont="1" applyFill="1" applyBorder="1" applyAlignment="1">
      <alignment horizontal="center" vertical="center" wrapText="1"/>
    </xf>
    <xf numFmtId="167" fontId="134" fillId="5" borderId="1" xfId="0" applyNumberFormat="1" applyFont="1" applyFill="1" applyBorder="1" applyAlignment="1">
      <alignment horizontal="center" vertical="center" wrapText="1"/>
    </xf>
    <xf numFmtId="167" fontId="41" fillId="5" borderId="1" xfId="0" applyNumberFormat="1" applyFont="1" applyFill="1" applyBorder="1" applyAlignment="1">
      <alignment horizontal="center" vertical="center" wrapText="1"/>
    </xf>
    <xf numFmtId="0" fontId="135" fillId="5" borderId="1" xfId="0" applyFont="1" applyFill="1" applyBorder="1" applyAlignment="1">
      <alignment horizontal="center" vertical="top" wrapText="1"/>
    </xf>
    <xf numFmtId="3" fontId="135" fillId="5" borderId="1" xfId="0" applyNumberFormat="1" applyFont="1" applyFill="1" applyBorder="1" applyAlignment="1">
      <alignment horizontal="center" vertical="center" wrapText="1"/>
    </xf>
    <xf numFmtId="3" fontId="136" fillId="5" borderId="1" xfId="0" applyNumberFormat="1" applyFont="1" applyFill="1" applyBorder="1" applyAlignment="1">
      <alignment horizontal="center" vertical="center" wrapText="1"/>
    </xf>
    <xf numFmtId="167" fontId="133" fillId="5" borderId="1" xfId="0" applyNumberFormat="1" applyFont="1" applyFill="1" applyBorder="1" applyAlignment="1">
      <alignment horizontal="center" vertical="center" wrapText="1"/>
    </xf>
    <xf numFmtId="0" fontId="134" fillId="5" borderId="1" xfId="0" applyFont="1" applyFill="1" applyBorder="1" applyAlignment="1">
      <alignment horizontal="justify" vertical="top" wrapText="1"/>
    </xf>
    <xf numFmtId="16" fontId="133" fillId="5" borderId="1" xfId="0" applyNumberFormat="1" applyFont="1" applyFill="1" applyBorder="1" applyAlignment="1">
      <alignment horizontal="center" vertical="top" wrapText="1"/>
    </xf>
    <xf numFmtId="0" fontId="134" fillId="5" borderId="1" xfId="0" applyFont="1" applyFill="1" applyBorder="1" applyAlignment="1">
      <alignment horizontal="left" vertical="center" wrapText="1"/>
    </xf>
    <xf numFmtId="16" fontId="134" fillId="5" borderId="1" xfId="0" applyNumberFormat="1" applyFont="1" applyFill="1" applyBorder="1" applyAlignment="1">
      <alignment horizontal="center" vertical="top" wrapText="1"/>
    </xf>
    <xf numFmtId="167" fontId="135" fillId="5" borderId="1" xfId="0" applyNumberFormat="1" applyFont="1" applyFill="1" applyBorder="1" applyAlignment="1">
      <alignment horizontal="center" vertical="center" wrapText="1"/>
    </xf>
    <xf numFmtId="167" fontId="136" fillId="5" borderId="1" xfId="0" applyNumberFormat="1" applyFont="1" applyFill="1" applyBorder="1" applyAlignment="1">
      <alignment horizontal="center" vertical="center" wrapText="1"/>
    </xf>
    <xf numFmtId="0" fontId="134" fillId="5" borderId="0" xfId="0" applyFont="1" applyFill="1" applyAlignment="1">
      <alignment horizontal="center" vertical="top" wrapText="1"/>
    </xf>
    <xf numFmtId="0" fontId="134" fillId="5" borderId="0" xfId="0" applyFont="1" applyFill="1" applyAlignment="1">
      <alignment horizontal="justify" vertical="center" wrapText="1"/>
    </xf>
    <xf numFmtId="3" fontId="133" fillId="5" borderId="0" xfId="0" applyNumberFormat="1" applyFont="1" applyFill="1" applyAlignment="1">
      <alignment horizontal="center" vertical="center" wrapText="1"/>
    </xf>
    <xf numFmtId="3" fontId="133" fillId="5" borderId="0" xfId="0" applyNumberFormat="1" applyFont="1" applyFill="1" applyAlignment="1">
      <alignment horizontal="center" vertical="center"/>
    </xf>
    <xf numFmtId="0" fontId="66" fillId="6" borderId="45" xfId="17" applyFont="1" applyFill="1" applyBorder="1" applyAlignment="1">
      <alignment horizontal="center" vertical="center" wrapText="1"/>
    </xf>
    <xf numFmtId="49" fontId="93" fillId="0" borderId="12" xfId="17" applyNumberFormat="1" applyFont="1" applyBorder="1" applyAlignment="1">
      <alignment horizontal="center" vertical="center"/>
    </xf>
    <xf numFmtId="0" fontId="66" fillId="6" borderId="46" xfId="17" applyFont="1" applyFill="1" applyBorder="1" applyAlignment="1">
      <alignment horizontal="center" vertical="center" wrapText="1"/>
    </xf>
    <xf numFmtId="3" fontId="53" fillId="5" borderId="10" xfId="0" applyNumberFormat="1" applyFont="1" applyFill="1" applyBorder="1" applyAlignment="1">
      <alignment horizontal="left" vertical="center" wrapText="1"/>
    </xf>
    <xf numFmtId="167" fontId="47" fillId="5" borderId="38" xfId="0" applyNumberFormat="1" applyFont="1" applyFill="1" applyBorder="1" applyAlignment="1">
      <alignment horizontal="center" vertical="center"/>
    </xf>
    <xf numFmtId="167" fontId="48" fillId="5" borderId="39" xfId="0" applyNumberFormat="1" applyFont="1" applyFill="1" applyBorder="1" applyAlignment="1">
      <alignment horizontal="center" vertical="center"/>
    </xf>
    <xf numFmtId="167" fontId="47" fillId="5" borderId="9" xfId="0" applyNumberFormat="1" applyFont="1" applyFill="1" applyBorder="1" applyAlignment="1">
      <alignment horizontal="center" vertical="center"/>
    </xf>
    <xf numFmtId="167" fontId="48" fillId="5" borderId="10" xfId="0" applyNumberFormat="1" applyFont="1" applyFill="1" applyBorder="1" applyAlignment="1">
      <alignment horizontal="center" vertical="center"/>
    </xf>
    <xf numFmtId="3" fontId="53" fillId="5" borderId="49" xfId="0" applyNumberFormat="1" applyFont="1" applyFill="1" applyBorder="1" applyAlignment="1">
      <alignment horizontal="left" vertical="center" wrapText="1"/>
    </xf>
    <xf numFmtId="167" fontId="47" fillId="5" borderId="48" xfId="0" applyNumberFormat="1" applyFont="1" applyFill="1" applyBorder="1" applyAlignment="1">
      <alignment horizontal="center" vertical="center"/>
    </xf>
    <xf numFmtId="167" fontId="48" fillId="5" borderId="49" xfId="0" applyNumberFormat="1" applyFont="1" applyFill="1" applyBorder="1" applyAlignment="1">
      <alignment horizontal="center" vertical="center"/>
    </xf>
    <xf numFmtId="167" fontId="47" fillId="7" borderId="5" xfId="0" applyNumberFormat="1" applyFont="1" applyFill="1" applyBorder="1" applyAlignment="1">
      <alignment horizontal="center" vertical="center"/>
    </xf>
    <xf numFmtId="167" fontId="48" fillId="7" borderId="6" xfId="0" applyNumberFormat="1" applyFont="1" applyFill="1" applyBorder="1" applyAlignment="1">
      <alignment horizontal="center" vertical="center"/>
    </xf>
    <xf numFmtId="167" fontId="159" fillId="0" borderId="66" xfId="17" applyNumberFormat="1" applyFont="1" applyBorder="1" applyAlignment="1">
      <alignment horizontal="center" vertical="center"/>
    </xf>
    <xf numFmtId="49" fontId="93" fillId="0" borderId="40" xfId="17" applyNumberFormat="1" applyFont="1" applyBorder="1" applyAlignment="1">
      <alignment horizontal="center" vertical="center"/>
    </xf>
    <xf numFmtId="49" fontId="93" fillId="0" borderId="40" xfId="17" applyNumberFormat="1" applyFont="1" applyBorder="1" applyAlignment="1">
      <alignment horizontal="left" vertical="center" wrapText="1" indent="1"/>
    </xf>
    <xf numFmtId="167" fontId="159" fillId="0" borderId="43" xfId="17" applyNumberFormat="1" applyFont="1" applyBorder="1" applyAlignment="1">
      <alignment horizontal="center" vertical="center"/>
    </xf>
    <xf numFmtId="49" fontId="93" fillId="0" borderId="8" xfId="17" applyNumberFormat="1" applyFont="1" applyBorder="1" applyAlignment="1">
      <alignment horizontal="left" vertical="center" wrapText="1" indent="1"/>
    </xf>
    <xf numFmtId="49" fontId="92" fillId="0" borderId="95" xfId="17" applyNumberFormat="1" applyFont="1" applyBorder="1" applyAlignment="1">
      <alignment horizontal="left" vertical="center" wrapText="1" indent="1"/>
    </xf>
    <xf numFmtId="49" fontId="91" fillId="0" borderId="96" xfId="17" applyNumberFormat="1" applyFont="1" applyBorder="1" applyAlignment="1">
      <alignment horizontal="left" vertical="center" wrapText="1" indent="1"/>
    </xf>
    <xf numFmtId="49" fontId="91" fillId="0" borderId="97" xfId="17" applyNumberFormat="1" applyFont="1" applyBorder="1" applyAlignment="1">
      <alignment horizontal="left" vertical="center" wrapText="1" indent="1"/>
    </xf>
    <xf numFmtId="49" fontId="92" fillId="0" borderId="68" xfId="17" applyNumberFormat="1" applyFont="1" applyBorder="1" applyAlignment="1">
      <alignment horizontal="center" vertical="center"/>
    </xf>
    <xf numFmtId="49" fontId="91" fillId="0" borderId="75" xfId="17" applyNumberFormat="1" applyFont="1" applyBorder="1" applyAlignment="1">
      <alignment horizontal="center" vertical="center"/>
    </xf>
    <xf numFmtId="49" fontId="91" fillId="0" borderId="24" xfId="17" applyNumberFormat="1" applyFont="1" applyBorder="1" applyAlignment="1">
      <alignment horizontal="center" vertical="center"/>
    </xf>
    <xf numFmtId="49" fontId="91" fillId="0" borderId="98" xfId="17" applyNumberFormat="1" applyFont="1" applyBorder="1" applyAlignment="1">
      <alignment horizontal="left" vertical="center" wrapText="1" indent="1"/>
    </xf>
    <xf numFmtId="49" fontId="184" fillId="0" borderId="40" xfId="17" applyNumberFormat="1" applyFont="1" applyFill="1" applyBorder="1" applyAlignment="1">
      <alignment horizontal="center" vertical="center"/>
    </xf>
    <xf numFmtId="49" fontId="184" fillId="0" borderId="79" xfId="17" applyNumberFormat="1" applyFont="1" applyFill="1" applyBorder="1" applyAlignment="1">
      <alignment horizontal="left" vertical="center" wrapText="1" indent="1"/>
    </xf>
    <xf numFmtId="49" fontId="184" fillId="0" borderId="12" xfId="17" applyNumberFormat="1" applyFont="1" applyFill="1" applyBorder="1" applyAlignment="1">
      <alignment horizontal="center" vertical="center"/>
    </xf>
    <xf numFmtId="49" fontId="168" fillId="0" borderId="31" xfId="17" applyNumberFormat="1" applyFont="1" applyFill="1" applyBorder="1" applyAlignment="1">
      <alignment horizontal="left" vertical="center" wrapText="1" indent="1"/>
    </xf>
    <xf numFmtId="167" fontId="89" fillId="0" borderId="91" xfId="17" applyNumberFormat="1" applyFont="1" applyBorder="1" applyAlignment="1">
      <alignment horizontal="center" vertical="center"/>
    </xf>
    <xf numFmtId="167" fontId="89" fillId="0" borderId="65" xfId="17" applyNumberFormat="1" applyFont="1" applyBorder="1" applyAlignment="1">
      <alignment horizontal="center" vertical="center"/>
    </xf>
    <xf numFmtId="167" fontId="90" fillId="0" borderId="69" xfId="17" applyNumberFormat="1" applyFont="1" applyBorder="1" applyAlignment="1">
      <alignment horizontal="center" vertical="center"/>
    </xf>
    <xf numFmtId="167" fontId="159" fillId="0" borderId="70" xfId="17" applyNumberFormat="1" applyFont="1" applyBorder="1" applyAlignment="1">
      <alignment horizontal="center" vertical="center"/>
    </xf>
    <xf numFmtId="167" fontId="90" fillId="0" borderId="72" xfId="17" applyNumberFormat="1" applyFont="1" applyBorder="1" applyAlignment="1">
      <alignment horizontal="center" vertical="center"/>
    </xf>
    <xf numFmtId="167" fontId="159" fillId="0" borderId="73" xfId="17" applyNumberFormat="1" applyFont="1" applyBorder="1" applyAlignment="1">
      <alignment horizontal="center" vertical="center"/>
    </xf>
    <xf numFmtId="167" fontId="90" fillId="0" borderId="92" xfId="17" applyNumberFormat="1" applyFont="1" applyBorder="1" applyAlignment="1">
      <alignment horizontal="center" vertical="center"/>
    </xf>
    <xf numFmtId="167" fontId="159" fillId="0" borderId="93" xfId="17" applyNumberFormat="1" applyFont="1" applyBorder="1" applyAlignment="1">
      <alignment horizontal="center" vertical="center"/>
    </xf>
    <xf numFmtId="167" fontId="89" fillId="0" borderId="30" xfId="17" applyNumberFormat="1" applyFont="1" applyBorder="1" applyAlignment="1">
      <alignment horizontal="center" vertical="center"/>
    </xf>
    <xf numFmtId="167" fontId="159" fillId="0" borderId="11" xfId="17" applyNumberFormat="1" applyFont="1" applyBorder="1" applyAlignment="1">
      <alignment horizontal="center" vertical="center"/>
    </xf>
    <xf numFmtId="167" fontId="90" fillId="0" borderId="91" xfId="17" applyNumberFormat="1" applyFont="1" applyBorder="1" applyAlignment="1">
      <alignment horizontal="center" vertical="center"/>
    </xf>
    <xf numFmtId="167" fontId="90" fillId="0" borderId="65" xfId="17" applyNumberFormat="1" applyFont="1" applyBorder="1" applyAlignment="1">
      <alignment horizontal="center" vertical="center"/>
    </xf>
    <xf numFmtId="0" fontId="107" fillId="6" borderId="47" xfId="17" applyFont="1" applyFill="1" applyBorder="1" applyAlignment="1">
      <alignment horizontal="center" vertical="center" wrapText="1"/>
    </xf>
    <xf numFmtId="3" fontId="43" fillId="5" borderId="0" xfId="0" applyNumberFormat="1" applyFont="1" applyFill="1" applyBorder="1" applyAlignment="1">
      <alignment horizontal="center" vertical="center" wrapText="1"/>
    </xf>
    <xf numFmtId="3" fontId="45" fillId="5" borderId="0" xfId="0" applyNumberFormat="1" applyFont="1" applyFill="1" applyBorder="1" applyAlignment="1">
      <alignment horizontal="center" vertical="center" wrapText="1"/>
    </xf>
    <xf numFmtId="0" fontId="134" fillId="0" borderId="1" xfId="0" applyFont="1" applyFill="1" applyBorder="1" applyAlignment="1">
      <alignment horizontal="center" vertical="top" wrapText="1"/>
    </xf>
    <xf numFmtId="0" fontId="134" fillId="0" borderId="1" xfId="0" applyFont="1" applyFill="1" applyBorder="1" applyAlignment="1">
      <alignment horizontal="justify" vertical="center" wrapText="1"/>
    </xf>
    <xf numFmtId="3" fontId="134" fillId="0" borderId="1" xfId="0" applyNumberFormat="1" applyFont="1" applyFill="1" applyBorder="1" applyAlignment="1">
      <alignment horizontal="center" vertical="center" wrapText="1"/>
    </xf>
    <xf numFmtId="3" fontId="133" fillId="0" borderId="1" xfId="0" applyNumberFormat="1" applyFont="1" applyFill="1" applyBorder="1" applyAlignment="1">
      <alignment horizontal="center" vertical="center" wrapText="1"/>
    </xf>
    <xf numFmtId="0" fontId="133" fillId="0" borderId="1" xfId="0" applyFont="1" applyFill="1" applyBorder="1" applyAlignment="1">
      <alignment horizontal="center" vertical="top" wrapText="1"/>
    </xf>
    <xf numFmtId="0" fontId="133" fillId="0" borderId="1" xfId="0" applyFont="1" applyFill="1" applyBorder="1" applyAlignment="1">
      <alignment horizontal="justify" vertical="center" wrapText="1"/>
    </xf>
    <xf numFmtId="167" fontId="133" fillId="0" borderId="1" xfId="0" applyNumberFormat="1" applyFont="1" applyFill="1" applyBorder="1" applyAlignment="1">
      <alignment horizontal="center" vertical="center" wrapText="1"/>
    </xf>
    <xf numFmtId="167" fontId="134" fillId="0" borderId="1" xfId="0" applyNumberFormat="1" applyFont="1" applyFill="1" applyBorder="1" applyAlignment="1">
      <alignment horizontal="center" vertical="center" wrapText="1"/>
    </xf>
    <xf numFmtId="3" fontId="98" fillId="7" borderId="35" xfId="0" applyNumberFormat="1" applyFont="1" applyFill="1" applyBorder="1" applyAlignment="1">
      <alignment horizontal="center" vertical="center"/>
    </xf>
    <xf numFmtId="3" fontId="151" fillId="5" borderId="2" xfId="0" applyNumberFormat="1" applyFont="1" applyFill="1" applyBorder="1" applyAlignment="1">
      <alignment horizontal="center" vertical="center" wrapText="1"/>
    </xf>
    <xf numFmtId="3" fontId="151" fillId="5" borderId="18" xfId="0" applyNumberFormat="1" applyFont="1" applyFill="1" applyBorder="1" applyAlignment="1">
      <alignment horizontal="center" vertical="center" wrapText="1"/>
    </xf>
    <xf numFmtId="3" fontId="151" fillId="5" borderId="86" xfId="0" applyNumberFormat="1" applyFont="1" applyFill="1" applyBorder="1" applyAlignment="1">
      <alignment horizontal="center" vertical="center" wrapText="1"/>
    </xf>
    <xf numFmtId="0" fontId="190" fillId="0" borderId="0" xfId="0" applyFont="1" applyAlignment="1">
      <alignment horizontal="center" vertical="center" wrapText="1"/>
    </xf>
    <xf numFmtId="0" fontId="191" fillId="0" borderId="0" xfId="0" applyFont="1" applyAlignment="1">
      <alignment horizontal="center" vertical="center" wrapText="1"/>
    </xf>
    <xf numFmtId="0" fontId="192" fillId="0" borderId="0" xfId="0" applyFont="1" applyAlignment="1">
      <alignment horizontal="center" vertical="center" wrapText="1"/>
    </xf>
    <xf numFmtId="0" fontId="194" fillId="0" borderId="0" xfId="0" applyFont="1" applyAlignment="1">
      <alignment horizontal="center" vertical="center" wrapText="1"/>
    </xf>
    <xf numFmtId="0" fontId="193" fillId="0" borderId="0" xfId="0" applyFont="1" applyAlignment="1">
      <alignment horizontal="center" vertical="center" wrapText="1"/>
    </xf>
    <xf numFmtId="0" fontId="193" fillId="5" borderId="0" xfId="0" applyFont="1" applyFill="1" applyAlignment="1">
      <alignment horizontal="center" vertical="center" wrapText="1"/>
    </xf>
    <xf numFmtId="0" fontId="52" fillId="0" borderId="0" xfId="0" applyFont="1" applyAlignment="1">
      <alignment horizontal="center" vertical="center" wrapText="1"/>
    </xf>
    <xf numFmtId="3" fontId="165" fillId="0" borderId="1" xfId="0" applyNumberFormat="1" applyFont="1" applyBorder="1" applyAlignment="1">
      <alignment horizontal="center" vertical="center" wrapText="1"/>
    </xf>
    <xf numFmtId="3" fontId="115" fillId="0" borderId="1" xfId="0" applyNumberFormat="1" applyFont="1" applyBorder="1" applyAlignment="1">
      <alignment horizontal="center" vertical="center" wrapText="1"/>
    </xf>
    <xf numFmtId="0" fontId="167" fillId="0" borderId="0" xfId="0" applyFont="1" applyFill="1" applyAlignment="1">
      <alignment horizontal="center" vertical="center" wrapText="1"/>
    </xf>
    <xf numFmtId="0" fontId="184" fillId="0" borderId="0" xfId="0" applyFont="1" applyFill="1" applyBorder="1" applyAlignment="1">
      <alignment horizontal="center"/>
    </xf>
    <xf numFmtId="0" fontId="167" fillId="0" borderId="0" xfId="0" applyFont="1" applyFill="1"/>
    <xf numFmtId="0" fontId="167" fillId="0" borderId="0" xfId="0" applyFont="1" applyFill="1" applyAlignment="1">
      <alignment horizontal="center"/>
    </xf>
    <xf numFmtId="0" fontId="184" fillId="0" borderId="0" xfId="0" applyFont="1" applyFill="1" applyAlignment="1">
      <alignment horizontal="center" vertical="center" wrapText="1"/>
    </xf>
    <xf numFmtId="3" fontId="83" fillId="5" borderId="1" xfId="5" applyNumberFormat="1" applyFont="1" applyFill="1" applyBorder="1" applyAlignment="1">
      <alignment horizontal="center" vertical="center" wrapText="1"/>
    </xf>
    <xf numFmtId="0" fontId="167" fillId="0" borderId="0" xfId="0" applyFont="1" applyFill="1" applyAlignment="1">
      <alignment vertical="center" wrapText="1"/>
    </xf>
    <xf numFmtId="3" fontId="83" fillId="5" borderId="17" xfId="5" applyNumberFormat="1" applyFont="1" applyFill="1" applyBorder="1" applyAlignment="1">
      <alignment horizontal="center" vertical="center" wrapText="1"/>
    </xf>
    <xf numFmtId="3" fontId="167" fillId="5" borderId="41" xfId="0" applyNumberFormat="1" applyFont="1" applyFill="1" applyBorder="1" applyAlignment="1">
      <alignment horizontal="center" vertical="center" wrapText="1"/>
    </xf>
    <xf numFmtId="3" fontId="167" fillId="5" borderId="42" xfId="0" applyNumberFormat="1" applyFont="1" applyFill="1" applyBorder="1" applyAlignment="1">
      <alignment horizontal="center" vertical="center" wrapText="1"/>
    </xf>
    <xf numFmtId="0" fontId="167" fillId="5" borderId="38" xfId="0" applyFont="1" applyFill="1" applyBorder="1" applyAlignment="1">
      <alignment horizontal="center" vertical="center" wrapText="1"/>
    </xf>
    <xf numFmtId="0" fontId="167" fillId="0" borderId="39" xfId="0" applyFont="1" applyFill="1" applyBorder="1" applyAlignment="1">
      <alignment horizontal="left" vertical="center" wrapText="1"/>
    </xf>
    <xf numFmtId="0" fontId="83" fillId="5" borderId="38" xfId="0" applyFont="1" applyFill="1" applyBorder="1" applyAlignment="1">
      <alignment horizontal="center" vertical="center" wrapText="1"/>
    </xf>
    <xf numFmtId="0" fontId="167" fillId="0" borderId="38" xfId="0" applyFont="1" applyFill="1" applyBorder="1" applyAlignment="1">
      <alignment horizontal="center" vertical="center" wrapText="1"/>
    </xf>
    <xf numFmtId="0" fontId="167" fillId="0" borderId="9" xfId="0" applyFont="1" applyFill="1" applyBorder="1" applyAlignment="1">
      <alignment horizontal="center" vertical="center" wrapText="1"/>
    </xf>
    <xf numFmtId="0" fontId="167" fillId="0" borderId="10" xfId="0" applyFont="1" applyFill="1" applyBorder="1" applyAlignment="1">
      <alignment horizontal="left" vertical="center" wrapText="1"/>
    </xf>
    <xf numFmtId="3" fontId="83" fillId="5" borderId="38" xfId="5" applyNumberFormat="1" applyFont="1" applyFill="1" applyBorder="1" applyAlignment="1">
      <alignment horizontal="center" vertical="center" wrapText="1"/>
    </xf>
    <xf numFmtId="3" fontId="167" fillId="0" borderId="76" xfId="0" applyNumberFormat="1" applyFont="1" applyFill="1" applyBorder="1" applyAlignment="1">
      <alignment horizontal="center" vertical="center" wrapText="1"/>
    </xf>
    <xf numFmtId="3" fontId="83" fillId="5" borderId="9" xfId="5" applyNumberFormat="1" applyFont="1" applyFill="1" applyBorder="1" applyAlignment="1">
      <alignment horizontal="center" vertical="center" wrapText="1"/>
    </xf>
    <xf numFmtId="3" fontId="83" fillId="5" borderId="52" xfId="5" applyNumberFormat="1" applyFont="1" applyFill="1" applyBorder="1" applyAlignment="1">
      <alignment horizontal="center" vertical="center" wrapText="1"/>
    </xf>
    <xf numFmtId="3" fontId="167" fillId="0" borderId="82" xfId="0" applyNumberFormat="1" applyFont="1" applyFill="1" applyBorder="1" applyAlignment="1">
      <alignment horizontal="center" vertical="center" wrapText="1"/>
    </xf>
    <xf numFmtId="3" fontId="83" fillId="5" borderId="39" xfId="5" applyNumberFormat="1" applyFont="1" applyFill="1" applyBorder="1" applyAlignment="1">
      <alignment horizontal="center" vertical="center" wrapText="1"/>
    </xf>
    <xf numFmtId="3" fontId="83" fillId="5" borderId="44" xfId="5" applyNumberFormat="1" applyFont="1" applyFill="1" applyBorder="1" applyAlignment="1">
      <alignment horizontal="center" vertical="center" wrapText="1"/>
    </xf>
    <xf numFmtId="3" fontId="83" fillId="5" borderId="10" xfId="5" applyNumberFormat="1" applyFont="1" applyFill="1" applyBorder="1" applyAlignment="1">
      <alignment horizontal="center" vertical="center" wrapText="1"/>
    </xf>
    <xf numFmtId="0" fontId="167" fillId="5" borderId="48" xfId="0" applyFont="1" applyFill="1" applyBorder="1" applyAlignment="1">
      <alignment horizontal="center" vertical="center" wrapText="1"/>
    </xf>
    <xf numFmtId="0" fontId="167" fillId="0" borderId="49" xfId="0" applyFont="1" applyFill="1" applyBorder="1" applyAlignment="1">
      <alignment horizontal="left" vertical="center" wrapText="1"/>
    </xf>
    <xf numFmtId="3" fontId="83" fillId="5" borderId="48" xfId="5" applyNumberFormat="1" applyFont="1" applyFill="1" applyBorder="1" applyAlignment="1">
      <alignment horizontal="center" vertical="center" wrapText="1"/>
    </xf>
    <xf numFmtId="3" fontId="83" fillId="5" borderId="81" xfId="5" applyNumberFormat="1" applyFont="1" applyFill="1" applyBorder="1" applyAlignment="1">
      <alignment horizontal="center" vertical="center" wrapText="1"/>
    </xf>
    <xf numFmtId="3" fontId="167" fillId="5" borderId="50" xfId="0" applyNumberFormat="1" applyFont="1" applyFill="1" applyBorder="1" applyAlignment="1">
      <alignment horizontal="center" vertical="center" wrapText="1"/>
    </xf>
    <xf numFmtId="3" fontId="167" fillId="0" borderId="54" xfId="0" applyNumberFormat="1" applyFont="1" applyFill="1" applyBorder="1" applyAlignment="1">
      <alignment horizontal="center" vertical="center" wrapText="1"/>
    </xf>
    <xf numFmtId="3" fontId="83" fillId="5" borderId="3" xfId="5" applyNumberFormat="1" applyFont="1" applyFill="1" applyBorder="1" applyAlignment="1">
      <alignment horizontal="center" vertical="center" wrapText="1"/>
    </xf>
    <xf numFmtId="3" fontId="83" fillId="5" borderId="49" xfId="5" applyNumberFormat="1" applyFont="1" applyFill="1" applyBorder="1" applyAlignment="1">
      <alignment horizontal="center" vertical="center" wrapText="1"/>
    </xf>
    <xf numFmtId="3" fontId="184" fillId="7" borderId="5" xfId="0" applyNumberFormat="1" applyFont="1" applyFill="1" applyBorder="1" applyAlignment="1">
      <alignment horizontal="center" vertical="center" wrapText="1"/>
    </xf>
    <xf numFmtId="3" fontId="184" fillId="7" borderId="53" xfId="0" applyNumberFormat="1" applyFont="1" applyFill="1" applyBorder="1" applyAlignment="1">
      <alignment horizontal="center" vertical="center" wrapText="1"/>
    </xf>
    <xf numFmtId="3" fontId="184" fillId="7" borderId="7" xfId="0" applyNumberFormat="1" applyFont="1" applyFill="1" applyBorder="1" applyAlignment="1">
      <alignment horizontal="center" vertical="center" wrapText="1"/>
    </xf>
    <xf numFmtId="3" fontId="184" fillId="7" borderId="11" xfId="0" applyNumberFormat="1" applyFont="1" applyFill="1" applyBorder="1" applyAlignment="1">
      <alignment horizontal="center" vertical="center" wrapText="1"/>
    </xf>
    <xf numFmtId="3" fontId="184" fillId="7" borderId="6" xfId="0" applyNumberFormat="1" applyFont="1" applyFill="1" applyBorder="1" applyAlignment="1">
      <alignment horizontal="center" vertical="center" wrapText="1"/>
    </xf>
    <xf numFmtId="0" fontId="167" fillId="6" borderId="22" xfId="0" applyFont="1" applyFill="1" applyBorder="1" applyAlignment="1">
      <alignment horizontal="center" vertical="center" wrapText="1"/>
    </xf>
    <xf numFmtId="0" fontId="167" fillId="6" borderId="84" xfId="0" applyFont="1" applyFill="1" applyBorder="1" applyAlignment="1">
      <alignment horizontal="center" vertical="center" wrapText="1"/>
    </xf>
    <xf numFmtId="0" fontId="167" fillId="6" borderId="24" xfId="0" applyFont="1" applyFill="1" applyBorder="1" applyAlignment="1">
      <alignment horizontal="center" vertical="center" wrapText="1"/>
    </xf>
    <xf numFmtId="0" fontId="167" fillId="6" borderId="77" xfId="0" applyFont="1" applyFill="1" applyBorder="1" applyAlignment="1">
      <alignment horizontal="center" vertical="center" wrapText="1"/>
    </xf>
    <xf numFmtId="0" fontId="167" fillId="6" borderId="22" xfId="0" applyFont="1" applyFill="1" applyBorder="1" applyAlignment="1">
      <alignment horizontal="center" vertical="center" textRotation="90" wrapText="1"/>
    </xf>
    <xf numFmtId="0" fontId="167" fillId="6" borderId="33" xfId="0" applyFont="1" applyFill="1" applyBorder="1" applyAlignment="1">
      <alignment horizontal="center" vertical="center" textRotation="90" wrapText="1"/>
    </xf>
    <xf numFmtId="0" fontId="167" fillId="6" borderId="23" xfId="0" applyFont="1" applyFill="1" applyBorder="1" applyAlignment="1">
      <alignment horizontal="center" vertical="center" textRotation="90" wrapText="1"/>
    </xf>
    <xf numFmtId="0" fontId="83" fillId="0" borderId="0" xfId="0" applyFont="1" applyFill="1" applyBorder="1" applyProtection="1">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83" fillId="0" borderId="0" xfId="0" applyFont="1" applyFill="1" applyBorder="1" applyAlignment="1" applyProtection="1">
      <protection locked="0"/>
    </xf>
    <xf numFmtId="0" fontId="183" fillId="0" borderId="0" xfId="0" applyFont="1" applyFill="1" applyBorder="1" applyAlignment="1" applyProtection="1">
      <alignment horizontal="center"/>
      <protection locked="0"/>
    </xf>
    <xf numFmtId="0" fontId="83" fillId="0" borderId="0" xfId="0" applyFont="1" applyFill="1" applyBorder="1" applyAlignment="1" applyProtection="1">
      <alignment horizontal="center" vertical="center"/>
      <protection locked="0"/>
    </xf>
    <xf numFmtId="0" fontId="18" fillId="0" borderId="0" xfId="0" applyFont="1" applyFill="1" applyBorder="1" applyProtection="1">
      <protection locked="0"/>
    </xf>
    <xf numFmtId="0" fontId="21" fillId="0" borderId="0" xfId="0" applyFont="1" applyFill="1" applyBorder="1" applyAlignment="1" applyProtection="1">
      <alignment vertical="center"/>
      <protection locked="0"/>
    </xf>
    <xf numFmtId="0" fontId="83" fillId="0" borderId="0" xfId="0" applyFont="1" applyFill="1" applyBorder="1" applyAlignment="1" applyProtection="1">
      <alignment horizontal="center"/>
      <protection locked="0"/>
    </xf>
    <xf numFmtId="3" fontId="21" fillId="0" borderId="0" xfId="0" applyNumberFormat="1" applyFont="1" applyFill="1" applyBorder="1" applyProtection="1">
      <protection locked="0"/>
    </xf>
    <xf numFmtId="0" fontId="21" fillId="0" borderId="0" xfId="0" applyFont="1" applyFill="1" applyBorder="1" applyProtection="1">
      <protection locked="0"/>
    </xf>
    <xf numFmtId="3" fontId="22" fillId="7" borderId="7" xfId="0" applyNumberFormat="1" applyFont="1" applyFill="1" applyBorder="1" applyAlignment="1">
      <alignment horizontal="center" vertical="center"/>
    </xf>
    <xf numFmtId="3" fontId="22" fillId="7" borderId="5" xfId="0" applyNumberFormat="1" applyFont="1" applyFill="1" applyBorder="1" applyAlignment="1">
      <alignment horizontal="center" vertical="center"/>
    </xf>
    <xf numFmtId="167" fontId="22" fillId="7" borderId="6" xfId="0" applyNumberFormat="1" applyFont="1" applyFill="1" applyBorder="1" applyAlignment="1">
      <alignment horizontal="center" vertical="center"/>
    </xf>
    <xf numFmtId="3" fontId="22" fillId="7" borderId="11" xfId="0" applyNumberFormat="1" applyFont="1" applyFill="1" applyBorder="1" applyAlignment="1">
      <alignment horizontal="center" vertical="center"/>
    </xf>
    <xf numFmtId="3" fontId="22" fillId="7" borderId="6" xfId="0" applyNumberFormat="1" applyFont="1" applyFill="1" applyBorder="1" applyAlignment="1">
      <alignment horizontal="center" vertical="center"/>
    </xf>
    <xf numFmtId="1" fontId="23" fillId="0" borderId="50" xfId="39" applyNumberFormat="1" applyFont="1" applyFill="1" applyBorder="1" applyAlignment="1">
      <alignment horizontal="center" vertical="center"/>
    </xf>
    <xf numFmtId="3" fontId="23" fillId="0" borderId="48" xfId="0" applyNumberFormat="1" applyFont="1" applyFill="1" applyBorder="1" applyAlignment="1">
      <alignment horizontal="center" vertical="center"/>
    </xf>
    <xf numFmtId="167" fontId="23" fillId="0" borderId="49" xfId="0" applyNumberFormat="1" applyFont="1" applyFill="1" applyBorder="1" applyAlignment="1">
      <alignment horizontal="center" vertical="center"/>
    </xf>
    <xf numFmtId="3" fontId="23" fillId="0" borderId="3" xfId="0" applyNumberFormat="1" applyFont="1" applyFill="1" applyBorder="1" applyAlignment="1">
      <alignment horizontal="center" vertical="center"/>
    </xf>
    <xf numFmtId="3" fontId="23" fillId="0" borderId="49" xfId="0" applyNumberFormat="1" applyFont="1" applyFill="1" applyBorder="1" applyAlignment="1">
      <alignment horizontal="center" vertical="center"/>
    </xf>
    <xf numFmtId="3" fontId="23" fillId="0" borderId="50" xfId="0" applyNumberFormat="1" applyFont="1" applyFill="1" applyBorder="1" applyAlignment="1">
      <alignment horizontal="center" vertical="center"/>
    </xf>
    <xf numFmtId="1" fontId="23" fillId="0" borderId="41" xfId="39" applyNumberFormat="1" applyFont="1" applyFill="1" applyBorder="1" applyAlignment="1">
      <alignment horizontal="center" vertical="center"/>
    </xf>
    <xf numFmtId="3" fontId="23" fillId="0" borderId="38" xfId="0" applyNumberFormat="1" applyFont="1" applyFill="1" applyBorder="1" applyAlignment="1">
      <alignment horizontal="center" vertical="center"/>
    </xf>
    <xf numFmtId="167" fontId="23" fillId="0" borderId="39" xfId="0" applyNumberFormat="1" applyFont="1" applyFill="1" applyBorder="1" applyAlignment="1">
      <alignment horizontal="center" vertical="center"/>
    </xf>
    <xf numFmtId="3" fontId="23" fillId="0" borderId="1" xfId="0" applyNumberFormat="1" applyFont="1" applyFill="1" applyBorder="1" applyAlignment="1">
      <alignment horizontal="center" vertical="center"/>
    </xf>
    <xf numFmtId="3" fontId="23" fillId="0" borderId="39" xfId="0" applyNumberFormat="1" applyFont="1" applyFill="1" applyBorder="1" applyAlignment="1">
      <alignment horizontal="center" vertical="center"/>
    </xf>
    <xf numFmtId="3" fontId="23" fillId="0" borderId="41" xfId="0" applyNumberFormat="1" applyFont="1" applyFill="1" applyBorder="1" applyAlignment="1">
      <alignment horizontal="center" vertical="center"/>
    </xf>
    <xf numFmtId="1" fontId="23" fillId="0" borderId="42" xfId="39" applyNumberFormat="1" applyFont="1" applyFill="1" applyBorder="1" applyAlignment="1">
      <alignment horizontal="center" vertical="center"/>
    </xf>
    <xf numFmtId="3" fontId="23" fillId="0" borderId="9" xfId="0" applyNumberFormat="1" applyFont="1" applyFill="1" applyBorder="1" applyAlignment="1">
      <alignment horizontal="center" vertical="center"/>
    </xf>
    <xf numFmtId="167" fontId="23" fillId="0" borderId="10" xfId="0" applyNumberFormat="1" applyFont="1" applyFill="1" applyBorder="1" applyAlignment="1">
      <alignment horizontal="center" vertical="center"/>
    </xf>
    <xf numFmtId="3" fontId="23" fillId="0" borderId="44" xfId="0" applyNumberFormat="1" applyFont="1" applyFill="1" applyBorder="1" applyAlignment="1">
      <alignment horizontal="center" vertical="center"/>
    </xf>
    <xf numFmtId="3" fontId="23" fillId="0" borderId="10" xfId="0" applyNumberFormat="1" applyFont="1" applyFill="1" applyBorder="1" applyAlignment="1">
      <alignment horizontal="center" vertical="center"/>
    </xf>
    <xf numFmtId="3" fontId="23" fillId="0" borderId="42" xfId="0" applyNumberFormat="1" applyFont="1" applyFill="1" applyBorder="1" applyAlignment="1">
      <alignment horizontal="center" vertical="center"/>
    </xf>
    <xf numFmtId="0" fontId="23" fillId="0" borderId="48" xfId="0" applyFont="1" applyFill="1" applyBorder="1" applyAlignment="1" applyProtection="1">
      <alignment horizontal="center" vertical="center"/>
      <protection locked="0"/>
    </xf>
    <xf numFmtId="0" fontId="23" fillId="0" borderId="49" xfId="0" applyFont="1" applyFill="1" applyBorder="1" applyAlignment="1">
      <alignment horizontal="left" vertical="center" wrapText="1"/>
    </xf>
    <xf numFmtId="0" fontId="23" fillId="0" borderId="38" xfId="0" applyFont="1" applyFill="1" applyBorder="1" applyAlignment="1" applyProtection="1">
      <alignment horizontal="center" vertical="center"/>
      <protection locked="0"/>
    </xf>
    <xf numFmtId="1" fontId="23" fillId="0" borderId="39" xfId="39" applyNumberFormat="1" applyFont="1" applyFill="1" applyBorder="1" applyAlignment="1">
      <alignment horizontal="left" vertical="center"/>
    </xf>
    <xf numFmtId="0" fontId="23" fillId="0" borderId="9" xfId="0" applyFont="1" applyFill="1" applyBorder="1" applyAlignment="1" applyProtection="1">
      <alignment horizontal="center" vertical="center"/>
      <protection locked="0"/>
    </xf>
    <xf numFmtId="1" fontId="23" fillId="0" borderId="10" xfId="39" applyNumberFormat="1" applyFont="1" applyFill="1" applyBorder="1" applyAlignment="1">
      <alignment horizontal="left" vertical="center"/>
    </xf>
    <xf numFmtId="167" fontId="22" fillId="7" borderId="11" xfId="0" applyNumberFormat="1" applyFont="1" applyFill="1" applyBorder="1" applyAlignment="1">
      <alignment horizontal="center" vertical="center"/>
    </xf>
    <xf numFmtId="3" fontId="22" fillId="7" borderId="8" xfId="0" applyNumberFormat="1" applyFont="1" applyFill="1" applyBorder="1" applyAlignment="1">
      <alignment horizontal="center" vertical="center"/>
    </xf>
    <xf numFmtId="3" fontId="23" fillId="0" borderId="54" xfId="0" applyNumberFormat="1" applyFont="1" applyFill="1" applyBorder="1" applyAlignment="1">
      <alignment horizontal="center" vertical="center"/>
    </xf>
    <xf numFmtId="3" fontId="23" fillId="0" borderId="76" xfId="0" applyNumberFormat="1" applyFont="1" applyFill="1" applyBorder="1" applyAlignment="1">
      <alignment horizontal="center" vertical="center"/>
    </xf>
    <xf numFmtId="3" fontId="23" fillId="0" borderId="82" xfId="0" applyNumberFormat="1" applyFont="1" applyFill="1" applyBorder="1" applyAlignment="1">
      <alignment horizontal="center" vertical="center"/>
    </xf>
    <xf numFmtId="0" fontId="166" fillId="0" borderId="0" xfId="0" applyFont="1" applyFill="1" applyBorder="1" applyAlignment="1" applyProtection="1">
      <protection locked="0"/>
    </xf>
    <xf numFmtId="3" fontId="109" fillId="5" borderId="87" xfId="0" applyNumberFormat="1" applyFont="1" applyFill="1" applyBorder="1" applyAlignment="1">
      <alignment horizontal="center" vertical="center" wrapText="1"/>
    </xf>
    <xf numFmtId="3" fontId="45" fillId="6" borderId="45" xfId="0" applyNumberFormat="1" applyFont="1" applyFill="1" applyBorder="1" applyAlignment="1">
      <alignment horizontal="center" vertical="center" wrapText="1"/>
    </xf>
    <xf numFmtId="0" fontId="107" fillId="6" borderId="47" xfId="17" applyFont="1" applyFill="1" applyBorder="1" applyAlignment="1">
      <alignment horizontal="center" vertical="center" wrapText="1"/>
    </xf>
    <xf numFmtId="3" fontId="45" fillId="6" borderId="99" xfId="0" applyNumberFormat="1" applyFont="1" applyFill="1" applyBorder="1" applyAlignment="1">
      <alignment horizontal="center" vertical="center" wrapText="1"/>
    </xf>
    <xf numFmtId="167" fontId="119" fillId="7" borderId="53" xfId="3" applyNumberFormat="1" applyFont="1" applyFill="1" applyBorder="1" applyAlignment="1">
      <alignment horizontal="center" vertical="center" wrapText="1"/>
    </xf>
    <xf numFmtId="167" fontId="119" fillId="5" borderId="81" xfId="0" applyNumberFormat="1" applyFont="1" applyFill="1" applyBorder="1" applyAlignment="1">
      <alignment horizontal="center" vertical="center"/>
    </xf>
    <xf numFmtId="167" fontId="119" fillId="5" borderId="17" xfId="0" applyNumberFormat="1" applyFont="1" applyFill="1" applyBorder="1" applyAlignment="1">
      <alignment horizontal="center" vertical="center"/>
    </xf>
    <xf numFmtId="167" fontId="119" fillId="5" borderId="52" xfId="0" applyNumberFormat="1" applyFont="1" applyFill="1" applyBorder="1" applyAlignment="1">
      <alignment horizontal="center" vertical="center"/>
    </xf>
    <xf numFmtId="167" fontId="103" fillId="7" borderId="34" xfId="3" applyNumberFormat="1" applyFont="1" applyFill="1" applyBorder="1" applyAlignment="1">
      <alignment horizontal="center" vertical="center" wrapText="1"/>
    </xf>
    <xf numFmtId="167" fontId="103" fillId="5" borderId="85" xfId="0" applyNumberFormat="1" applyFont="1" applyFill="1" applyBorder="1" applyAlignment="1">
      <alignment horizontal="center" vertical="center"/>
    </xf>
    <xf numFmtId="167" fontId="103" fillId="5" borderId="80" xfId="0" applyNumberFormat="1" applyFont="1" applyFill="1" applyBorder="1" applyAlignment="1">
      <alignment horizontal="center" vertical="center"/>
    </xf>
    <xf numFmtId="167" fontId="103" fillId="5" borderId="29" xfId="0" applyNumberFormat="1" applyFont="1" applyFill="1" applyBorder="1" applyAlignment="1">
      <alignment horizontal="center" vertical="center"/>
    </xf>
    <xf numFmtId="49" fontId="91" fillId="0" borderId="77" xfId="17" applyNumberFormat="1" applyFont="1" applyBorder="1" applyAlignment="1">
      <alignment horizontal="left" vertical="center" wrapText="1" indent="1"/>
    </xf>
    <xf numFmtId="167" fontId="90" fillId="0" borderId="16" xfId="17" applyNumberFormat="1" applyFont="1" applyBorder="1" applyAlignment="1">
      <alignment horizontal="center" vertical="center"/>
    </xf>
    <xf numFmtId="167" fontId="159" fillId="0" borderId="33" xfId="17" applyNumberFormat="1" applyFont="1" applyBorder="1" applyAlignment="1">
      <alignment horizontal="center" vertical="center"/>
    </xf>
    <xf numFmtId="167" fontId="159" fillId="0" borderId="83" xfId="17" applyNumberFormat="1" applyFont="1" applyBorder="1" applyAlignment="1">
      <alignment horizontal="center" vertical="center"/>
    </xf>
    <xf numFmtId="167" fontId="159" fillId="0" borderId="100" xfId="17" applyNumberFormat="1" applyFont="1" applyBorder="1" applyAlignment="1">
      <alignment horizontal="center" vertical="center"/>
    </xf>
    <xf numFmtId="0" fontId="21" fillId="6" borderId="4" xfId="0" applyFont="1" applyFill="1" applyBorder="1" applyAlignment="1" applyProtection="1">
      <alignment horizontal="center" vertical="center" textRotation="90" wrapText="1"/>
      <protection locked="0"/>
    </xf>
    <xf numFmtId="166" fontId="23" fillId="0" borderId="1" xfId="0" applyNumberFormat="1" applyFont="1" applyFill="1" applyBorder="1" applyAlignment="1" applyProtection="1">
      <alignment horizontal="center" vertical="center"/>
      <protection locked="0"/>
    </xf>
    <xf numFmtId="166" fontId="23" fillId="0" borderId="3" xfId="0" applyNumberFormat="1" applyFont="1" applyFill="1" applyBorder="1" applyAlignment="1" applyProtection="1">
      <alignment horizontal="center" vertical="center"/>
      <protection locked="0"/>
    </xf>
    <xf numFmtId="166" fontId="23" fillId="0" borderId="44" xfId="0" applyNumberFormat="1" applyFont="1" applyFill="1" applyBorder="1" applyAlignment="1" applyProtection="1">
      <alignment horizontal="center" vertical="center"/>
      <protection locked="0"/>
    </xf>
    <xf numFmtId="3" fontId="26" fillId="6" borderId="22" xfId="0" applyNumberFormat="1" applyFont="1" applyFill="1" applyBorder="1" applyAlignment="1">
      <alignment horizontal="center" vertical="center" wrapText="1"/>
    </xf>
    <xf numFmtId="3" fontId="26" fillId="6" borderId="84" xfId="0" applyNumberFormat="1" applyFont="1" applyFill="1" applyBorder="1" applyAlignment="1">
      <alignment horizontal="center" vertical="center" wrapText="1"/>
    </xf>
    <xf numFmtId="0" fontId="82" fillId="6" borderId="32" xfId="16" applyFont="1" applyFill="1" applyBorder="1" applyAlignment="1">
      <alignment horizontal="center" vertical="center" wrapText="1"/>
    </xf>
    <xf numFmtId="0" fontId="115" fillId="0" borderId="38" xfId="0" applyFont="1" applyBorder="1" applyAlignment="1">
      <alignment horizontal="center" vertical="center" wrapText="1"/>
    </xf>
    <xf numFmtId="0" fontId="115" fillId="0" borderId="39" xfId="0" applyFont="1" applyBorder="1" applyAlignment="1">
      <alignment vertical="center" wrapText="1"/>
    </xf>
    <xf numFmtId="1" fontId="115" fillId="0" borderId="38" xfId="0" applyNumberFormat="1" applyFont="1" applyBorder="1" applyAlignment="1">
      <alignment horizontal="center" vertical="center" wrapText="1"/>
    </xf>
    <xf numFmtId="1" fontId="115" fillId="0" borderId="39" xfId="0" applyNumberFormat="1" applyFont="1" applyBorder="1" applyAlignment="1">
      <alignment vertical="center" wrapText="1"/>
    </xf>
    <xf numFmtId="0" fontId="115" fillId="0" borderId="9" xfId="0" applyFont="1" applyBorder="1" applyAlignment="1">
      <alignment horizontal="center" vertical="center" wrapText="1"/>
    </xf>
    <xf numFmtId="0" fontId="115" fillId="0" borderId="10" xfId="0" applyFont="1" applyBorder="1" applyAlignment="1">
      <alignment vertical="center" wrapText="1"/>
    </xf>
    <xf numFmtId="3" fontId="165" fillId="0" borderId="38" xfId="0" applyNumberFormat="1" applyFont="1" applyBorder="1" applyAlignment="1">
      <alignment horizontal="center" vertical="center" wrapText="1"/>
    </xf>
    <xf numFmtId="3" fontId="115" fillId="0" borderId="38" xfId="0" applyNumberFormat="1" applyFont="1" applyBorder="1" applyAlignment="1">
      <alignment horizontal="center" vertical="center" wrapText="1"/>
    </xf>
    <xf numFmtId="3" fontId="115" fillId="0" borderId="9" xfId="0" applyNumberFormat="1" applyFont="1" applyBorder="1" applyAlignment="1">
      <alignment horizontal="center" vertical="center" wrapText="1"/>
    </xf>
    <xf numFmtId="3" fontId="165" fillId="0" borderId="44" xfId="0" applyNumberFormat="1" applyFont="1" applyBorder="1" applyAlignment="1">
      <alignment horizontal="center" vertical="center" wrapText="1"/>
    </xf>
    <xf numFmtId="167" fontId="115" fillId="6" borderId="39" xfId="0" applyNumberFormat="1" applyFont="1" applyFill="1" applyBorder="1" applyAlignment="1">
      <alignment horizontal="center" vertical="center" wrapText="1"/>
    </xf>
    <xf numFmtId="3" fontId="115" fillId="0" borderId="44" xfId="0" applyNumberFormat="1" applyFont="1" applyBorder="1" applyAlignment="1">
      <alignment horizontal="center" vertical="center" wrapText="1"/>
    </xf>
    <xf numFmtId="167" fontId="115" fillId="6" borderId="10" xfId="0" applyNumberFormat="1" applyFont="1" applyFill="1" applyBorder="1" applyAlignment="1">
      <alignment horizontal="center" vertical="center" wrapText="1"/>
    </xf>
    <xf numFmtId="0" fontId="197" fillId="21" borderId="22" xfId="0" applyFont="1" applyFill="1" applyBorder="1" applyAlignment="1">
      <alignment horizontal="center" vertical="center" wrapText="1"/>
    </xf>
    <xf numFmtId="0" fontId="197" fillId="21" borderId="33" xfId="0" applyFont="1" applyFill="1" applyBorder="1" applyAlignment="1">
      <alignment horizontal="center" vertical="center" wrapText="1"/>
    </xf>
    <xf numFmtId="0" fontId="203" fillId="21" borderId="23" xfId="0" applyFont="1" applyFill="1" applyBorder="1" applyAlignment="1">
      <alignment horizontal="center" vertical="center" wrapText="1"/>
    </xf>
    <xf numFmtId="0" fontId="115" fillId="0" borderId="48" xfId="0" applyFont="1" applyBorder="1" applyAlignment="1">
      <alignment horizontal="center" vertical="center" wrapText="1"/>
    </xf>
    <xf numFmtId="0" fontId="115" fillId="0" borderId="49" xfId="0" applyFont="1" applyBorder="1" applyAlignment="1">
      <alignment vertical="center" wrapText="1"/>
    </xf>
    <xf numFmtId="3" fontId="165" fillId="0" borderId="48" xfId="0" applyNumberFormat="1" applyFont="1" applyBorder="1" applyAlignment="1">
      <alignment horizontal="center" vertical="center" wrapText="1"/>
    </xf>
    <xf numFmtId="3" fontId="165" fillId="0" borderId="3" xfId="0" applyNumberFormat="1" applyFont="1" applyBorder="1" applyAlignment="1">
      <alignment horizontal="center" vertical="center" wrapText="1"/>
    </xf>
    <xf numFmtId="3" fontId="115" fillId="0" borderId="48" xfId="0" applyNumberFormat="1" applyFont="1" applyBorder="1" applyAlignment="1">
      <alignment horizontal="center" vertical="center" wrapText="1"/>
    </xf>
    <xf numFmtId="3" fontId="115" fillId="0" borderId="3" xfId="0" applyNumberFormat="1" applyFont="1" applyBorder="1" applyAlignment="1">
      <alignment horizontal="center" vertical="center" wrapText="1"/>
    </xf>
    <xf numFmtId="167" fontId="115" fillId="6" borderId="49" xfId="0" applyNumberFormat="1" applyFont="1" applyFill="1" applyBorder="1" applyAlignment="1">
      <alignment horizontal="center" vertical="center" wrapText="1"/>
    </xf>
    <xf numFmtId="3" fontId="114" fillId="6" borderId="5" xfId="0" applyNumberFormat="1" applyFont="1" applyFill="1" applyBorder="1" applyAlignment="1">
      <alignment horizontal="center" vertical="center" wrapText="1"/>
    </xf>
    <xf numFmtId="3" fontId="114" fillId="6" borderId="11" xfId="0" applyNumberFormat="1" applyFont="1" applyFill="1" applyBorder="1" applyAlignment="1">
      <alignment horizontal="center" vertical="center" wrapText="1"/>
    </xf>
    <xf numFmtId="166" fontId="114" fillId="6" borderId="6" xfId="0" applyNumberFormat="1" applyFont="1" applyFill="1" applyBorder="1" applyAlignment="1">
      <alignment horizontal="center" vertical="center" wrapText="1"/>
    </xf>
    <xf numFmtId="167" fontId="114" fillId="6" borderId="6" xfId="0" applyNumberFormat="1" applyFont="1" applyFill="1" applyBorder="1" applyAlignment="1">
      <alignment horizontal="center" vertical="center" wrapText="1"/>
    </xf>
    <xf numFmtId="166" fontId="115" fillId="6" borderId="49" xfId="0" applyNumberFormat="1" applyFont="1" applyFill="1" applyBorder="1" applyAlignment="1">
      <alignment horizontal="center" vertical="center" wrapText="1"/>
    </xf>
    <xf numFmtId="166" fontId="115" fillId="6" borderId="39" xfId="0" applyNumberFormat="1" applyFont="1" applyFill="1" applyBorder="1" applyAlignment="1">
      <alignment horizontal="center" vertical="center" wrapText="1"/>
    </xf>
    <xf numFmtId="166" fontId="115" fillId="6" borderId="10" xfId="0" applyNumberFormat="1" applyFont="1" applyFill="1" applyBorder="1" applyAlignment="1">
      <alignment horizontal="center" vertical="center" wrapText="1"/>
    </xf>
    <xf numFmtId="167" fontId="193" fillId="0" borderId="0" xfId="0" applyNumberFormat="1" applyFont="1" applyAlignment="1">
      <alignment horizontal="center" vertical="center" wrapText="1"/>
    </xf>
    <xf numFmtId="167" fontId="167" fillId="5" borderId="50" xfId="15" applyNumberFormat="1" applyFont="1" applyFill="1" applyBorder="1" applyAlignment="1">
      <alignment horizontal="center" vertical="center"/>
    </xf>
    <xf numFmtId="167" fontId="167" fillId="5" borderId="41" xfId="15" applyNumberFormat="1" applyFont="1" applyFill="1" applyBorder="1" applyAlignment="1">
      <alignment horizontal="center" vertical="center"/>
    </xf>
    <xf numFmtId="167" fontId="167" fillId="5" borderId="42" xfId="15" applyNumberFormat="1" applyFont="1" applyFill="1" applyBorder="1" applyAlignment="1">
      <alignment horizontal="center" vertical="center"/>
    </xf>
    <xf numFmtId="0" fontId="82" fillId="6" borderId="25" xfId="16" applyFont="1" applyFill="1" applyBorder="1" applyAlignment="1">
      <alignment horizontal="center" vertical="center" wrapText="1"/>
    </xf>
    <xf numFmtId="167" fontId="21" fillId="7" borderId="34" xfId="15" applyNumberFormat="1" applyFont="1" applyFill="1" applyBorder="1" applyAlignment="1">
      <alignment horizontal="center" vertical="center"/>
    </xf>
    <xf numFmtId="167" fontId="167" fillId="5" borderId="85" xfId="15" applyNumberFormat="1" applyFont="1" applyFill="1" applyBorder="1" applyAlignment="1">
      <alignment horizontal="center" vertical="center"/>
    </xf>
    <xf numFmtId="167" fontId="167" fillId="5" borderId="80" xfId="15" applyNumberFormat="1" applyFont="1" applyFill="1" applyBorder="1" applyAlignment="1">
      <alignment horizontal="center" vertical="center"/>
    </xf>
    <xf numFmtId="167" fontId="167" fillId="5" borderId="29" xfId="15" applyNumberFormat="1" applyFont="1" applyFill="1" applyBorder="1" applyAlignment="1">
      <alignment horizontal="center" vertical="center"/>
    </xf>
    <xf numFmtId="0" fontId="41" fillId="6" borderId="77" xfId="16" applyFont="1" applyFill="1" applyBorder="1" applyAlignment="1">
      <alignment horizontal="center" vertical="center" wrapText="1"/>
    </xf>
    <xf numFmtId="167" fontId="21" fillId="7" borderId="8" xfId="15" applyNumberFormat="1" applyFont="1" applyFill="1" applyBorder="1" applyAlignment="1">
      <alignment horizontal="center" vertical="center"/>
    </xf>
    <xf numFmtId="167" fontId="167" fillId="5" borderId="54" xfId="15" applyNumberFormat="1" applyFont="1" applyFill="1" applyBorder="1" applyAlignment="1">
      <alignment horizontal="center" vertical="center"/>
    </xf>
    <xf numFmtId="167" fontId="167" fillId="5" borderId="76" xfId="15" applyNumberFormat="1" applyFont="1" applyFill="1" applyBorder="1" applyAlignment="1">
      <alignment horizontal="center" vertical="center"/>
    </xf>
    <xf numFmtId="167" fontId="167" fillId="5" borderId="82" xfId="15" applyNumberFormat="1" applyFont="1" applyFill="1" applyBorder="1" applyAlignment="1">
      <alignment horizontal="center" vertical="center"/>
    </xf>
    <xf numFmtId="0" fontId="204" fillId="5" borderId="0" xfId="15" applyFont="1" applyFill="1" applyAlignment="1">
      <alignment horizontal="center" vertical="center" wrapText="1"/>
    </xf>
    <xf numFmtId="3" fontId="58" fillId="0" borderId="7" xfId="0" applyNumberFormat="1" applyFont="1" applyFill="1" applyBorder="1" applyAlignment="1">
      <alignment horizontal="center" vertical="center"/>
    </xf>
    <xf numFmtId="16" fontId="134" fillId="0" borderId="1" xfId="0" applyNumberFormat="1" applyFont="1" applyFill="1" applyBorder="1" applyAlignment="1">
      <alignment horizontal="center" vertical="top" wrapText="1"/>
    </xf>
    <xf numFmtId="3" fontId="43" fillId="6" borderId="25" xfId="0" applyNumberFormat="1" applyFont="1" applyFill="1" applyBorder="1" applyAlignment="1">
      <alignment horizontal="center" vertical="center" wrapText="1"/>
    </xf>
    <xf numFmtId="3" fontId="43" fillId="6" borderId="16" xfId="0" applyNumberFormat="1" applyFont="1" applyFill="1" applyBorder="1" applyAlignment="1">
      <alignment horizontal="center" vertical="center" wrapText="1"/>
    </xf>
    <xf numFmtId="3" fontId="99" fillId="7" borderId="30" xfId="3" applyNumberFormat="1" applyFont="1" applyFill="1" applyBorder="1" applyAlignment="1">
      <alignment horizontal="center" vertical="center" wrapText="1"/>
    </xf>
    <xf numFmtId="3" fontId="102" fillId="5" borderId="88" xfId="0" applyNumberFormat="1" applyFont="1" applyFill="1" applyBorder="1" applyAlignment="1">
      <alignment horizontal="center" vertical="center"/>
    </xf>
    <xf numFmtId="3" fontId="102" fillId="5" borderId="19" xfId="0" applyNumberFormat="1" applyFont="1" applyFill="1" applyBorder="1" applyAlignment="1">
      <alignment horizontal="center" vertical="center"/>
    </xf>
    <xf numFmtId="3" fontId="102" fillId="5" borderId="87" xfId="0" applyNumberFormat="1" applyFont="1" applyFill="1" applyBorder="1" applyAlignment="1">
      <alignment horizontal="center" vertical="center"/>
    </xf>
    <xf numFmtId="3" fontId="43" fillId="6" borderId="89" xfId="0" applyNumberFormat="1" applyFont="1" applyFill="1" applyBorder="1" applyAlignment="1">
      <alignment horizontal="center" vertical="center" wrapText="1"/>
    </xf>
    <xf numFmtId="3" fontId="126" fillId="7" borderId="34" xfId="3" applyNumberFormat="1" applyFont="1" applyFill="1" applyBorder="1" applyAlignment="1">
      <alignment horizontal="center" vertical="center" wrapText="1"/>
    </xf>
    <xf numFmtId="3" fontId="127" fillId="5" borderId="85" xfId="0" applyNumberFormat="1" applyFont="1" applyFill="1" applyBorder="1" applyAlignment="1">
      <alignment horizontal="center" vertical="center"/>
    </xf>
    <xf numFmtId="3" fontId="127" fillId="5" borderId="80" xfId="0" applyNumberFormat="1" applyFont="1" applyFill="1" applyBorder="1" applyAlignment="1">
      <alignment horizontal="center" vertical="center"/>
    </xf>
    <xf numFmtId="3" fontId="127" fillId="5" borderId="29" xfId="0" applyNumberFormat="1" applyFont="1" applyFill="1" applyBorder="1" applyAlignment="1">
      <alignment horizontal="center" vertical="center"/>
    </xf>
    <xf numFmtId="167" fontId="151" fillId="5" borderId="1" xfId="3" applyNumberFormat="1" applyFont="1" applyFill="1" applyBorder="1" applyAlignment="1">
      <alignment horizontal="center" vertical="center" wrapText="1"/>
    </xf>
    <xf numFmtId="0" fontId="20" fillId="0" borderId="1" xfId="8" applyFont="1" applyFill="1" applyBorder="1" applyAlignment="1">
      <alignment horizontal="left" vertical="center" wrapText="1" indent="1"/>
    </xf>
    <xf numFmtId="0" fontId="12" fillId="0" borderId="1" xfId="3" applyFont="1" applyFill="1" applyBorder="1" applyAlignment="1">
      <alignment horizontal="center" vertical="center" wrapText="1"/>
    </xf>
    <xf numFmtId="0" fontId="11" fillId="0" borderId="0" xfId="1" applyFont="1" applyFill="1" applyBorder="1" applyAlignment="1">
      <alignment horizontal="center" vertical="center" wrapText="1"/>
    </xf>
    <xf numFmtId="0" fontId="14" fillId="0" borderId="0" xfId="1" applyFont="1" applyFill="1" applyBorder="1" applyAlignment="1">
      <alignment horizontal="right" vertical="center" wrapText="1"/>
    </xf>
    <xf numFmtId="0" fontId="82" fillId="6" borderId="40" xfId="16" applyFont="1" applyFill="1" applyBorder="1" applyAlignment="1">
      <alignment horizontal="center" vertical="center" wrapText="1"/>
    </xf>
    <xf numFmtId="0" fontId="82" fillId="6" borderId="47" xfId="16" applyFont="1" applyFill="1" applyBorder="1" applyAlignment="1">
      <alignment horizontal="center" vertical="center" wrapText="1"/>
    </xf>
    <xf numFmtId="0" fontId="21" fillId="5" borderId="0" xfId="15" applyFont="1" applyFill="1" applyAlignment="1">
      <alignment horizontal="center" vertical="center" wrapText="1"/>
    </xf>
    <xf numFmtId="0" fontId="32" fillId="6" borderId="36" xfId="15" applyFont="1" applyFill="1" applyBorder="1" applyAlignment="1">
      <alignment horizontal="center" vertical="center"/>
    </xf>
    <xf numFmtId="0" fontId="32" fillId="6" borderId="22" xfId="15" applyFont="1" applyFill="1" applyBorder="1" applyAlignment="1">
      <alignment horizontal="center" vertical="center"/>
    </xf>
    <xf numFmtId="0" fontId="41" fillId="7" borderId="34" xfId="15" applyFont="1" applyFill="1" applyBorder="1" applyAlignment="1">
      <alignment horizontal="center" vertical="center" wrapText="1"/>
    </xf>
    <xf numFmtId="0" fontId="41" fillId="7" borderId="8" xfId="15" applyFont="1" applyFill="1" applyBorder="1" applyAlignment="1">
      <alignment horizontal="center" vertical="center" wrapText="1"/>
    </xf>
    <xf numFmtId="0" fontId="82" fillId="6" borderId="83" xfId="16" applyFont="1" applyFill="1" applyBorder="1" applyAlignment="1">
      <alignment horizontal="center" vertical="center" wrapText="1"/>
    </xf>
    <xf numFmtId="0" fontId="82" fillId="6" borderId="23" xfId="16" applyFont="1" applyFill="1" applyBorder="1" applyAlignment="1">
      <alignment horizontal="center" vertical="center" wrapText="1"/>
    </xf>
    <xf numFmtId="0" fontId="82" fillId="6" borderId="32" xfId="16" applyFont="1" applyFill="1" applyBorder="1" applyAlignment="1">
      <alignment horizontal="center" vertical="center" wrapText="1"/>
    </xf>
    <xf numFmtId="0" fontId="82" fillId="6" borderId="24" xfId="16" applyFont="1" applyFill="1" applyBorder="1" applyAlignment="1">
      <alignment horizontal="center" vertical="center" wrapText="1"/>
    </xf>
    <xf numFmtId="0" fontId="81" fillId="6" borderId="5" xfId="16" applyFont="1" applyFill="1" applyBorder="1" applyAlignment="1">
      <alignment horizontal="center" vertical="center" wrapText="1"/>
    </xf>
    <xf numFmtId="0" fontId="81" fillId="6" borderId="11" xfId="16" applyFont="1" applyFill="1" applyBorder="1" applyAlignment="1">
      <alignment horizontal="center" vertical="center" wrapText="1"/>
    </xf>
    <xf numFmtId="0" fontId="81" fillId="6" borderId="6" xfId="16" applyFont="1" applyFill="1" applyBorder="1" applyAlignment="1">
      <alignment horizontal="center" vertical="center" wrapText="1"/>
    </xf>
    <xf numFmtId="3" fontId="39" fillId="7" borderId="5" xfId="0" applyNumberFormat="1" applyFont="1" applyFill="1" applyBorder="1" applyAlignment="1">
      <alignment horizontal="center" vertical="center"/>
    </xf>
    <xf numFmtId="3" fontId="39" fillId="7" borderId="6" xfId="0" applyNumberFormat="1" applyFont="1" applyFill="1" applyBorder="1" applyAlignment="1">
      <alignment horizontal="center" vertical="center"/>
    </xf>
    <xf numFmtId="3" fontId="37" fillId="6" borderId="40" xfId="0" applyNumberFormat="1" applyFont="1" applyFill="1" applyBorder="1" applyAlignment="1">
      <alignment horizontal="center" vertical="center" wrapText="1"/>
    </xf>
    <xf numFmtId="3" fontId="37" fillId="6" borderId="47" xfId="0" applyNumberFormat="1" applyFont="1" applyFill="1" applyBorder="1" applyAlignment="1">
      <alignment horizontal="center" vertical="center" wrapText="1"/>
    </xf>
    <xf numFmtId="3" fontId="43" fillId="5" borderId="0" xfId="0" applyNumberFormat="1" applyFont="1" applyFill="1" applyBorder="1" applyAlignment="1">
      <alignment horizontal="center" vertical="center" wrapText="1"/>
    </xf>
    <xf numFmtId="3" fontId="37" fillId="6" borderId="36" xfId="0" applyNumberFormat="1" applyFont="1" applyFill="1" applyBorder="1" applyAlignment="1">
      <alignment horizontal="center" vertical="center" wrapText="1"/>
    </xf>
    <xf numFmtId="3" fontId="37" fillId="6" borderId="37" xfId="0" applyNumberFormat="1" applyFont="1" applyFill="1" applyBorder="1" applyAlignment="1">
      <alignment horizontal="center" vertical="center" wrapText="1"/>
    </xf>
    <xf numFmtId="3" fontId="37" fillId="6" borderId="13" xfId="0" applyNumberFormat="1" applyFont="1" applyFill="1" applyBorder="1" applyAlignment="1">
      <alignment horizontal="center" vertical="center" wrapText="1"/>
    </xf>
    <xf numFmtId="3" fontId="37" fillId="6" borderId="46" xfId="0" applyNumberFormat="1" applyFont="1" applyFill="1" applyBorder="1" applyAlignment="1">
      <alignment horizontal="center" vertical="center" wrapText="1"/>
    </xf>
    <xf numFmtId="3" fontId="54" fillId="6" borderId="5" xfId="0" applyNumberFormat="1" applyFont="1" applyFill="1" applyBorder="1" applyAlignment="1">
      <alignment horizontal="center"/>
    </xf>
    <xf numFmtId="3" fontId="54" fillId="6" borderId="11" xfId="0" applyNumberFormat="1" applyFont="1" applyFill="1" applyBorder="1" applyAlignment="1">
      <alignment horizontal="center"/>
    </xf>
    <xf numFmtId="3" fontId="54" fillId="6" borderId="6" xfId="0" applyNumberFormat="1" applyFont="1" applyFill="1" applyBorder="1" applyAlignment="1">
      <alignment horizontal="center"/>
    </xf>
    <xf numFmtId="3" fontId="39" fillId="5" borderId="0" xfId="0" applyNumberFormat="1" applyFont="1" applyFill="1" applyAlignment="1">
      <alignment horizontal="center" vertical="center" wrapText="1"/>
    </xf>
    <xf numFmtId="3" fontId="43" fillId="6" borderId="14" xfId="0" applyNumberFormat="1" applyFont="1" applyFill="1" applyBorder="1" applyAlignment="1">
      <alignment horizontal="center" vertical="center" wrapText="1"/>
    </xf>
    <xf numFmtId="3" fontId="43" fillId="6" borderId="9" xfId="0" applyNumberFormat="1" applyFont="1" applyFill="1" applyBorder="1" applyAlignment="1">
      <alignment horizontal="center" vertical="center" wrapText="1"/>
    </xf>
    <xf numFmtId="3" fontId="43" fillId="6" borderId="13" xfId="0" applyNumberFormat="1" applyFont="1" applyFill="1" applyBorder="1" applyAlignment="1">
      <alignment horizontal="center" vertical="center" wrapText="1"/>
    </xf>
    <xf numFmtId="3" fontId="43" fillId="6" borderId="10" xfId="0" applyNumberFormat="1" applyFont="1" applyFill="1" applyBorder="1" applyAlignment="1">
      <alignment horizontal="center" vertical="center" wrapText="1"/>
    </xf>
    <xf numFmtId="3" fontId="43" fillId="6" borderId="40" xfId="0" applyNumberFormat="1" applyFont="1" applyFill="1" applyBorder="1" applyAlignment="1">
      <alignment horizontal="center" vertical="center" wrapText="1"/>
    </xf>
    <xf numFmtId="3" fontId="43" fillId="6" borderId="42" xfId="0" applyNumberFormat="1" applyFont="1" applyFill="1" applyBorder="1" applyAlignment="1">
      <alignment horizontal="center" vertical="center" wrapText="1"/>
    </xf>
    <xf numFmtId="3" fontId="124" fillId="6" borderId="30" xfId="0" applyNumberFormat="1" applyFont="1" applyFill="1" applyBorder="1" applyAlignment="1">
      <alignment horizontal="center"/>
    </xf>
    <xf numFmtId="3" fontId="124" fillId="6" borderId="11" xfId="0" applyNumberFormat="1" applyFont="1" applyFill="1" applyBorder="1" applyAlignment="1">
      <alignment horizontal="center"/>
    </xf>
    <xf numFmtId="3" fontId="124" fillId="6" borderId="6" xfId="0" applyNumberFormat="1" applyFont="1" applyFill="1" applyBorder="1" applyAlignment="1">
      <alignment horizontal="center"/>
    </xf>
    <xf numFmtId="3" fontId="124" fillId="6" borderId="5" xfId="0" applyNumberFormat="1" applyFont="1" applyFill="1" applyBorder="1" applyAlignment="1">
      <alignment horizontal="center" vertical="center"/>
    </xf>
    <xf numFmtId="3" fontId="124" fillId="6" borderId="6" xfId="0" applyNumberFormat="1" applyFont="1" applyFill="1" applyBorder="1" applyAlignment="1">
      <alignment horizontal="center" vertical="center"/>
    </xf>
    <xf numFmtId="3" fontId="39" fillId="6" borderId="40" xfId="0" applyNumberFormat="1" applyFont="1" applyFill="1" applyBorder="1" applyAlignment="1">
      <alignment horizontal="center" vertical="center" wrapText="1"/>
    </xf>
    <xf numFmtId="3" fontId="39" fillId="6" borderId="47" xfId="0" applyNumberFormat="1" applyFont="1" applyFill="1" applyBorder="1" applyAlignment="1">
      <alignment horizontal="center" vertical="center" wrapText="1"/>
    </xf>
    <xf numFmtId="3" fontId="103" fillId="6" borderId="5" xfId="0" applyNumberFormat="1" applyFont="1" applyFill="1" applyBorder="1" applyAlignment="1">
      <alignment horizontal="center" vertical="center"/>
    </xf>
    <xf numFmtId="3" fontId="103" fillId="6" borderId="11" xfId="0" applyNumberFormat="1" applyFont="1" applyFill="1" applyBorder="1" applyAlignment="1">
      <alignment horizontal="center" vertical="center"/>
    </xf>
    <xf numFmtId="3" fontId="103" fillId="6" borderId="6" xfId="0" applyNumberFormat="1" applyFont="1" applyFill="1" applyBorder="1" applyAlignment="1">
      <alignment horizontal="center" vertical="center"/>
    </xf>
    <xf numFmtId="3" fontId="45" fillId="5" borderId="0" xfId="0" applyNumberFormat="1" applyFont="1" applyFill="1" applyBorder="1" applyAlignment="1">
      <alignment horizontal="center" vertical="center" wrapText="1"/>
    </xf>
    <xf numFmtId="3" fontId="39" fillId="6" borderId="14" xfId="0" applyNumberFormat="1" applyFont="1" applyFill="1" applyBorder="1" applyAlignment="1">
      <alignment horizontal="center" vertical="center" wrapText="1"/>
    </xf>
    <xf numFmtId="3" fontId="39" fillId="6" borderId="38" xfId="0" applyNumberFormat="1" applyFont="1" applyFill="1" applyBorder="1" applyAlignment="1">
      <alignment horizontal="center" vertical="center" wrapText="1"/>
    </xf>
    <xf numFmtId="3" fontId="39" fillId="6" borderId="45" xfId="0" applyNumberFormat="1" applyFont="1" applyFill="1" applyBorder="1" applyAlignment="1">
      <alignment horizontal="center" vertical="center" wrapText="1"/>
    </xf>
    <xf numFmtId="3" fontId="39" fillId="6" borderId="13" xfId="0" applyNumberFormat="1" applyFont="1" applyFill="1" applyBorder="1" applyAlignment="1">
      <alignment horizontal="center" vertical="center" wrapText="1"/>
    </xf>
    <xf numFmtId="3" fontId="39" fillId="6" borderId="39" xfId="0" applyNumberFormat="1" applyFont="1" applyFill="1" applyBorder="1" applyAlignment="1">
      <alignment horizontal="center" vertical="center" wrapText="1"/>
    </xf>
    <xf numFmtId="3" fontId="39" fillId="6" borderId="46" xfId="0" applyNumberFormat="1" applyFont="1" applyFill="1" applyBorder="1" applyAlignment="1">
      <alignment horizontal="center" vertical="center" wrapText="1"/>
    </xf>
    <xf numFmtId="3" fontId="123" fillId="6" borderId="40" xfId="0" applyNumberFormat="1" applyFont="1" applyFill="1" applyBorder="1" applyAlignment="1">
      <alignment horizontal="center" vertical="center"/>
    </xf>
    <xf numFmtId="3" fontId="123" fillId="6" borderId="41" xfId="0" applyNumberFormat="1" applyFont="1" applyFill="1" applyBorder="1" applyAlignment="1">
      <alignment horizontal="center" vertical="center"/>
    </xf>
    <xf numFmtId="3" fontId="123" fillId="6" borderId="47" xfId="0" applyNumberFormat="1" applyFont="1" applyFill="1" applyBorder="1" applyAlignment="1">
      <alignment horizontal="center" vertical="center"/>
    </xf>
    <xf numFmtId="3" fontId="104" fillId="6" borderId="11" xfId="0" applyNumberFormat="1" applyFont="1" applyFill="1" applyBorder="1" applyAlignment="1">
      <alignment horizontal="center" vertical="center"/>
    </xf>
    <xf numFmtId="3" fontId="104" fillId="6" borderId="53" xfId="0" applyNumberFormat="1" applyFont="1" applyFill="1" applyBorder="1" applyAlignment="1">
      <alignment horizontal="center" vertical="center"/>
    </xf>
    <xf numFmtId="3" fontId="104" fillId="6" borderId="6" xfId="0" applyNumberFormat="1" applyFont="1" applyFill="1" applyBorder="1" applyAlignment="1">
      <alignment horizontal="center" vertical="center"/>
    </xf>
    <xf numFmtId="3" fontId="63" fillId="5" borderId="0" xfId="0" applyNumberFormat="1" applyFont="1" applyFill="1" applyBorder="1" applyAlignment="1">
      <alignment horizontal="center" vertical="center" wrapText="1"/>
    </xf>
    <xf numFmtId="3" fontId="99" fillId="7" borderId="5" xfId="0" applyNumberFormat="1" applyFont="1" applyFill="1" applyBorder="1" applyAlignment="1">
      <alignment horizontal="center" vertical="center"/>
    </xf>
    <xf numFmtId="3" fontId="99" fillId="7" borderId="6" xfId="0" applyNumberFormat="1" applyFont="1" applyFill="1" applyBorder="1" applyAlignment="1">
      <alignment horizontal="center" vertical="center"/>
    </xf>
    <xf numFmtId="3" fontId="103" fillId="6" borderId="40" xfId="0" applyNumberFormat="1" applyFont="1" applyFill="1" applyBorder="1" applyAlignment="1">
      <alignment horizontal="center" vertical="center" wrapText="1"/>
    </xf>
    <xf numFmtId="3" fontId="103" fillId="6" borderId="47" xfId="0" applyNumberFormat="1" applyFont="1" applyFill="1" applyBorder="1" applyAlignment="1">
      <alignment horizontal="center" vertical="center" wrapText="1"/>
    </xf>
    <xf numFmtId="3" fontId="45" fillId="6" borderId="14" xfId="0" applyNumberFormat="1" applyFont="1" applyFill="1" applyBorder="1" applyAlignment="1">
      <alignment horizontal="center" vertical="center" wrapText="1"/>
    </xf>
    <xf numFmtId="3" fontId="45" fillId="6" borderId="45" xfId="0" applyNumberFormat="1" applyFont="1" applyFill="1" applyBorder="1" applyAlignment="1">
      <alignment horizontal="center" vertical="center" wrapText="1"/>
    </xf>
    <xf numFmtId="3" fontId="45" fillId="6" borderId="13" xfId="0" applyNumberFormat="1" applyFont="1" applyFill="1" applyBorder="1" applyAlignment="1">
      <alignment horizontal="center" vertical="center" wrapText="1"/>
    </xf>
    <xf numFmtId="3" fontId="45" fillId="6" borderId="46" xfId="0" applyNumberFormat="1" applyFont="1" applyFill="1" applyBorder="1" applyAlignment="1">
      <alignment horizontal="center" vertical="center" wrapText="1"/>
    </xf>
    <xf numFmtId="3" fontId="45" fillId="7" borderId="5" xfId="0" applyNumberFormat="1" applyFont="1" applyFill="1" applyBorder="1" applyAlignment="1">
      <alignment horizontal="center" vertical="center"/>
    </xf>
    <xf numFmtId="3" fontId="45" fillId="7" borderId="6" xfId="0" applyNumberFormat="1" applyFont="1" applyFill="1" applyBorder="1" applyAlignment="1">
      <alignment horizontal="center" vertical="center"/>
    </xf>
    <xf numFmtId="3" fontId="110" fillId="6" borderId="34" xfId="0" applyNumberFormat="1" applyFont="1" applyFill="1" applyBorder="1" applyAlignment="1">
      <alignment horizontal="center" vertical="center"/>
    </xf>
    <xf numFmtId="3" fontId="110" fillId="6" borderId="35" xfId="0" applyNumberFormat="1" applyFont="1" applyFill="1" applyBorder="1" applyAlignment="1">
      <alignment horizontal="center" vertical="center"/>
    </xf>
    <xf numFmtId="3" fontId="110" fillId="6" borderId="8" xfId="0" applyNumberFormat="1" applyFont="1" applyFill="1" applyBorder="1" applyAlignment="1">
      <alignment horizontal="center" vertical="center"/>
    </xf>
    <xf numFmtId="3" fontId="43" fillId="6" borderId="34" xfId="0" applyNumberFormat="1" applyFont="1" applyFill="1" applyBorder="1" applyAlignment="1">
      <alignment horizontal="center" vertical="center" wrapText="1"/>
    </xf>
    <xf numFmtId="3" fontId="43" fillId="6" borderId="35" xfId="0" applyNumberFormat="1" applyFont="1" applyFill="1" applyBorder="1" applyAlignment="1">
      <alignment horizontal="center" vertical="center" wrapText="1"/>
    </xf>
    <xf numFmtId="3" fontId="43" fillId="6" borderId="8" xfId="0" applyNumberFormat="1" applyFont="1" applyFill="1" applyBorder="1" applyAlignment="1">
      <alignment horizontal="center" vertical="center" wrapText="1"/>
    </xf>
    <xf numFmtId="3" fontId="43" fillId="6" borderId="38" xfId="0" applyNumberFormat="1" applyFont="1" applyFill="1" applyBorder="1" applyAlignment="1">
      <alignment horizontal="center" vertical="center" wrapText="1"/>
    </xf>
    <xf numFmtId="3" fontId="43" fillId="6" borderId="45" xfId="0" applyNumberFormat="1" applyFont="1" applyFill="1" applyBorder="1" applyAlignment="1">
      <alignment horizontal="center" vertical="center" wrapText="1"/>
    </xf>
    <xf numFmtId="3" fontId="43" fillId="6" borderId="39" xfId="0" applyNumberFormat="1" applyFont="1" applyFill="1" applyBorder="1" applyAlignment="1">
      <alignment horizontal="center" vertical="center" wrapText="1"/>
    </xf>
    <xf numFmtId="3" fontId="43" fillId="6" borderId="46" xfId="0" applyNumberFormat="1" applyFont="1" applyFill="1" applyBorder="1" applyAlignment="1">
      <alignment horizontal="center" vertical="center" wrapText="1"/>
    </xf>
    <xf numFmtId="3" fontId="43" fillId="6" borderId="20" xfId="0" applyNumberFormat="1" applyFont="1" applyFill="1" applyBorder="1" applyAlignment="1">
      <alignment horizontal="center" vertical="center" wrapText="1"/>
    </xf>
    <xf numFmtId="3" fontId="43" fillId="6" borderId="28" xfId="0" applyNumberFormat="1" applyFont="1" applyFill="1" applyBorder="1" applyAlignment="1">
      <alignment horizontal="center" vertical="center" wrapText="1"/>
    </xf>
    <xf numFmtId="3" fontId="43" fillId="6" borderId="21" xfId="0" applyNumberFormat="1" applyFont="1" applyFill="1" applyBorder="1" applyAlignment="1">
      <alignment horizontal="center" vertical="center" wrapText="1"/>
    </xf>
    <xf numFmtId="3" fontId="43" fillId="6" borderId="26" xfId="0" applyNumberFormat="1" applyFont="1" applyFill="1" applyBorder="1" applyAlignment="1">
      <alignment horizontal="center" vertical="center" wrapText="1"/>
    </xf>
    <xf numFmtId="3" fontId="43" fillId="6" borderId="64" xfId="0" applyNumberFormat="1" applyFont="1" applyFill="1" applyBorder="1" applyAlignment="1">
      <alignment horizontal="center" vertical="center" wrapText="1"/>
    </xf>
    <xf numFmtId="3" fontId="43" fillId="6" borderId="31" xfId="0" applyNumberFormat="1" applyFont="1" applyFill="1" applyBorder="1" applyAlignment="1">
      <alignment horizontal="center" vertical="center" wrapText="1"/>
    </xf>
    <xf numFmtId="3" fontId="43" fillId="6" borderId="5" xfId="0" applyNumberFormat="1" applyFont="1" applyFill="1" applyBorder="1" applyAlignment="1">
      <alignment horizontal="center" vertical="center" wrapText="1"/>
    </xf>
    <xf numFmtId="3" fontId="43" fillId="6" borderId="11" xfId="0" applyNumberFormat="1" applyFont="1" applyFill="1" applyBorder="1" applyAlignment="1">
      <alignment horizontal="center" vertical="center" wrapText="1"/>
    </xf>
    <xf numFmtId="3" fontId="43" fillId="6" borderId="6" xfId="0" applyNumberFormat="1" applyFont="1" applyFill="1" applyBorder="1" applyAlignment="1">
      <alignment horizontal="center" vertical="center" wrapText="1"/>
    </xf>
    <xf numFmtId="3" fontId="45" fillId="6" borderId="38" xfId="0" applyNumberFormat="1" applyFont="1" applyFill="1" applyBorder="1" applyAlignment="1">
      <alignment horizontal="center" vertical="center" wrapText="1"/>
    </xf>
    <xf numFmtId="3" fontId="45" fillId="6" borderId="39" xfId="0" applyNumberFormat="1" applyFont="1" applyFill="1" applyBorder="1" applyAlignment="1">
      <alignment horizontal="center" vertical="center" wrapText="1"/>
    </xf>
    <xf numFmtId="3" fontId="39" fillId="6" borderId="43" xfId="0" applyNumberFormat="1" applyFont="1" applyFill="1" applyBorder="1" applyAlignment="1">
      <alignment horizontal="center" vertical="center" wrapText="1"/>
    </xf>
    <xf numFmtId="3" fontId="39" fillId="6" borderId="9" xfId="0" applyNumberFormat="1" applyFont="1" applyFill="1" applyBorder="1" applyAlignment="1">
      <alignment horizontal="center" vertical="center" wrapText="1"/>
    </xf>
    <xf numFmtId="3" fontId="39" fillId="6" borderId="44" xfId="0" applyNumberFormat="1" applyFont="1" applyFill="1" applyBorder="1" applyAlignment="1">
      <alignment horizontal="center" vertical="center" wrapText="1"/>
    </xf>
    <xf numFmtId="3" fontId="39" fillId="6" borderId="10" xfId="0" applyNumberFormat="1" applyFont="1" applyFill="1" applyBorder="1" applyAlignment="1">
      <alignment horizontal="center" vertical="center" wrapText="1"/>
    </xf>
    <xf numFmtId="3" fontId="104" fillId="6" borderId="5" xfId="0" applyNumberFormat="1" applyFont="1" applyFill="1" applyBorder="1" applyAlignment="1">
      <alignment horizontal="center" vertical="center"/>
    </xf>
    <xf numFmtId="3" fontId="104" fillId="6" borderId="30" xfId="0" applyNumberFormat="1" applyFont="1" applyFill="1" applyBorder="1" applyAlignment="1">
      <alignment horizontal="center" vertical="center"/>
    </xf>
    <xf numFmtId="3" fontId="39" fillId="6" borderId="34" xfId="0" applyNumberFormat="1" applyFont="1" applyFill="1" applyBorder="1" applyAlignment="1">
      <alignment horizontal="center" vertical="center" wrapText="1"/>
    </xf>
    <xf numFmtId="3" fontId="39" fillId="6" borderId="35" xfId="0" applyNumberFormat="1" applyFont="1" applyFill="1" applyBorder="1" applyAlignment="1">
      <alignment horizontal="center" vertical="center" wrapText="1"/>
    </xf>
    <xf numFmtId="3" fontId="39" fillId="6" borderId="8" xfId="0" applyNumberFormat="1" applyFont="1" applyFill="1" applyBorder="1" applyAlignment="1">
      <alignment horizontal="center" vertical="center" wrapText="1"/>
    </xf>
    <xf numFmtId="3" fontId="39" fillId="6" borderId="5" xfId="0" applyNumberFormat="1" applyFont="1" applyFill="1" applyBorder="1" applyAlignment="1">
      <alignment horizontal="center" vertical="center" wrapText="1"/>
    </xf>
    <xf numFmtId="3" fontId="39" fillId="6" borderId="11" xfId="0" applyNumberFormat="1" applyFont="1" applyFill="1" applyBorder="1" applyAlignment="1">
      <alignment horizontal="center" vertical="center" wrapText="1"/>
    </xf>
    <xf numFmtId="3" fontId="39" fillId="6" borderId="6" xfId="0" applyNumberFormat="1" applyFont="1" applyFill="1" applyBorder="1" applyAlignment="1">
      <alignment horizontal="center" vertical="center" wrapText="1"/>
    </xf>
    <xf numFmtId="3" fontId="45" fillId="6" borderId="5" xfId="0" applyNumberFormat="1" applyFont="1" applyFill="1" applyBorder="1" applyAlignment="1">
      <alignment horizontal="center" vertical="center" wrapText="1"/>
    </xf>
    <xf numFmtId="3" fontId="45" fillId="6" borderId="6" xfId="0" applyNumberFormat="1" applyFont="1" applyFill="1" applyBorder="1" applyAlignment="1">
      <alignment horizontal="center" vertical="center" wrapText="1"/>
    </xf>
    <xf numFmtId="3" fontId="45" fillId="6" borderId="43" xfId="0" applyNumberFormat="1" applyFont="1" applyFill="1" applyBorder="1" applyAlignment="1">
      <alignment horizontal="center" vertical="center" wrapText="1"/>
    </xf>
    <xf numFmtId="3" fontId="45" fillId="6" borderId="9" xfId="0" applyNumberFormat="1" applyFont="1" applyFill="1" applyBorder="1" applyAlignment="1">
      <alignment horizontal="center" vertical="center" wrapText="1"/>
    </xf>
    <xf numFmtId="3" fontId="45" fillId="6" borderId="44" xfId="0" applyNumberFormat="1" applyFont="1" applyFill="1" applyBorder="1" applyAlignment="1">
      <alignment horizontal="center" vertical="center" wrapText="1"/>
    </xf>
    <xf numFmtId="3" fontId="45" fillId="6" borderId="34" xfId="0" applyNumberFormat="1" applyFont="1" applyFill="1" applyBorder="1" applyAlignment="1">
      <alignment horizontal="center" vertical="center" wrapText="1"/>
    </xf>
    <xf numFmtId="3" fontId="45" fillId="6" borderId="35" xfId="0" applyNumberFormat="1" applyFont="1" applyFill="1" applyBorder="1" applyAlignment="1">
      <alignment horizontal="center" vertical="center" wrapText="1"/>
    </xf>
    <xf numFmtId="3" fontId="63" fillId="5" borderId="0" xfId="0" applyNumberFormat="1" applyFont="1" applyFill="1" applyAlignment="1">
      <alignment horizontal="center" vertical="center" wrapText="1"/>
    </xf>
    <xf numFmtId="3" fontId="63" fillId="7" borderId="5" xfId="0" applyNumberFormat="1" applyFont="1" applyFill="1" applyBorder="1" applyAlignment="1">
      <alignment horizontal="center" vertical="center"/>
    </xf>
    <xf numFmtId="3" fontId="63" fillId="7" borderId="6" xfId="0" applyNumberFormat="1" applyFont="1" applyFill="1" applyBorder="1" applyAlignment="1">
      <alignment horizontal="center" vertical="center"/>
    </xf>
    <xf numFmtId="3" fontId="45" fillId="6" borderId="17" xfId="0" applyNumberFormat="1" applyFont="1" applyFill="1" applyBorder="1" applyAlignment="1">
      <alignment horizontal="center" vertical="center" wrapText="1"/>
    </xf>
    <xf numFmtId="0" fontId="107" fillId="6" borderId="36" xfId="0" applyFont="1" applyFill="1" applyBorder="1" applyAlignment="1">
      <alignment horizontal="center" vertical="center" wrapText="1"/>
    </xf>
    <xf numFmtId="0" fontId="107" fillId="6" borderId="37" xfId="0" applyFont="1" applyFill="1" applyBorder="1" applyAlignment="1">
      <alignment horizontal="center" vertical="center" wrapText="1"/>
    </xf>
    <xf numFmtId="0" fontId="107" fillId="6" borderId="89" xfId="0" applyFont="1" applyFill="1" applyBorder="1" applyAlignment="1">
      <alignment horizontal="center" vertical="center" wrapText="1"/>
    </xf>
    <xf numFmtId="0" fontId="107" fillId="6" borderId="66" xfId="0" applyFont="1" applyFill="1" applyBorder="1" applyAlignment="1">
      <alignment horizontal="center" vertical="center" wrapText="1"/>
    </xf>
    <xf numFmtId="0" fontId="107" fillId="6" borderId="83" xfId="0" applyFont="1" applyFill="1" applyBorder="1" applyAlignment="1">
      <alignment horizontal="center" vertical="center" wrapText="1"/>
    </xf>
    <xf numFmtId="0" fontId="107" fillId="6" borderId="67" xfId="0" applyFont="1" applyFill="1" applyBorder="1" applyAlignment="1">
      <alignment horizontal="center" vertical="center" wrapText="1"/>
    </xf>
    <xf numFmtId="3" fontId="99" fillId="6" borderId="14" xfId="0" applyNumberFormat="1" applyFont="1" applyFill="1" applyBorder="1" applyAlignment="1">
      <alignment horizontal="center" vertical="center" wrapText="1"/>
    </xf>
    <xf numFmtId="3" fontId="99" fillId="6" borderId="38" xfId="0" applyNumberFormat="1" applyFont="1" applyFill="1" applyBorder="1" applyAlignment="1">
      <alignment horizontal="center" vertical="center" wrapText="1"/>
    </xf>
    <xf numFmtId="3" fontId="99" fillId="6" borderId="45" xfId="0" applyNumberFormat="1" applyFont="1" applyFill="1" applyBorder="1" applyAlignment="1">
      <alignment horizontal="center" vertical="center" wrapText="1"/>
    </xf>
    <xf numFmtId="3" fontId="99" fillId="6" borderId="13" xfId="0" applyNumberFormat="1" applyFont="1" applyFill="1" applyBorder="1" applyAlignment="1">
      <alignment horizontal="center" vertical="center" wrapText="1"/>
    </xf>
    <xf numFmtId="3" fontId="99" fillId="6" borderId="39" xfId="0" applyNumberFormat="1" applyFont="1" applyFill="1" applyBorder="1" applyAlignment="1">
      <alignment horizontal="center" vertical="center" wrapText="1"/>
    </xf>
    <xf numFmtId="3" fontId="99" fillId="6" borderId="46" xfId="0" applyNumberFormat="1" applyFont="1" applyFill="1" applyBorder="1" applyAlignment="1">
      <alignment horizontal="center" vertical="center" wrapText="1"/>
    </xf>
    <xf numFmtId="3" fontId="39" fillId="6" borderId="4" xfId="0" applyNumberFormat="1" applyFont="1" applyFill="1" applyBorder="1" applyAlignment="1">
      <alignment horizontal="center" vertical="center" wrapText="1"/>
    </xf>
    <xf numFmtId="3" fontId="37" fillId="6" borderId="32" xfId="0" applyNumberFormat="1" applyFont="1" applyFill="1" applyBorder="1" applyAlignment="1">
      <alignment horizontal="center" vertical="center" wrapText="1"/>
    </xf>
    <xf numFmtId="3" fontId="37" fillId="6" borderId="12" xfId="0" applyNumberFormat="1" applyFont="1" applyFill="1" applyBorder="1" applyAlignment="1">
      <alignment horizontal="center" vertical="center" wrapText="1"/>
    </xf>
    <xf numFmtId="3" fontId="37" fillId="6" borderId="14" xfId="0" applyNumberFormat="1" applyFont="1" applyFill="1" applyBorder="1" applyAlignment="1">
      <alignment horizontal="center" vertical="center" wrapText="1"/>
    </xf>
    <xf numFmtId="3" fontId="37" fillId="6" borderId="45" xfId="0" applyNumberFormat="1" applyFont="1" applyFill="1" applyBorder="1" applyAlignment="1">
      <alignment horizontal="center" vertical="center" wrapText="1"/>
    </xf>
    <xf numFmtId="3" fontId="54" fillId="6" borderId="53" xfId="0" applyNumberFormat="1" applyFont="1" applyFill="1" applyBorder="1" applyAlignment="1">
      <alignment horizontal="center"/>
    </xf>
    <xf numFmtId="3" fontId="39" fillId="6" borderId="32" xfId="0" applyNumberFormat="1" applyFont="1" applyFill="1" applyBorder="1" applyAlignment="1">
      <alignment horizontal="center" vertical="center" wrapText="1"/>
    </xf>
    <xf numFmtId="3" fontId="39" fillId="6" borderId="12" xfId="0" applyNumberFormat="1" applyFont="1" applyFill="1" applyBorder="1" applyAlignment="1">
      <alignment horizontal="center" vertical="center" wrapText="1"/>
    </xf>
    <xf numFmtId="3" fontId="124" fillId="6" borderId="34" xfId="0" applyNumberFormat="1" applyFont="1" applyFill="1" applyBorder="1" applyAlignment="1">
      <alignment horizontal="center"/>
    </xf>
    <xf numFmtId="3" fontId="124" fillId="6" borderId="35" xfId="0" applyNumberFormat="1" applyFont="1" applyFill="1" applyBorder="1" applyAlignment="1">
      <alignment horizontal="center"/>
    </xf>
    <xf numFmtId="3" fontId="124" fillId="6" borderId="8" xfId="0" applyNumberFormat="1" applyFont="1" applyFill="1" applyBorder="1" applyAlignment="1">
      <alignment horizontal="center"/>
    </xf>
    <xf numFmtId="3" fontId="125" fillId="5" borderId="64" xfId="0" applyNumberFormat="1" applyFont="1" applyFill="1" applyBorder="1" applyAlignment="1">
      <alignment horizontal="right" vertical="center" wrapText="1"/>
    </xf>
    <xf numFmtId="3" fontId="124" fillId="6" borderId="5" xfId="0" applyNumberFormat="1" applyFont="1" applyFill="1" applyBorder="1" applyAlignment="1">
      <alignment horizontal="center"/>
    </xf>
    <xf numFmtId="3" fontId="124" fillId="6" borderId="53" xfId="0" applyNumberFormat="1" applyFont="1" applyFill="1" applyBorder="1" applyAlignment="1">
      <alignment horizontal="center"/>
    </xf>
    <xf numFmtId="3" fontId="132" fillId="6" borderId="5" xfId="0" applyNumberFormat="1" applyFont="1" applyFill="1" applyBorder="1" applyAlignment="1">
      <alignment horizontal="center" vertical="center" wrapText="1"/>
    </xf>
    <xf numFmtId="3" fontId="132" fillId="6" borderId="6" xfId="0" applyNumberFormat="1" applyFont="1" applyFill="1" applyBorder="1" applyAlignment="1">
      <alignment horizontal="center" vertical="center" wrapText="1"/>
    </xf>
    <xf numFmtId="3" fontId="132" fillId="6" borderId="34" xfId="0" applyNumberFormat="1" applyFont="1" applyFill="1" applyBorder="1" applyAlignment="1">
      <alignment horizontal="center" vertical="center" wrapText="1"/>
    </xf>
    <xf numFmtId="3" fontId="132" fillId="6" borderId="35" xfId="0" applyNumberFormat="1" applyFont="1" applyFill="1" applyBorder="1" applyAlignment="1">
      <alignment horizontal="center" vertical="center" wrapText="1"/>
    </xf>
    <xf numFmtId="3" fontId="132" fillId="6" borderId="8" xfId="0" applyNumberFormat="1" applyFont="1" applyFill="1" applyBorder="1" applyAlignment="1">
      <alignment horizontal="center" vertical="center" wrapText="1"/>
    </xf>
    <xf numFmtId="3" fontId="39" fillId="6" borderId="28" xfId="0" applyNumberFormat="1" applyFont="1" applyFill="1" applyBorder="1" applyAlignment="1">
      <alignment horizontal="center" vertical="center" wrapText="1"/>
    </xf>
    <xf numFmtId="3" fontId="39" fillId="6" borderId="0" xfId="0" applyNumberFormat="1" applyFont="1" applyFill="1" applyBorder="1" applyAlignment="1">
      <alignment horizontal="center" vertical="center" wrapText="1"/>
    </xf>
    <xf numFmtId="0" fontId="195" fillId="0" borderId="0" xfId="0" applyFont="1" applyAlignment="1">
      <alignment horizontal="center" vertical="center" wrapText="1"/>
    </xf>
    <xf numFmtId="0" fontId="197" fillId="21" borderId="5" xfId="0" applyFont="1" applyFill="1" applyBorder="1" applyAlignment="1">
      <alignment horizontal="center" vertical="center" wrapText="1"/>
    </xf>
    <xf numFmtId="0" fontId="197" fillId="21" borderId="11" xfId="0" applyFont="1" applyFill="1" applyBorder="1" applyAlignment="1">
      <alignment horizontal="center" vertical="center" wrapText="1"/>
    </xf>
    <xf numFmtId="0" fontId="197" fillId="21" borderId="6" xfId="0" applyFont="1" applyFill="1" applyBorder="1" applyAlignment="1">
      <alignment horizontal="center" vertical="center" wrapText="1"/>
    </xf>
    <xf numFmtId="0" fontId="197" fillId="21" borderId="34" xfId="0" applyFont="1" applyFill="1" applyBorder="1" applyAlignment="1">
      <alignment horizontal="center" vertical="center" wrapText="1"/>
    </xf>
    <xf numFmtId="0" fontId="197" fillId="21" borderId="35" xfId="0" applyFont="1" applyFill="1" applyBorder="1" applyAlignment="1">
      <alignment horizontal="center" vertical="center" wrapText="1"/>
    </xf>
    <xf numFmtId="0" fontId="197" fillId="21" borderId="8" xfId="0" applyFont="1" applyFill="1" applyBorder="1" applyAlignment="1">
      <alignment horizontal="center" vertical="center" wrapText="1"/>
    </xf>
    <xf numFmtId="0" fontId="130" fillId="0" borderId="0" xfId="0" applyFont="1" applyBorder="1" applyAlignment="1">
      <alignment horizontal="center" vertical="center" wrapText="1"/>
    </xf>
    <xf numFmtId="0" fontId="114" fillId="6" borderId="5" xfId="0" applyFont="1" applyFill="1" applyBorder="1" applyAlignment="1">
      <alignment horizontal="center" vertical="center" wrapText="1"/>
    </xf>
    <xf numFmtId="0" fontId="114" fillId="6" borderId="6" xfId="0" applyFont="1" applyFill="1" applyBorder="1" applyAlignment="1">
      <alignment horizontal="center" vertical="center" wrapText="1"/>
    </xf>
    <xf numFmtId="0" fontId="162" fillId="21" borderId="14" xfId="0" applyFont="1" applyFill="1" applyBorder="1" applyAlignment="1">
      <alignment horizontal="center" vertical="center" wrapText="1"/>
    </xf>
    <xf numFmtId="0" fontId="162" fillId="21" borderId="43" xfId="0" applyFont="1" applyFill="1" applyBorder="1" applyAlignment="1">
      <alignment horizontal="center" vertical="center" wrapText="1"/>
    </xf>
    <xf numFmtId="0" fontId="162" fillId="21" borderId="13" xfId="0" applyFont="1" applyFill="1" applyBorder="1" applyAlignment="1">
      <alignment horizontal="center" vertical="center" wrapText="1"/>
    </xf>
    <xf numFmtId="0" fontId="162" fillId="21" borderId="9" xfId="0" applyFont="1" applyFill="1" applyBorder="1" applyAlignment="1">
      <alignment horizontal="center" vertical="center" wrapText="1"/>
    </xf>
    <xf numFmtId="0" fontId="162" fillId="21" borderId="44" xfId="0" applyFont="1" applyFill="1" applyBorder="1" applyAlignment="1">
      <alignment horizontal="center" vertical="center" wrapText="1"/>
    </xf>
    <xf numFmtId="0" fontId="162" fillId="21" borderId="10" xfId="0" applyFont="1" applyFill="1" applyBorder="1" applyAlignment="1">
      <alignment horizontal="center" vertical="center" wrapText="1"/>
    </xf>
    <xf numFmtId="0" fontId="114" fillId="21" borderId="5" xfId="0" applyFont="1" applyFill="1" applyBorder="1" applyAlignment="1">
      <alignment horizontal="center" vertical="center" wrapText="1"/>
    </xf>
    <xf numFmtId="0" fontId="114" fillId="21" borderId="11" xfId="0" applyFont="1" applyFill="1" applyBorder="1" applyAlignment="1">
      <alignment horizontal="center" vertical="center" wrapText="1"/>
    </xf>
    <xf numFmtId="0" fontId="114" fillId="21" borderId="6" xfId="0" applyFont="1" applyFill="1" applyBorder="1" applyAlignment="1">
      <alignment horizontal="center" vertical="center" wrapText="1"/>
    </xf>
    <xf numFmtId="0" fontId="114" fillId="7" borderId="14" xfId="0" applyFont="1" applyFill="1" applyBorder="1" applyAlignment="1">
      <alignment horizontal="center" vertical="center" wrapText="1"/>
    </xf>
    <xf numFmtId="0" fontId="114" fillId="7" borderId="38" xfId="0" applyFont="1" applyFill="1" applyBorder="1" applyAlignment="1">
      <alignment horizontal="center" vertical="center" wrapText="1"/>
    </xf>
    <xf numFmtId="0" fontId="114" fillId="7" borderId="45" xfId="0" applyFont="1" applyFill="1" applyBorder="1" applyAlignment="1">
      <alignment horizontal="center" vertical="center" wrapText="1"/>
    </xf>
    <xf numFmtId="0" fontId="114" fillId="7" borderId="13" xfId="0" applyFont="1" applyFill="1" applyBorder="1" applyAlignment="1">
      <alignment horizontal="center" vertical="center" wrapText="1"/>
    </xf>
    <xf numFmtId="0" fontId="114" fillId="7" borderId="39" xfId="0" applyFont="1" applyFill="1" applyBorder="1" applyAlignment="1">
      <alignment horizontal="center" vertical="center" wrapText="1"/>
    </xf>
    <xf numFmtId="0" fontId="114" fillId="7" borderId="46" xfId="0" applyFont="1" applyFill="1" applyBorder="1" applyAlignment="1">
      <alignment horizontal="center" vertical="center" wrapText="1"/>
    </xf>
    <xf numFmtId="0" fontId="96" fillId="7" borderId="5" xfId="17" applyFont="1" applyFill="1" applyBorder="1" applyAlignment="1">
      <alignment horizontal="center" vertical="center" wrapText="1"/>
    </xf>
    <xf numFmtId="0" fontId="96" fillId="7" borderId="6" xfId="17" applyFont="1" applyFill="1" applyBorder="1" applyAlignment="1">
      <alignment horizontal="center" vertical="center" wrapText="1"/>
    </xf>
    <xf numFmtId="0" fontId="107" fillId="6" borderId="14" xfId="17" applyFont="1" applyFill="1" applyBorder="1" applyAlignment="1">
      <alignment horizontal="center" vertical="center" wrapText="1"/>
    </xf>
    <xf numFmtId="0" fontId="107" fillId="6" borderId="45" xfId="17" applyFont="1" applyFill="1" applyBorder="1" applyAlignment="1">
      <alignment horizontal="center" vertical="center" wrapText="1"/>
    </xf>
    <xf numFmtId="0" fontId="107" fillId="6" borderId="13" xfId="17" applyFont="1" applyFill="1" applyBorder="1" applyAlignment="1">
      <alignment horizontal="center" vertical="center" wrapText="1"/>
    </xf>
    <xf numFmtId="0" fontId="107" fillId="6" borderId="46" xfId="17" applyFont="1" applyFill="1" applyBorder="1" applyAlignment="1">
      <alignment horizontal="center" vertical="center" wrapText="1"/>
    </xf>
    <xf numFmtId="0" fontId="107" fillId="6" borderId="40" xfId="17" applyFont="1" applyFill="1" applyBorder="1" applyAlignment="1">
      <alignment horizontal="center" vertical="center" wrapText="1"/>
    </xf>
    <xf numFmtId="0" fontId="107" fillId="6" borderId="47" xfId="17" applyFont="1" applyFill="1" applyBorder="1" applyAlignment="1">
      <alignment horizontal="center" vertical="center" wrapText="1"/>
    </xf>
    <xf numFmtId="0" fontId="107" fillId="6" borderId="21" xfId="17" applyFont="1" applyFill="1" applyBorder="1" applyAlignment="1">
      <alignment horizontal="center" vertical="center" wrapText="1"/>
    </xf>
    <xf numFmtId="0" fontId="107" fillId="6" borderId="31" xfId="17" applyFont="1" applyFill="1" applyBorder="1" applyAlignment="1">
      <alignment horizontal="center" vertical="center" wrapText="1"/>
    </xf>
    <xf numFmtId="0" fontId="160" fillId="6" borderId="34" xfId="17" applyFont="1" applyFill="1" applyBorder="1" applyAlignment="1">
      <alignment horizontal="center" vertical="center" wrapText="1"/>
    </xf>
    <xf numFmtId="0" fontId="160" fillId="6" borderId="35" xfId="17" applyFont="1" applyFill="1" applyBorder="1" applyAlignment="1">
      <alignment horizontal="center" vertical="center" wrapText="1"/>
    </xf>
    <xf numFmtId="0" fontId="160" fillId="6" borderId="8" xfId="17" applyFont="1" applyFill="1" applyBorder="1" applyAlignment="1">
      <alignment horizontal="center" vertical="center" wrapText="1"/>
    </xf>
    <xf numFmtId="0" fontId="107" fillId="6" borderId="32" xfId="17" applyFont="1" applyFill="1" applyBorder="1" applyAlignment="1">
      <alignment horizontal="center" vertical="center" wrapText="1"/>
    </xf>
    <xf numFmtId="0" fontId="107" fillId="6" borderId="12" xfId="17" applyFont="1" applyFill="1" applyBorder="1" applyAlignment="1">
      <alignment horizontal="center" vertical="center" wrapText="1"/>
    </xf>
    <xf numFmtId="3" fontId="99" fillId="5" borderId="0" xfId="0" applyNumberFormat="1" applyFont="1" applyFill="1" applyBorder="1" applyAlignment="1">
      <alignment horizontal="center" vertical="center" wrapText="1"/>
    </xf>
    <xf numFmtId="0" fontId="107" fillId="7" borderId="5" xfId="17" applyFont="1" applyFill="1" applyBorder="1" applyAlignment="1">
      <alignment horizontal="center" vertical="center" wrapText="1"/>
    </xf>
    <xf numFmtId="0" fontId="107" fillId="7" borderId="6" xfId="17" applyFont="1" applyFill="1" applyBorder="1" applyAlignment="1">
      <alignment horizontal="center" vertical="center" wrapText="1"/>
    </xf>
    <xf numFmtId="0" fontId="107" fillId="6" borderId="28" xfId="17" applyFont="1" applyFill="1" applyBorder="1" applyAlignment="1">
      <alignment horizontal="center" vertical="center" wrapText="1"/>
    </xf>
    <xf numFmtId="0" fontId="107" fillId="6" borderId="64" xfId="17" applyFont="1" applyFill="1" applyBorder="1" applyAlignment="1">
      <alignment horizontal="center" vertical="center" wrapText="1"/>
    </xf>
    <xf numFmtId="0" fontId="66" fillId="7" borderId="5" xfId="17" applyFont="1" applyFill="1" applyBorder="1" applyAlignment="1">
      <alignment horizontal="center" vertical="center" wrapText="1"/>
    </xf>
    <xf numFmtId="0" fontId="66" fillId="7" borderId="11" xfId="17" applyFont="1" applyFill="1" applyBorder="1" applyAlignment="1">
      <alignment horizontal="center" vertical="center" wrapText="1"/>
    </xf>
    <xf numFmtId="0" fontId="66" fillId="6" borderId="40" xfId="17" applyFont="1" applyFill="1" applyBorder="1" applyAlignment="1">
      <alignment horizontal="center" vertical="center" wrapText="1"/>
    </xf>
    <xf numFmtId="0" fontId="66" fillId="6" borderId="47" xfId="17" applyFont="1" applyFill="1" applyBorder="1" applyAlignment="1">
      <alignment horizontal="center" vertical="center" wrapText="1"/>
    </xf>
    <xf numFmtId="0" fontId="66" fillId="6" borderId="14" xfId="17" applyFont="1" applyFill="1" applyBorder="1" applyAlignment="1">
      <alignment horizontal="center" vertical="center" wrapText="1"/>
    </xf>
    <xf numFmtId="0" fontId="66" fillId="6" borderId="45" xfId="17" applyFont="1" applyFill="1" applyBorder="1" applyAlignment="1">
      <alignment horizontal="center" vertical="center" wrapText="1"/>
    </xf>
    <xf numFmtId="0" fontId="66" fillId="6" borderId="13" xfId="17" applyFont="1" applyFill="1" applyBorder="1" applyAlignment="1">
      <alignment horizontal="center" vertical="center" wrapText="1"/>
    </xf>
    <xf numFmtId="0" fontId="66" fillId="6" borderId="46" xfId="17" applyFont="1" applyFill="1" applyBorder="1" applyAlignment="1">
      <alignment horizontal="center" vertical="center" wrapText="1"/>
    </xf>
    <xf numFmtId="0" fontId="139" fillId="5" borderId="64" xfId="17" applyFont="1" applyFill="1" applyBorder="1" applyAlignment="1">
      <alignment horizontal="right" vertical="center"/>
    </xf>
    <xf numFmtId="49" fontId="185" fillId="0" borderId="0" xfId="17" applyNumberFormat="1" applyFont="1" applyAlignment="1">
      <alignment horizontal="center" vertical="center" wrapText="1"/>
    </xf>
    <xf numFmtId="49" fontId="92" fillId="0" borderId="64" xfId="17" applyNumberFormat="1" applyFont="1" applyBorder="1" applyAlignment="1">
      <alignment horizontal="right"/>
    </xf>
    <xf numFmtId="49" fontId="93" fillId="0" borderId="32" xfId="17" applyNumberFormat="1" applyFont="1" applyBorder="1" applyAlignment="1">
      <alignment horizontal="center" vertical="center"/>
    </xf>
    <xf numFmtId="49" fontId="93" fillId="0" borderId="12" xfId="17" applyNumberFormat="1" applyFont="1" applyBorder="1" applyAlignment="1">
      <alignment horizontal="center" vertical="center"/>
    </xf>
    <xf numFmtId="49" fontId="93" fillId="0" borderId="32" xfId="17" applyNumberFormat="1" applyFont="1" applyBorder="1" applyAlignment="1">
      <alignment horizontal="center" vertical="center" wrapText="1"/>
    </xf>
    <xf numFmtId="49" fontId="93" fillId="0" borderId="12" xfId="17" applyNumberFormat="1" applyFont="1" applyBorder="1" applyAlignment="1">
      <alignment horizontal="center" vertical="center" wrapText="1"/>
    </xf>
    <xf numFmtId="0" fontId="94" fillId="0" borderId="94" xfId="49" applyFont="1" applyBorder="1" applyAlignment="1">
      <alignment horizontal="center" vertical="center" wrapText="1"/>
    </xf>
    <xf numFmtId="0" fontId="94" fillId="0" borderId="65" xfId="49" applyFont="1" applyBorder="1" applyAlignment="1">
      <alignment horizontal="center" vertical="center" wrapText="1"/>
    </xf>
    <xf numFmtId="0" fontId="158" fillId="0" borderId="89" xfId="49" applyFont="1" applyBorder="1" applyAlignment="1">
      <alignment horizontal="center" vertical="center" wrapText="1"/>
    </xf>
    <xf numFmtId="0" fontId="158" fillId="0" borderId="66" xfId="49" applyFont="1" applyBorder="1" applyAlignment="1">
      <alignment horizontal="center" vertical="center" wrapText="1"/>
    </xf>
    <xf numFmtId="0" fontId="133" fillId="21" borderId="1" xfId="0" applyFont="1" applyFill="1" applyBorder="1" applyAlignment="1">
      <alignment horizontal="center" vertical="center" wrapText="1"/>
    </xf>
    <xf numFmtId="0" fontId="133" fillId="21" borderId="3" xfId="0" applyFont="1" applyFill="1" applyBorder="1" applyAlignment="1">
      <alignment horizontal="center" vertical="center" wrapText="1"/>
    </xf>
    <xf numFmtId="0" fontId="147" fillId="5" borderId="0" xfId="0" applyFont="1" applyFill="1" applyAlignment="1">
      <alignment horizontal="center" vertical="center"/>
    </xf>
    <xf numFmtId="3" fontId="176" fillId="6" borderId="5" xfId="0" applyNumberFormat="1" applyFont="1" applyFill="1" applyBorder="1" applyAlignment="1">
      <alignment horizontal="center" vertical="center"/>
    </xf>
    <xf numFmtId="3" fontId="176" fillId="6" borderId="53" xfId="0" applyNumberFormat="1" applyFont="1" applyFill="1" applyBorder="1" applyAlignment="1">
      <alignment horizontal="center" vertical="center"/>
    </xf>
    <xf numFmtId="3" fontId="26" fillId="6" borderId="14" xfId="0" applyNumberFormat="1" applyFont="1" applyFill="1" applyBorder="1" applyAlignment="1">
      <alignment horizontal="center" vertical="center" wrapText="1"/>
    </xf>
    <xf numFmtId="3" fontId="26" fillId="6" borderId="45" xfId="0" applyNumberFormat="1" applyFont="1" applyFill="1" applyBorder="1" applyAlignment="1">
      <alignment horizontal="center" vertical="center" wrapText="1"/>
    </xf>
    <xf numFmtId="3" fontId="26" fillId="6" borderId="13" xfId="0" applyNumberFormat="1" applyFont="1" applyFill="1" applyBorder="1" applyAlignment="1">
      <alignment horizontal="center" vertical="center" wrapText="1"/>
    </xf>
    <xf numFmtId="3" fontId="26" fillId="6" borderId="46" xfId="0" applyNumberFormat="1" applyFont="1" applyFill="1" applyBorder="1" applyAlignment="1">
      <alignment horizontal="center" vertical="center" wrapText="1"/>
    </xf>
    <xf numFmtId="3" fontId="26" fillId="6" borderId="40" xfId="0" applyNumberFormat="1" applyFont="1" applyFill="1" applyBorder="1" applyAlignment="1">
      <alignment horizontal="center" vertical="center" wrapText="1"/>
    </xf>
    <xf numFmtId="3" fontId="26" fillId="6" borderId="47" xfId="0" applyNumberFormat="1" applyFont="1" applyFill="1" applyBorder="1" applyAlignment="1">
      <alignment horizontal="center" vertical="center" wrapText="1"/>
    </xf>
    <xf numFmtId="3" fontId="177" fillId="6" borderId="34" xfId="0" applyNumberFormat="1" applyFont="1" applyFill="1" applyBorder="1" applyAlignment="1">
      <alignment horizontal="center" vertical="center" wrapText="1"/>
    </xf>
    <xf numFmtId="3" fontId="178" fillId="6" borderId="8" xfId="0" applyNumberFormat="1" applyFont="1" applyFill="1" applyBorder="1" applyAlignment="1">
      <alignment horizontal="center" vertical="center" wrapText="1"/>
    </xf>
    <xf numFmtId="3" fontId="177" fillId="6" borderId="35" xfId="0" applyNumberFormat="1" applyFont="1" applyFill="1" applyBorder="1" applyAlignment="1">
      <alignment horizontal="center" vertical="center" wrapText="1"/>
    </xf>
    <xf numFmtId="3" fontId="177" fillId="6" borderId="8" xfId="0" applyNumberFormat="1" applyFont="1" applyFill="1" applyBorder="1" applyAlignment="1">
      <alignment horizontal="center" vertical="center" wrapText="1"/>
    </xf>
    <xf numFmtId="3" fontId="161" fillId="5" borderId="64" xfId="0" applyNumberFormat="1" applyFont="1" applyFill="1" applyBorder="1" applyAlignment="1">
      <alignment horizontal="center" vertical="center" wrapText="1"/>
    </xf>
    <xf numFmtId="0" fontId="184" fillId="7" borderId="34" xfId="0" applyFont="1" applyFill="1" applyBorder="1" applyAlignment="1">
      <alignment horizontal="center" vertical="center" wrapText="1"/>
    </xf>
    <xf numFmtId="0" fontId="184" fillId="7" borderId="8" xfId="0" applyFont="1" applyFill="1" applyBorder="1" applyAlignment="1">
      <alignment horizontal="center" vertical="center" wrapText="1"/>
    </xf>
    <xf numFmtId="0" fontId="199" fillId="0" borderId="0" xfId="0" applyFont="1" applyFill="1" applyAlignment="1">
      <alignment horizontal="center" vertical="center" wrapText="1"/>
    </xf>
    <xf numFmtId="0" fontId="184" fillId="0" borderId="0" xfId="0" applyFont="1" applyFill="1" applyAlignment="1">
      <alignment horizontal="center" vertical="center" wrapText="1"/>
    </xf>
    <xf numFmtId="0" fontId="184" fillId="0" borderId="0" xfId="0" applyFont="1" applyFill="1" applyBorder="1" applyAlignment="1">
      <alignment horizontal="center"/>
    </xf>
    <xf numFmtId="0" fontId="168" fillId="0" borderId="0" xfId="0" applyFont="1" applyFill="1" applyBorder="1" applyAlignment="1">
      <alignment horizontal="center"/>
    </xf>
    <xf numFmtId="0" fontId="167" fillId="6" borderId="14" xfId="0" applyFont="1" applyFill="1" applyBorder="1" applyAlignment="1">
      <alignment horizontal="center" vertical="center" wrapText="1"/>
    </xf>
    <xf numFmtId="0" fontId="167" fillId="6" borderId="45" xfId="0" applyFont="1" applyFill="1" applyBorder="1" applyAlignment="1">
      <alignment horizontal="center" vertical="center" wrapText="1"/>
    </xf>
    <xf numFmtId="0" fontId="167" fillId="6" borderId="13" xfId="0" applyFont="1" applyFill="1" applyBorder="1" applyAlignment="1">
      <alignment horizontal="center" vertical="center" wrapText="1"/>
    </xf>
    <xf numFmtId="0" fontId="167" fillId="6" borderId="46" xfId="0" applyFont="1" applyFill="1" applyBorder="1" applyAlignment="1">
      <alignment horizontal="center" vertical="center" wrapText="1"/>
    </xf>
    <xf numFmtId="0" fontId="184" fillId="6" borderId="34" xfId="0" applyFont="1" applyFill="1" applyBorder="1" applyAlignment="1">
      <alignment horizontal="center" vertical="center" wrapText="1"/>
    </xf>
    <xf numFmtId="0" fontId="184" fillId="6" borderId="35" xfId="0" applyFont="1" applyFill="1" applyBorder="1" applyAlignment="1">
      <alignment horizontal="center" vertical="center" wrapText="1"/>
    </xf>
    <xf numFmtId="0" fontId="184" fillId="6" borderId="8" xfId="0" applyFont="1" applyFill="1" applyBorder="1" applyAlignment="1">
      <alignment horizontal="center" vertical="center" wrapText="1"/>
    </xf>
    <xf numFmtId="0" fontId="184" fillId="6" borderId="5" xfId="0" applyFont="1" applyFill="1" applyBorder="1" applyAlignment="1">
      <alignment horizontal="center" vertical="center" wrapText="1"/>
    </xf>
    <xf numFmtId="0" fontId="184" fillId="6" borderId="11" xfId="0" applyFont="1" applyFill="1" applyBorder="1" applyAlignment="1">
      <alignment horizontal="center" vertical="center" wrapText="1"/>
    </xf>
    <xf numFmtId="0" fontId="184" fillId="6" borderId="6" xfId="0" applyFont="1" applyFill="1" applyBorder="1" applyAlignment="1">
      <alignment horizontal="center" vertical="center" wrapText="1"/>
    </xf>
    <xf numFmtId="0" fontId="21" fillId="6" borderId="40" xfId="0" applyFont="1" applyFill="1" applyBorder="1" applyAlignment="1" applyProtection="1">
      <alignment horizontal="center" vertical="center" textRotation="90" wrapText="1"/>
      <protection locked="0"/>
    </xf>
    <xf numFmtId="0" fontId="21" fillId="6" borderId="41" xfId="0" applyFont="1" applyFill="1" applyBorder="1" applyAlignment="1" applyProtection="1">
      <alignment horizontal="center" vertical="center" textRotation="90" wrapText="1"/>
      <protection locked="0"/>
    </xf>
    <xf numFmtId="0" fontId="21" fillId="6" borderId="47" xfId="0" applyFont="1" applyFill="1" applyBorder="1" applyAlignment="1" applyProtection="1">
      <alignment horizontal="center" vertical="center" textRotation="90" wrapText="1"/>
      <protection locked="0"/>
    </xf>
    <xf numFmtId="0" fontId="35" fillId="0" borderId="0" xfId="0" applyFont="1" applyFill="1" applyBorder="1" applyAlignment="1" applyProtection="1">
      <alignment horizontal="center" vertical="center" wrapText="1"/>
      <protection locked="0"/>
    </xf>
    <xf numFmtId="0" fontId="21" fillId="6" borderId="51" xfId="0" applyFont="1" applyFill="1" applyBorder="1" applyAlignment="1" applyProtection="1">
      <alignment horizontal="center" vertical="center" wrapText="1"/>
      <protection locked="0"/>
    </xf>
    <xf numFmtId="0" fontId="21" fillId="6" borderId="79"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166" fillId="0" borderId="64" xfId="0" applyFont="1" applyFill="1" applyBorder="1" applyAlignment="1" applyProtection="1">
      <alignment horizontal="center"/>
      <protection locked="0"/>
    </xf>
    <xf numFmtId="49" fontId="20" fillId="7" borderId="5" xfId="0" applyNumberFormat="1" applyFont="1" applyFill="1" applyBorder="1" applyAlignment="1" applyProtection="1">
      <alignment horizontal="center" vertical="center" wrapText="1"/>
      <protection locked="0"/>
    </xf>
    <xf numFmtId="49" fontId="20" fillId="7" borderId="6" xfId="0" applyNumberFormat="1" applyFont="1" applyFill="1" applyBorder="1" applyAlignment="1" applyProtection="1">
      <alignment horizontal="center" vertical="center" wrapText="1"/>
      <protection locked="0"/>
    </xf>
    <xf numFmtId="0" fontId="22" fillId="6" borderId="14" xfId="0" applyFont="1" applyFill="1" applyBorder="1" applyAlignment="1" applyProtection="1">
      <alignment horizontal="center" vertical="center"/>
      <protection locked="0"/>
    </xf>
    <xf numFmtId="0" fontId="22" fillId="6" borderId="38" xfId="0" applyFont="1" applyFill="1" applyBorder="1" applyAlignment="1" applyProtection="1">
      <alignment horizontal="center" vertical="center"/>
      <protection locked="0"/>
    </xf>
    <xf numFmtId="0" fontId="22" fillId="6" borderId="45" xfId="0" applyFont="1" applyFill="1" applyBorder="1" applyAlignment="1" applyProtection="1">
      <alignment horizontal="center" vertical="center"/>
      <protection locked="0"/>
    </xf>
    <xf numFmtId="0" fontId="21" fillId="6" borderId="36" xfId="0" applyFont="1" applyFill="1" applyBorder="1" applyAlignment="1" applyProtection="1">
      <alignment horizontal="center" vertical="center" textRotation="90" wrapText="1"/>
      <protection locked="0"/>
    </xf>
    <xf numFmtId="0" fontId="21" fillId="6" borderId="22" xfId="0" applyFont="1" applyFill="1" applyBorder="1" applyAlignment="1" applyProtection="1">
      <alignment horizontal="center" vertical="center" textRotation="90" wrapText="1"/>
      <protection locked="0"/>
    </xf>
    <xf numFmtId="0" fontId="21" fillId="6" borderId="46" xfId="0" applyFont="1" applyFill="1" applyBorder="1" applyAlignment="1" applyProtection="1">
      <alignment horizontal="center" vertical="center" textRotation="90" wrapText="1"/>
      <protection locked="0"/>
    </xf>
    <xf numFmtId="0" fontId="21" fillId="6" borderId="23" xfId="0" applyFont="1" applyFill="1" applyBorder="1" applyAlignment="1" applyProtection="1">
      <alignment horizontal="center" vertical="center" textRotation="90" wrapText="1"/>
      <protection locked="0"/>
    </xf>
    <xf numFmtId="0" fontId="21" fillId="6" borderId="4" xfId="0" applyFont="1" applyFill="1" applyBorder="1" applyAlignment="1" applyProtection="1">
      <alignment horizontal="center" vertical="center" textRotation="90" wrapText="1"/>
      <protection locked="0"/>
    </xf>
    <xf numFmtId="0" fontId="21" fillId="6" borderId="33" xfId="0" applyFont="1" applyFill="1" applyBorder="1" applyAlignment="1" applyProtection="1">
      <alignment horizontal="center" vertical="center" textRotation="90" wrapText="1"/>
      <protection locked="0"/>
    </xf>
    <xf numFmtId="0" fontId="21" fillId="6" borderId="78" xfId="0" applyFont="1" applyFill="1" applyBorder="1" applyAlignment="1" applyProtection="1">
      <alignment horizontal="center" vertical="center" wrapText="1"/>
      <protection locked="0"/>
    </xf>
    <xf numFmtId="0" fontId="21" fillId="6" borderId="45" xfId="0" applyFont="1" applyFill="1" applyBorder="1" applyAlignment="1" applyProtection="1">
      <alignment horizontal="center" vertical="center" textRotation="90" wrapText="1"/>
      <protection locked="0"/>
    </xf>
    <xf numFmtId="0" fontId="22" fillId="6" borderId="13" xfId="0" applyFont="1" applyFill="1" applyBorder="1" applyAlignment="1" applyProtection="1">
      <alignment horizontal="center" vertical="center" wrapText="1"/>
      <protection locked="0"/>
    </xf>
    <xf numFmtId="0" fontId="22" fillId="6" borderId="39" xfId="0" applyFont="1" applyFill="1" applyBorder="1" applyAlignment="1" applyProtection="1">
      <alignment horizontal="center" vertical="center" wrapText="1"/>
      <protection locked="0"/>
    </xf>
    <xf numFmtId="0" fontId="22" fillId="6" borderId="46" xfId="0" applyFont="1" applyFill="1" applyBorder="1" applyAlignment="1" applyProtection="1">
      <alignment horizontal="center" vertical="center" wrapText="1"/>
      <protection locked="0"/>
    </xf>
    <xf numFmtId="0" fontId="21" fillId="6" borderId="40" xfId="0" applyFont="1" applyFill="1" applyBorder="1" applyAlignment="1" applyProtection="1">
      <alignment horizontal="center" vertical="center" wrapText="1"/>
      <protection locked="0"/>
    </xf>
    <xf numFmtId="0" fontId="21" fillId="6" borderId="41" xfId="0" applyFont="1" applyFill="1" applyBorder="1" applyAlignment="1" applyProtection="1">
      <alignment horizontal="center" vertical="center" wrapText="1"/>
      <protection locked="0"/>
    </xf>
    <xf numFmtId="0" fontId="21" fillId="6" borderId="47" xfId="0" applyFont="1" applyFill="1" applyBorder="1" applyAlignment="1" applyProtection="1">
      <alignment horizontal="center" vertical="center" wrapText="1"/>
      <protection locked="0"/>
    </xf>
    <xf numFmtId="0" fontId="21" fillId="6" borderId="14" xfId="0" applyFont="1" applyFill="1" applyBorder="1" applyAlignment="1" applyProtection="1">
      <alignment horizontal="center" vertical="center" wrapText="1"/>
      <protection locked="0"/>
    </xf>
    <xf numFmtId="0" fontId="21" fillId="6" borderId="13" xfId="0" applyFont="1" applyFill="1" applyBorder="1" applyAlignment="1" applyProtection="1">
      <alignment horizontal="center" vertical="center" wrapText="1"/>
      <protection locked="0"/>
    </xf>
    <xf numFmtId="3" fontId="39" fillId="7" borderId="53" xfId="0" applyNumberFormat="1" applyFont="1" applyFill="1" applyBorder="1" applyAlignment="1">
      <alignment horizontal="center" vertical="center"/>
    </xf>
    <xf numFmtId="3" fontId="37" fillId="6" borderId="42" xfId="0" applyNumberFormat="1" applyFont="1" applyFill="1" applyBorder="1" applyAlignment="1">
      <alignment horizontal="center" vertical="center" wrapText="1"/>
    </xf>
    <xf numFmtId="0" fontId="35" fillId="6" borderId="30" xfId="0" applyFont="1" applyFill="1" applyBorder="1" applyAlignment="1">
      <alignment horizontal="center" vertical="center" wrapText="1"/>
    </xf>
    <xf numFmtId="0" fontId="35" fillId="6" borderId="6" xfId="0" applyFont="1" applyFill="1" applyBorder="1" applyAlignment="1">
      <alignment horizontal="center" vertical="center" wrapText="1"/>
    </xf>
    <xf numFmtId="3" fontId="39" fillId="5" borderId="0" xfId="0" applyNumberFormat="1" applyFont="1" applyFill="1" applyBorder="1" applyAlignment="1">
      <alignment horizontal="center" vertical="center" wrapText="1"/>
    </xf>
    <xf numFmtId="3" fontId="37" fillId="6" borderId="9" xfId="0" applyNumberFormat="1" applyFont="1" applyFill="1" applyBorder="1" applyAlignment="1">
      <alignment horizontal="center" vertical="center" wrapText="1"/>
    </xf>
    <xf numFmtId="3" fontId="37" fillId="6" borderId="51" xfId="0" applyNumberFormat="1" applyFont="1" applyFill="1" applyBorder="1" applyAlignment="1">
      <alignment horizontal="center" vertical="center" wrapText="1"/>
    </xf>
    <xf numFmtId="3" fontId="37" fillId="6" borderId="52" xfId="0" applyNumberFormat="1" applyFont="1" applyFill="1" applyBorder="1" applyAlignment="1">
      <alignment horizontal="center" vertical="center" wrapText="1"/>
    </xf>
    <xf numFmtId="3" fontId="108" fillId="6" borderId="34" xfId="0" applyNumberFormat="1" applyFont="1" applyFill="1" applyBorder="1" applyAlignment="1">
      <alignment horizontal="center"/>
    </xf>
    <xf numFmtId="3" fontId="108" fillId="6" borderId="35" xfId="0" applyNumberFormat="1" applyFont="1" applyFill="1" applyBorder="1" applyAlignment="1">
      <alignment horizontal="center"/>
    </xf>
    <xf numFmtId="3" fontId="108" fillId="6" borderId="8" xfId="0" applyNumberFormat="1" applyFont="1" applyFill="1" applyBorder="1" applyAlignment="1">
      <alignment horizontal="center"/>
    </xf>
    <xf numFmtId="3" fontId="37" fillId="6" borderId="10" xfId="0" applyNumberFormat="1" applyFont="1" applyFill="1" applyBorder="1" applyAlignment="1">
      <alignment horizontal="center" vertical="center" wrapText="1"/>
    </xf>
    <xf numFmtId="3" fontId="37" fillId="6" borderId="27" xfId="0" applyNumberFormat="1" applyFont="1" applyFill="1" applyBorder="1" applyAlignment="1">
      <alignment horizontal="center" vertical="center" wrapText="1"/>
    </xf>
    <xf numFmtId="3" fontId="37" fillId="6" borderId="29" xfId="0" applyNumberFormat="1" applyFont="1" applyFill="1" applyBorder="1" applyAlignment="1">
      <alignment horizontal="center" vertical="center" wrapText="1"/>
    </xf>
    <xf numFmtId="3" fontId="26" fillId="6" borderId="9" xfId="0" applyNumberFormat="1" applyFont="1" applyFill="1" applyBorder="1" applyAlignment="1">
      <alignment horizontal="center" vertical="center" wrapText="1"/>
    </xf>
    <xf numFmtId="3" fontId="26" fillId="6" borderId="10" xfId="0" applyNumberFormat="1" applyFont="1" applyFill="1" applyBorder="1" applyAlignment="1">
      <alignment horizontal="center" vertical="center" wrapText="1"/>
    </xf>
    <xf numFmtId="3" fontId="26" fillId="6" borderId="27" xfId="0" applyNumberFormat="1" applyFont="1" applyFill="1" applyBorder="1" applyAlignment="1">
      <alignment horizontal="center" vertical="center" wrapText="1"/>
    </xf>
    <xf numFmtId="3" fontId="26" fillId="6" borderId="29" xfId="0" applyNumberFormat="1" applyFont="1" applyFill="1" applyBorder="1" applyAlignment="1">
      <alignment horizontal="center" vertical="center" wrapText="1"/>
    </xf>
    <xf numFmtId="3" fontId="54" fillId="6" borderId="34" xfId="0" applyNumberFormat="1" applyFont="1" applyFill="1" applyBorder="1" applyAlignment="1">
      <alignment horizontal="center"/>
    </xf>
    <xf numFmtId="3" fontId="54" fillId="6" borderId="35" xfId="0" applyNumberFormat="1" applyFont="1" applyFill="1" applyBorder="1" applyAlignment="1">
      <alignment horizontal="center"/>
    </xf>
    <xf numFmtId="3" fontId="54" fillId="6" borderId="8" xfId="0" applyNumberFormat="1" applyFont="1" applyFill="1" applyBorder="1" applyAlignment="1">
      <alignment horizontal="center"/>
    </xf>
    <xf numFmtId="3" fontId="43" fillId="6" borderId="47" xfId="0" applyNumberFormat="1" applyFont="1" applyFill="1" applyBorder="1" applyAlignment="1">
      <alignment horizontal="center" vertical="center" wrapText="1"/>
    </xf>
    <xf numFmtId="0" fontId="162" fillId="0" borderId="0" xfId="0" applyFont="1" applyAlignment="1">
      <alignment horizontal="center" vertical="top" wrapText="1"/>
    </xf>
    <xf numFmtId="0" fontId="110" fillId="0" borderId="0" xfId="0" applyFont="1" applyAlignment="1">
      <alignment horizontal="center" vertical="center" wrapText="1"/>
    </xf>
    <xf numFmtId="0" fontId="108" fillId="0" borderId="0" xfId="0" applyFont="1" applyAlignment="1">
      <alignment horizontal="right" vertical="center" wrapText="1"/>
    </xf>
    <xf numFmtId="0" fontId="98" fillId="6" borderId="14" xfId="0" applyFont="1" applyFill="1" applyBorder="1" applyAlignment="1">
      <alignment horizontal="center" vertical="center" wrapText="1"/>
    </xf>
    <xf numFmtId="0" fontId="98" fillId="6" borderId="38" xfId="0" applyFont="1" applyFill="1" applyBorder="1" applyAlignment="1">
      <alignment horizontal="center" vertical="center" wrapText="1"/>
    </xf>
    <xf numFmtId="0" fontId="98" fillId="6" borderId="45" xfId="0" applyFont="1" applyFill="1" applyBorder="1" applyAlignment="1">
      <alignment horizontal="center" vertical="center" wrapText="1"/>
    </xf>
    <xf numFmtId="0" fontId="98" fillId="6" borderId="13" xfId="0" applyFont="1" applyFill="1" applyBorder="1" applyAlignment="1">
      <alignment horizontal="center" vertical="center" wrapText="1"/>
    </xf>
    <xf numFmtId="0" fontId="98" fillId="6" borderId="39" xfId="0" applyFont="1" applyFill="1" applyBorder="1" applyAlignment="1">
      <alignment horizontal="center" vertical="center" wrapText="1"/>
    </xf>
    <xf numFmtId="0" fontId="98" fillId="6" borderId="46" xfId="0" applyFont="1" applyFill="1" applyBorder="1" applyAlignment="1">
      <alignment horizontal="center" vertical="center" wrapText="1"/>
    </xf>
    <xf numFmtId="0" fontId="35" fillId="6" borderId="5" xfId="0" applyFont="1" applyFill="1" applyBorder="1" applyAlignment="1">
      <alignment horizontal="center" vertical="center" wrapText="1"/>
    </xf>
    <xf numFmtId="0" fontId="35" fillId="6" borderId="11" xfId="0" applyFont="1" applyFill="1" applyBorder="1" applyAlignment="1">
      <alignment horizontal="center" vertical="center" wrapText="1"/>
    </xf>
    <xf numFmtId="0" fontId="98" fillId="6" borderId="46" xfId="0" applyFont="1" applyFill="1" applyBorder="1" applyAlignment="1">
      <alignment horizontal="center" vertical="center" textRotation="90" wrapText="1" readingOrder="1"/>
    </xf>
    <xf numFmtId="0" fontId="98" fillId="6" borderId="23" xfId="0" applyFont="1" applyFill="1" applyBorder="1" applyAlignment="1">
      <alignment horizontal="center" vertical="center" textRotation="90" wrapText="1" readingOrder="1"/>
    </xf>
    <xf numFmtId="0" fontId="35" fillId="6" borderId="1" xfId="0" applyFont="1" applyFill="1" applyBorder="1" applyAlignment="1">
      <alignment horizontal="center" vertical="center" wrapText="1"/>
    </xf>
    <xf numFmtId="0" fontId="98" fillId="6" borderId="32" xfId="0" applyFont="1" applyFill="1" applyBorder="1" applyAlignment="1">
      <alignment horizontal="center" vertical="center" textRotation="90" wrapText="1"/>
    </xf>
    <xf numFmtId="0" fontId="98" fillId="6" borderId="24" xfId="0" applyFont="1" applyFill="1" applyBorder="1" applyAlignment="1">
      <alignment horizontal="center" vertical="center" textRotation="90" wrapText="1"/>
    </xf>
    <xf numFmtId="0" fontId="103" fillId="6" borderId="4" xfId="0" applyFont="1" applyFill="1" applyBorder="1" applyAlignment="1">
      <alignment horizontal="center" vertical="center" textRotation="90" wrapText="1" readingOrder="1"/>
    </xf>
    <xf numFmtId="0" fontId="103" fillId="6" borderId="33" xfId="0" applyFont="1" applyFill="1" applyBorder="1" applyAlignment="1">
      <alignment horizontal="center" vertical="center" textRotation="90" wrapText="1" readingOrder="1"/>
    </xf>
    <xf numFmtId="0" fontId="98" fillId="6" borderId="27" xfId="0" applyFont="1" applyFill="1" applyBorder="1" applyAlignment="1">
      <alignment horizontal="center" vertical="center" wrapText="1"/>
    </xf>
    <xf numFmtId="0" fontId="98" fillId="6" borderId="78" xfId="0" applyFont="1" applyFill="1" applyBorder="1" applyAlignment="1">
      <alignment horizontal="center" vertical="center" wrapText="1"/>
    </xf>
    <xf numFmtId="0" fontId="98" fillId="6" borderId="79" xfId="0" applyFont="1" applyFill="1" applyBorder="1" applyAlignment="1">
      <alignment horizontal="center" vertical="center" wrapText="1"/>
    </xf>
    <xf numFmtId="0" fontId="98" fillId="6" borderId="45" xfId="0" applyFont="1" applyFill="1" applyBorder="1" applyAlignment="1">
      <alignment horizontal="center" vertical="center" textRotation="90" wrapText="1" readingOrder="1"/>
    </xf>
    <xf numFmtId="0" fontId="98" fillId="6" borderId="22" xfId="0" applyFont="1" applyFill="1" applyBorder="1" applyAlignment="1">
      <alignment horizontal="center" vertical="center" textRotation="90" wrapText="1" readingOrder="1"/>
    </xf>
    <xf numFmtId="0" fontId="98" fillId="6" borderId="4" xfId="0" applyFont="1" applyFill="1" applyBorder="1" applyAlignment="1">
      <alignment horizontal="center" vertical="center" textRotation="90" wrapText="1" readingOrder="1"/>
    </xf>
    <xf numFmtId="0" fontId="98" fillId="6" borderId="33" xfId="0" applyFont="1" applyFill="1" applyBorder="1" applyAlignment="1">
      <alignment horizontal="center" vertical="center" textRotation="90" wrapText="1" readingOrder="1"/>
    </xf>
    <xf numFmtId="0" fontId="162" fillId="7" borderId="5" xfId="0" applyFont="1" applyFill="1" applyBorder="1" applyAlignment="1">
      <alignment horizontal="center" vertical="center" wrapText="1"/>
    </xf>
    <xf numFmtId="0" fontId="162" fillId="7" borderId="6" xfId="0" applyFont="1" applyFill="1" applyBorder="1" applyAlignment="1">
      <alignment horizontal="center" vertical="center" wrapText="1"/>
    </xf>
    <xf numFmtId="0" fontId="98" fillId="6" borderId="32" xfId="0" applyFont="1" applyFill="1" applyBorder="1" applyAlignment="1">
      <alignment horizontal="center" vertical="center" wrapText="1"/>
    </xf>
    <xf numFmtId="0" fontId="98" fillId="6" borderId="24" xfId="0" applyFont="1" applyFill="1" applyBorder="1" applyAlignment="1">
      <alignment horizontal="center" vertical="center" wrapText="1"/>
    </xf>
    <xf numFmtId="0" fontId="103" fillId="6" borderId="45" xfId="0" applyFont="1" applyFill="1" applyBorder="1" applyAlignment="1">
      <alignment horizontal="center" vertical="center" textRotation="90" wrapText="1" readingOrder="1"/>
    </xf>
    <xf numFmtId="0" fontId="103" fillId="6" borderId="22" xfId="0" applyFont="1" applyFill="1" applyBorder="1" applyAlignment="1">
      <alignment horizontal="center" vertical="center" textRotation="90" wrapText="1" readingOrder="1"/>
    </xf>
    <xf numFmtId="0" fontId="35" fillId="6" borderId="17" xfId="0" applyFont="1" applyFill="1" applyBorder="1" applyAlignment="1">
      <alignment horizontal="center" vertical="center" wrapText="1"/>
    </xf>
    <xf numFmtId="0" fontId="35" fillId="6" borderId="18" xfId="0" applyFont="1" applyFill="1" applyBorder="1" applyAlignment="1">
      <alignment horizontal="center" vertical="center" wrapText="1"/>
    </xf>
    <xf numFmtId="0" fontId="35" fillId="6" borderId="76" xfId="0" applyFont="1" applyFill="1" applyBorder="1" applyAlignment="1">
      <alignment horizontal="center" vertical="center" wrapText="1"/>
    </xf>
    <xf numFmtId="0" fontId="98" fillId="6" borderId="1" xfId="0" applyFont="1" applyFill="1" applyBorder="1" applyAlignment="1">
      <alignment horizontal="center" vertical="center" textRotation="90" wrapText="1"/>
    </xf>
    <xf numFmtId="0" fontId="98" fillId="6" borderId="4" xfId="0" applyFont="1" applyFill="1" applyBorder="1" applyAlignment="1">
      <alignment horizontal="center" vertical="center" textRotation="90" wrapText="1"/>
    </xf>
    <xf numFmtId="0" fontId="98" fillId="6" borderId="39" xfId="0" applyFont="1" applyFill="1" applyBorder="1" applyAlignment="1">
      <alignment horizontal="center" vertical="center" textRotation="90" wrapText="1"/>
    </xf>
    <xf numFmtId="0" fontId="98" fillId="6" borderId="46" xfId="0" applyFont="1" applyFill="1" applyBorder="1" applyAlignment="1">
      <alignment horizontal="center" vertical="center" textRotation="90" wrapText="1"/>
    </xf>
    <xf numFmtId="0" fontId="35" fillId="7" borderId="5" xfId="0" applyFont="1" applyFill="1" applyBorder="1" applyAlignment="1">
      <alignment horizontal="center" vertical="center"/>
    </xf>
    <xf numFmtId="0" fontId="35" fillId="7" borderId="11" xfId="0" applyFont="1" applyFill="1" applyBorder="1" applyAlignment="1">
      <alignment horizontal="center" vertical="center"/>
    </xf>
    <xf numFmtId="0" fontId="98" fillId="5" borderId="0" xfId="0" applyFont="1" applyFill="1" applyAlignment="1">
      <alignment horizontal="center" vertical="center" wrapText="1"/>
    </xf>
    <xf numFmtId="0" fontId="35" fillId="6" borderId="83" xfId="0" applyFont="1" applyFill="1" applyBorder="1" applyAlignment="1">
      <alignment horizontal="center" vertical="center" wrapText="1"/>
    </xf>
    <xf numFmtId="0" fontId="35" fillId="6" borderId="67" xfId="0" applyFont="1" applyFill="1" applyBorder="1" applyAlignment="1">
      <alignment horizontal="center" vertical="center" wrapText="1"/>
    </xf>
    <xf numFmtId="0" fontId="98" fillId="5" borderId="64" xfId="0" applyFont="1" applyFill="1" applyBorder="1" applyAlignment="1">
      <alignment horizontal="center" vertical="center"/>
    </xf>
    <xf numFmtId="0" fontId="35" fillId="6" borderId="14" xfId="0" applyFont="1" applyFill="1" applyBorder="1" applyAlignment="1">
      <alignment horizontal="center" vertical="center" wrapText="1"/>
    </xf>
    <xf numFmtId="0" fontId="35" fillId="6" borderId="45" xfId="0" applyFont="1" applyFill="1" applyBorder="1" applyAlignment="1">
      <alignment horizontal="center" vertical="center" wrapText="1"/>
    </xf>
    <xf numFmtId="0" fontId="35" fillId="6" borderId="88" xfId="0" applyFont="1" applyFill="1" applyBorder="1" applyAlignment="1">
      <alignment horizontal="center" vertical="center" textRotation="90" wrapText="1"/>
    </xf>
    <xf numFmtId="0" fontId="35" fillId="6" borderId="90" xfId="0" applyFont="1" applyFill="1" applyBorder="1" applyAlignment="1">
      <alignment horizontal="center" vertical="center" textRotation="90" wrapText="1"/>
    </xf>
    <xf numFmtId="0" fontId="35" fillId="6" borderId="89" xfId="0" applyFont="1" applyFill="1" applyBorder="1" applyAlignment="1">
      <alignment horizontal="center" vertical="center" textRotation="90" wrapText="1"/>
    </xf>
    <xf numFmtId="0" fontId="35" fillId="6" borderId="66" xfId="0" applyFont="1" applyFill="1" applyBorder="1" applyAlignment="1">
      <alignment horizontal="center" vertical="center" textRotation="90" wrapText="1"/>
    </xf>
    <xf numFmtId="0" fontId="35" fillId="6" borderId="48" xfId="0" applyFont="1" applyFill="1" applyBorder="1" applyAlignment="1">
      <alignment horizontal="center" vertical="center" textRotation="90" wrapText="1"/>
    </xf>
    <xf numFmtId="0" fontId="35" fillId="6" borderId="45" xfId="0" applyFont="1" applyFill="1" applyBorder="1" applyAlignment="1">
      <alignment horizontal="center" vertical="center" textRotation="90" wrapText="1"/>
    </xf>
    <xf numFmtId="0" fontId="35" fillId="6" borderId="3" xfId="0" applyFont="1" applyFill="1" applyBorder="1" applyAlignment="1">
      <alignment horizontal="center" vertical="center" textRotation="90" wrapText="1"/>
    </xf>
    <xf numFmtId="0" fontId="35" fillId="6" borderId="4" xfId="0" applyFont="1" applyFill="1" applyBorder="1" applyAlignment="1">
      <alignment horizontal="center" vertical="center" textRotation="90" wrapText="1"/>
    </xf>
    <xf numFmtId="0" fontId="35" fillId="6" borderId="49" xfId="0" applyFont="1" applyFill="1" applyBorder="1" applyAlignment="1">
      <alignment horizontal="center" vertical="center" textRotation="90" wrapText="1"/>
    </xf>
    <xf numFmtId="0" fontId="35" fillId="6" borderId="46" xfId="0" applyFont="1" applyFill="1" applyBorder="1" applyAlignment="1">
      <alignment horizontal="center" vertical="center" textRotation="90" wrapText="1"/>
    </xf>
    <xf numFmtId="0" fontId="166" fillId="5" borderId="0" xfId="0" applyFont="1" applyFill="1" applyAlignment="1">
      <alignment horizontal="right" vertical="center"/>
    </xf>
    <xf numFmtId="0" fontId="23" fillId="6" borderId="14" xfId="0" applyFont="1" applyFill="1" applyBorder="1" applyAlignment="1">
      <alignment horizontal="center" vertical="center"/>
    </xf>
    <xf numFmtId="0" fontId="23" fillId="6" borderId="38" xfId="0" applyFont="1" applyFill="1" applyBorder="1" applyAlignment="1">
      <alignment horizontal="center" vertical="center"/>
    </xf>
    <xf numFmtId="0" fontId="23" fillId="6" borderId="45" xfId="0" applyFont="1" applyFill="1" applyBorder="1" applyAlignment="1">
      <alignment horizontal="center" vertical="center"/>
    </xf>
    <xf numFmtId="0" fontId="22" fillId="6" borderId="13" xfId="0" applyFont="1" applyFill="1" applyBorder="1" applyAlignment="1">
      <alignment horizontal="center" vertical="center" wrapText="1"/>
    </xf>
    <xf numFmtId="0" fontId="22" fillId="6" borderId="39" xfId="0" applyFont="1" applyFill="1" applyBorder="1" applyAlignment="1">
      <alignment horizontal="center" vertical="center" wrapText="1"/>
    </xf>
    <xf numFmtId="0" fontId="22" fillId="6" borderId="46"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5" fillId="6" borderId="41" xfId="0" applyFont="1" applyFill="1" applyBorder="1" applyAlignment="1">
      <alignment horizontal="center" vertical="center" wrapText="1"/>
    </xf>
    <xf numFmtId="0" fontId="35" fillId="6" borderId="47"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22" fillId="6" borderId="41" xfId="0" applyFont="1" applyFill="1" applyBorder="1" applyAlignment="1">
      <alignment horizontal="center" vertical="center" wrapText="1"/>
    </xf>
    <xf numFmtId="0" fontId="22" fillId="6" borderId="47"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35"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7" borderId="5" xfId="0" applyFont="1" applyFill="1" applyBorder="1" applyAlignment="1">
      <alignment horizontal="center" vertical="center"/>
    </xf>
    <xf numFmtId="0" fontId="22" fillId="7" borderId="11" xfId="0" applyFont="1" applyFill="1" applyBorder="1" applyAlignment="1">
      <alignment horizontal="center" vertical="center"/>
    </xf>
    <xf numFmtId="0" fontId="168" fillId="5" borderId="0" xfId="0" applyFont="1" applyFill="1" applyAlignment="1">
      <alignment horizontal="right" vertical="center"/>
    </xf>
    <xf numFmtId="0" fontId="66" fillId="6" borderId="40" xfId="0" applyFont="1" applyFill="1" applyBorder="1" applyAlignment="1">
      <alignment horizontal="center" vertical="center" wrapText="1"/>
    </xf>
    <xf numFmtId="0" fontId="66" fillId="6" borderId="47" xfId="0" applyFont="1" applyFill="1" applyBorder="1" applyAlignment="1">
      <alignment horizontal="center" vertical="center" wrapText="1"/>
    </xf>
    <xf numFmtId="0" fontId="52" fillId="6" borderId="5" xfId="0" applyFont="1" applyFill="1" applyBorder="1" applyAlignment="1">
      <alignment horizontal="center" vertical="center" wrapText="1"/>
    </xf>
    <xf numFmtId="0" fontId="52" fillId="6" borderId="11" xfId="0" applyFont="1" applyFill="1" applyBorder="1" applyAlignment="1">
      <alignment horizontal="center" vertical="center" wrapText="1"/>
    </xf>
    <xf numFmtId="0" fontId="52" fillId="6" borderId="6" xfId="0" applyFont="1" applyFill="1" applyBorder="1" applyAlignment="1">
      <alignment horizontal="center" vertical="center" wrapText="1"/>
    </xf>
    <xf numFmtId="0" fontId="148" fillId="6" borderId="14" xfId="0" applyFont="1" applyFill="1" applyBorder="1" applyAlignment="1">
      <alignment horizontal="center" vertical="center"/>
    </xf>
    <xf numFmtId="0" fontId="148" fillId="6" borderId="38" xfId="0" applyFont="1" applyFill="1" applyBorder="1" applyAlignment="1">
      <alignment horizontal="center" vertical="center"/>
    </xf>
    <xf numFmtId="0" fontId="35" fillId="6" borderId="13" xfId="0" applyFont="1" applyFill="1" applyBorder="1" applyAlignment="1">
      <alignment horizontal="center" vertical="center" wrapText="1"/>
    </xf>
    <xf numFmtId="0" fontId="35" fillId="6" borderId="39" xfId="0" applyFont="1" applyFill="1" applyBorder="1" applyAlignment="1">
      <alignment horizontal="center" vertical="center" wrapText="1"/>
    </xf>
    <xf numFmtId="3" fontId="39" fillId="7" borderId="34" xfId="0" applyNumberFormat="1" applyFont="1" applyFill="1" applyBorder="1" applyAlignment="1">
      <alignment horizontal="center" vertical="center"/>
    </xf>
    <xf numFmtId="3" fontId="39" fillId="7" borderId="8" xfId="0" applyNumberFormat="1" applyFont="1" applyFill="1" applyBorder="1" applyAlignment="1">
      <alignment horizontal="center" vertical="center"/>
    </xf>
    <xf numFmtId="3" fontId="107" fillId="5" borderId="0" xfId="0" applyNumberFormat="1" applyFont="1" applyFill="1" applyAlignment="1">
      <alignment horizontal="center" vertical="center" wrapText="1"/>
    </xf>
    <xf numFmtId="3" fontId="108" fillId="6" borderId="5" xfId="0" applyNumberFormat="1" applyFont="1" applyFill="1" applyBorder="1" applyAlignment="1">
      <alignment horizontal="center"/>
    </xf>
    <xf numFmtId="3" fontId="108" fillId="6" borderId="30" xfId="0" applyNumberFormat="1" applyFont="1" applyFill="1" applyBorder="1" applyAlignment="1">
      <alignment horizontal="center"/>
    </xf>
    <xf numFmtId="3" fontId="108" fillId="6" borderId="11" xfId="0" applyNumberFormat="1" applyFont="1" applyFill="1" applyBorder="1" applyAlignment="1">
      <alignment horizontal="center"/>
    </xf>
    <xf numFmtId="3" fontId="37" fillId="6" borderId="20" xfId="0" applyNumberFormat="1" applyFont="1" applyFill="1" applyBorder="1" applyAlignment="1">
      <alignment horizontal="center" vertical="center" wrapText="1"/>
    </xf>
    <xf numFmtId="3" fontId="37" fillId="6" borderId="25" xfId="0" applyNumberFormat="1" applyFont="1" applyFill="1" applyBorder="1" applyAlignment="1">
      <alignment horizontal="center" vertical="center" wrapText="1"/>
    </xf>
    <xf numFmtId="3" fontId="37" fillId="6" borderId="26" xfId="0" applyNumberFormat="1" applyFont="1" applyFill="1" applyBorder="1" applyAlignment="1">
      <alignment horizontal="center" vertical="center" wrapText="1"/>
    </xf>
    <xf numFmtId="3" fontId="37" fillId="6" borderId="34" xfId="0" applyNumberFormat="1" applyFont="1" applyFill="1" applyBorder="1" applyAlignment="1">
      <alignment horizontal="center" vertical="center" wrapText="1"/>
    </xf>
    <xf numFmtId="3" fontId="37" fillId="6" borderId="8" xfId="0" applyNumberFormat="1" applyFont="1" applyFill="1" applyBorder="1" applyAlignment="1">
      <alignment horizontal="center" vertical="center" wrapText="1"/>
    </xf>
    <xf numFmtId="3" fontId="139" fillId="5" borderId="64" xfId="0" applyNumberFormat="1" applyFont="1" applyFill="1" applyBorder="1" applyAlignment="1">
      <alignment horizontal="right" vertical="center" wrapText="1"/>
    </xf>
    <xf numFmtId="3" fontId="35" fillId="21" borderId="38" xfId="0" applyNumberFormat="1" applyFont="1" applyFill="1" applyBorder="1" applyAlignment="1">
      <alignment horizontal="center" vertical="center" wrapText="1"/>
    </xf>
    <xf numFmtId="3" fontId="35" fillId="21" borderId="39" xfId="0" applyNumberFormat="1" applyFont="1" applyFill="1" applyBorder="1" applyAlignment="1">
      <alignment horizontal="center" vertical="center" wrapText="1"/>
    </xf>
    <xf numFmtId="0" fontId="96" fillId="7" borderId="11" xfId="17" applyFont="1" applyFill="1" applyBorder="1" applyAlignment="1">
      <alignment horizontal="center" vertical="center" wrapText="1"/>
    </xf>
    <xf numFmtId="3" fontId="35" fillId="21" borderId="48" xfId="0" applyNumberFormat="1" applyFont="1" applyFill="1" applyBorder="1" applyAlignment="1">
      <alignment horizontal="center" vertical="center" wrapText="1"/>
    </xf>
    <xf numFmtId="3" fontId="35" fillId="21" borderId="49" xfId="0" applyNumberFormat="1" applyFont="1" applyFill="1" applyBorder="1" applyAlignment="1">
      <alignment horizontal="center" vertical="center" wrapText="1"/>
    </xf>
    <xf numFmtId="3" fontId="35" fillId="21" borderId="38" xfId="0" applyNumberFormat="1" applyFont="1" applyFill="1" applyBorder="1" applyAlignment="1">
      <alignment horizontal="center" vertical="center"/>
    </xf>
    <xf numFmtId="3" fontId="35" fillId="21" borderId="39" xfId="0" applyNumberFormat="1" applyFont="1" applyFill="1" applyBorder="1" applyAlignment="1">
      <alignment horizontal="center" vertical="center"/>
    </xf>
    <xf numFmtId="3" fontId="155" fillId="5" borderId="0" xfId="0" applyNumberFormat="1" applyFont="1" applyFill="1" applyBorder="1" applyAlignment="1">
      <alignment horizontal="center" vertical="center" wrapText="1"/>
    </xf>
    <xf numFmtId="0" fontId="66" fillId="6" borderId="39" xfId="17" applyFont="1" applyFill="1" applyBorder="1" applyAlignment="1">
      <alignment horizontal="center" vertical="center" wrapText="1"/>
    </xf>
    <xf numFmtId="0" fontId="66" fillId="6" borderId="38" xfId="17" applyFont="1" applyFill="1" applyBorder="1" applyAlignment="1">
      <alignment horizontal="center" vertical="center" wrapText="1"/>
    </xf>
    <xf numFmtId="0" fontId="52" fillId="5" borderId="64" xfId="17" applyFont="1" applyFill="1" applyBorder="1" applyAlignment="1">
      <alignment horizontal="center" vertical="center" wrapText="1"/>
    </xf>
    <xf numFmtId="3" fontId="152" fillId="6" borderId="14" xfId="0" applyNumberFormat="1" applyFont="1" applyFill="1" applyBorder="1" applyAlignment="1">
      <alignment horizontal="center" vertical="center" wrapText="1"/>
    </xf>
    <xf numFmtId="3" fontId="152" fillId="6" borderId="13" xfId="0" applyNumberFormat="1" applyFont="1" applyFill="1" applyBorder="1" applyAlignment="1">
      <alignment horizontal="center" vertical="center" wrapText="1"/>
    </xf>
    <xf numFmtId="3" fontId="152" fillId="6" borderId="45" xfId="0" applyNumberFormat="1" applyFont="1" applyFill="1" applyBorder="1" applyAlignment="1">
      <alignment horizontal="center" vertical="center" wrapText="1"/>
    </xf>
    <xf numFmtId="3" fontId="152" fillId="6" borderId="46" xfId="0" applyNumberFormat="1" applyFont="1" applyFill="1" applyBorder="1" applyAlignment="1">
      <alignment horizontal="center" vertical="center" wrapText="1"/>
    </xf>
    <xf numFmtId="3" fontId="154" fillId="6" borderId="53" xfId="0" applyNumberFormat="1" applyFont="1" applyFill="1" applyBorder="1" applyAlignment="1">
      <alignment horizontal="center" vertical="center" wrapText="1"/>
    </xf>
    <xf numFmtId="3" fontId="154" fillId="6" borderId="30" xfId="0" applyNumberFormat="1" applyFont="1" applyFill="1" applyBorder="1" applyAlignment="1">
      <alignment horizontal="center" vertical="center" wrapText="1"/>
    </xf>
    <xf numFmtId="3" fontId="154" fillId="6" borderId="8" xfId="0" applyNumberFormat="1" applyFont="1" applyFill="1" applyBorder="1" applyAlignment="1">
      <alignment horizontal="center" vertical="center" wrapText="1"/>
    </xf>
    <xf numFmtId="3" fontId="149" fillId="6" borderId="5" xfId="0" applyNumberFormat="1" applyFont="1" applyFill="1" applyBorder="1" applyAlignment="1">
      <alignment horizontal="center" vertical="center"/>
    </xf>
    <xf numFmtId="3" fontId="149" fillId="6" borderId="11" xfId="0" applyNumberFormat="1" applyFont="1" applyFill="1" applyBorder="1" applyAlignment="1">
      <alignment horizontal="center" vertical="center"/>
    </xf>
    <xf numFmtId="3" fontId="149" fillId="6" borderId="6" xfId="0" applyNumberFormat="1" applyFont="1" applyFill="1" applyBorder="1" applyAlignment="1">
      <alignment horizontal="center" vertical="center"/>
    </xf>
    <xf numFmtId="0" fontId="96" fillId="6" borderId="14" xfId="17" applyFont="1" applyFill="1" applyBorder="1" applyAlignment="1">
      <alignment horizontal="center" vertical="center" wrapText="1"/>
    </xf>
    <xf numFmtId="0" fontId="96" fillId="6" borderId="38" xfId="17" applyFont="1" applyFill="1" applyBorder="1" applyAlignment="1">
      <alignment horizontal="center" vertical="center" wrapText="1"/>
    </xf>
    <xf numFmtId="0" fontId="96" fillId="6" borderId="45" xfId="17" applyFont="1" applyFill="1" applyBorder="1" applyAlignment="1">
      <alignment horizontal="center" vertical="center" wrapText="1"/>
    </xf>
    <xf numFmtId="0" fontId="96" fillId="6" borderId="13" xfId="17" applyFont="1" applyFill="1" applyBorder="1" applyAlignment="1">
      <alignment horizontal="center" vertical="center" wrapText="1"/>
    </xf>
    <xf numFmtId="0" fontId="96" fillId="6" borderId="39" xfId="17" applyFont="1" applyFill="1" applyBorder="1" applyAlignment="1">
      <alignment horizontal="center" vertical="center" wrapText="1"/>
    </xf>
    <xf numFmtId="0" fontId="96" fillId="6" borderId="46" xfId="17" applyFont="1" applyFill="1" applyBorder="1" applyAlignment="1">
      <alignment horizontal="center" vertical="center" wrapText="1"/>
    </xf>
    <xf numFmtId="3" fontId="153" fillId="6" borderId="5" xfId="0" applyNumberFormat="1" applyFont="1" applyFill="1" applyBorder="1" applyAlignment="1">
      <alignment horizontal="center" vertical="center"/>
    </xf>
    <xf numFmtId="3" fontId="153" fillId="6" borderId="11" xfId="0" applyNumberFormat="1" applyFont="1" applyFill="1" applyBorder="1" applyAlignment="1">
      <alignment horizontal="center" vertical="center"/>
    </xf>
    <xf numFmtId="3" fontId="153" fillId="6" borderId="6" xfId="0" applyNumberFormat="1" applyFont="1" applyFill="1" applyBorder="1" applyAlignment="1">
      <alignment horizontal="center" vertical="center"/>
    </xf>
    <xf numFmtId="3" fontId="152" fillId="6" borderId="22" xfId="0" applyNumberFormat="1" applyFont="1" applyFill="1" applyBorder="1" applyAlignment="1">
      <alignment horizontal="center" vertical="center" wrapText="1"/>
    </xf>
    <xf numFmtId="3" fontId="152" fillId="6" borderId="33" xfId="0" applyNumberFormat="1" applyFont="1" applyFill="1" applyBorder="1" applyAlignment="1">
      <alignment horizontal="center" vertical="center" wrapText="1"/>
    </xf>
    <xf numFmtId="3" fontId="154" fillId="6" borderId="33" xfId="0" applyNumberFormat="1" applyFont="1" applyFill="1" applyBorder="1" applyAlignment="1">
      <alignment horizontal="center" vertical="center" wrapText="1"/>
    </xf>
    <xf numFmtId="3" fontId="154" fillId="6" borderId="23" xfId="0" applyNumberFormat="1" applyFont="1" applyFill="1" applyBorder="1" applyAlignment="1">
      <alignment horizontal="center" vertical="center" wrapText="1"/>
    </xf>
    <xf numFmtId="1" fontId="12" fillId="2" borderId="15" xfId="0" applyNumberFormat="1" applyFont="1" applyFill="1" applyBorder="1" applyAlignment="1">
      <alignment horizontal="center"/>
    </xf>
    <xf numFmtId="1" fontId="12" fillId="2" borderId="0" xfId="0" applyNumberFormat="1" applyFont="1" applyFill="1" applyAlignment="1">
      <alignment horizontal="center"/>
    </xf>
    <xf numFmtId="0" fontId="22" fillId="2" borderId="1" xfId="0" applyFont="1" applyFill="1" applyBorder="1" applyAlignment="1">
      <alignment horizontal="left" vertical="center" wrapText="1" indent="1"/>
    </xf>
    <xf numFmtId="0" fontId="22" fillId="2" borderId="1" xfId="0" applyFont="1" applyFill="1" applyBorder="1" applyAlignment="1">
      <alignment horizontal="left" vertical="center" indent="1"/>
    </xf>
    <xf numFmtId="0" fontId="12" fillId="2" borderId="16" xfId="0" applyFont="1" applyFill="1" applyBorder="1" applyAlignment="1">
      <alignment horizontal="center"/>
    </xf>
    <xf numFmtId="0" fontId="27" fillId="2" borderId="1"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2" fillId="0" borderId="16" xfId="0" applyFont="1" applyFill="1" applyBorder="1" applyAlignment="1">
      <alignment horizontal="center"/>
    </xf>
    <xf numFmtId="0" fontId="20" fillId="3" borderId="1" xfId="0" applyFont="1" applyFill="1" applyBorder="1" applyAlignment="1">
      <alignment horizontal="left" vertical="center" indent="1"/>
    </xf>
  </cellXfs>
  <cellStyles count="92">
    <cellStyle name="20% — акцент1" xfId="67" builtinId="30" customBuiltin="1"/>
    <cellStyle name="20% — акцент2" xfId="69" builtinId="34" customBuiltin="1"/>
    <cellStyle name="20% — акцент3" xfId="71" builtinId="38" customBuiltin="1"/>
    <cellStyle name="20% — акцент4" xfId="73" builtinId="42" customBuiltin="1"/>
    <cellStyle name="20% — акцент5" xfId="75" builtinId="46" customBuiltin="1"/>
    <cellStyle name="20% — акцент6" xfId="77" builtinId="50" customBuiltin="1"/>
    <cellStyle name="40% — акцент1" xfId="68" builtinId="31" customBuiltin="1"/>
    <cellStyle name="40% — акцент2" xfId="70" builtinId="35" customBuiltin="1"/>
    <cellStyle name="40% — акцент3" xfId="72" builtinId="39" customBuiltin="1"/>
    <cellStyle name="40% — акцент4" xfId="74" builtinId="43" customBuiltin="1"/>
    <cellStyle name="40% — акцент5" xfId="76" builtinId="47" customBuiltin="1"/>
    <cellStyle name="40% — акцент6" xfId="78" builtinId="51" customBuiltin="1"/>
    <cellStyle name="60% — акцент1 2" xfId="82"/>
    <cellStyle name="60% — акцент2 2" xfId="83"/>
    <cellStyle name="60% — акцент3 2" xfId="84"/>
    <cellStyle name="60% — акцент4 2" xfId="85"/>
    <cellStyle name="60% — акцент5 2" xfId="86"/>
    <cellStyle name="60% — акцент6 2" xfId="87"/>
    <cellStyle name="Акцент1" xfId="33" builtinId="29" customBuiltin="1"/>
    <cellStyle name="Акцент2" xfId="34" builtinId="33" customBuiltin="1"/>
    <cellStyle name="Акцент3" xfId="35" builtinId="37" customBuiltin="1"/>
    <cellStyle name="Акцент4" xfId="36" builtinId="41" customBuiltin="1"/>
    <cellStyle name="Акцент5" xfId="37" builtinId="45" customBuiltin="1"/>
    <cellStyle name="Акцент6" xfId="38" builtinId="49" customBuiltin="1"/>
    <cellStyle name="Ввод " xfId="25" builtinId="20" customBuiltin="1"/>
    <cellStyle name="Вывод" xfId="26" builtinId="21" customBuiltin="1"/>
    <cellStyle name="Вычисление" xfId="27" builtinId="22" customBuiltin="1"/>
    <cellStyle name="Заголовок 1" xfId="19" builtinId="16" customBuiltin="1"/>
    <cellStyle name="Заголовок 2" xfId="20" builtinId="17" customBuiltin="1"/>
    <cellStyle name="Заголовок 3" xfId="21" builtinId="18" customBuiltin="1"/>
    <cellStyle name="Заголовок 4" xfId="22" builtinId="19" customBuiltin="1"/>
    <cellStyle name="Итог" xfId="32" builtinId="25" customBuiltin="1"/>
    <cellStyle name="Контрольная ячейка" xfId="29" builtinId="23" customBuiltin="1"/>
    <cellStyle name="Название" xfId="66" builtinId="15" customBuiltin="1"/>
    <cellStyle name="Название 2" xfId="40"/>
    <cellStyle name="Нейтральный 2" xfId="41"/>
    <cellStyle name="Нейтральный 3" xfId="80"/>
    <cellStyle name="Обычный" xfId="0" builtinId="0"/>
    <cellStyle name="Обычный 11" xfId="51"/>
    <cellStyle name="Обычный 11 2" xfId="59"/>
    <cellStyle name="Обычный 14" xfId="1"/>
    <cellStyle name="Обычный 18" xfId="2"/>
    <cellStyle name="Обычный 18 2" xfId="52"/>
    <cellStyle name="Обычный 2" xfId="3"/>
    <cellStyle name="Обычный 2 12" xfId="4"/>
    <cellStyle name="Обычный 2 2" xfId="5"/>
    <cellStyle name="Обычный 2 2 2" xfId="88"/>
    <cellStyle name="Обычный 2 2 3 3" xfId="91"/>
    <cellStyle name="Обычный 2 3" xfId="42"/>
    <cellStyle name="Обычный 20" xfId="6"/>
    <cellStyle name="Обычный 21" xfId="7"/>
    <cellStyle name="Обычный 21 2" xfId="53"/>
    <cellStyle name="Обычный 3" xfId="39"/>
    <cellStyle name="Обычный 3 2" xfId="8"/>
    <cellStyle name="Обычный 3 3" xfId="56"/>
    <cellStyle name="Обычный 3 4" xfId="89"/>
    <cellStyle name="Обычный 4" xfId="43"/>
    <cellStyle name="Обычный 4 2" xfId="90"/>
    <cellStyle name="Обычный 5" xfId="17"/>
    <cellStyle name="Обычный 5 2" xfId="55"/>
    <cellStyle name="Обычный 6" xfId="60"/>
    <cellStyle name="Обычный 7" xfId="63"/>
    <cellStyle name="Обычный 8" xfId="79"/>
    <cellStyle name="Обычный_жамоат ва касбга тайёлаш қўшимча" xfId="9"/>
    <cellStyle name="Обычный_Квота 2005 йилга" xfId="10"/>
    <cellStyle name="Обычный_Квота хисоботи" xfId="11"/>
    <cellStyle name="Обычный_Лист1_Рес свод" xfId="16"/>
    <cellStyle name="Обычный_РАСЧЕТЫ Прогноз на 2012-2014гг. 10.05.2011" xfId="49"/>
    <cellStyle name="Обычный_Рес свод" xfId="15"/>
    <cellStyle name="Плохой" xfId="24" builtinId="27" customBuiltin="1"/>
    <cellStyle name="Пояснение" xfId="31" builtinId="53" customBuiltin="1"/>
    <cellStyle name="Примечание 2" xfId="44"/>
    <cellStyle name="Примечание 2 2" xfId="57"/>
    <cellStyle name="Примечание 3" xfId="61"/>
    <cellStyle name="Примечание 4" xfId="64"/>
    <cellStyle name="Примечание 5" xfId="81"/>
    <cellStyle name="Процентный" xfId="12" builtinId="5"/>
    <cellStyle name="Процентный 12" xfId="13"/>
    <cellStyle name="Процентный 2" xfId="18"/>
    <cellStyle name="Процентный 3" xfId="50"/>
    <cellStyle name="Связанная ячейка" xfId="28" builtinId="24" customBuiltin="1"/>
    <cellStyle name="Текст предупреждения" xfId="30" builtinId="11" customBuiltin="1"/>
    <cellStyle name="Финансовый" xfId="14" builtinId="3"/>
    <cellStyle name="Финансовый 2" xfId="46"/>
    <cellStyle name="Финансовый 3" xfId="47"/>
    <cellStyle name="Финансовый 3 2" xfId="48"/>
    <cellStyle name="Финансовый 4" xfId="45"/>
    <cellStyle name="Финансовый 4 2" xfId="58"/>
    <cellStyle name="Финансовый 5" xfId="62"/>
    <cellStyle name="Финансовый 6" xfId="54"/>
    <cellStyle name="Финансовый 7" xfId="65"/>
    <cellStyle name="Хороший" xfId="23" builtinId="26" customBuiltin="1"/>
  </cellStyles>
  <dxfs count="4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E1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E1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5E5"/>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E5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9D9"/>
      <color rgb="FFFFE1E1"/>
      <color rgb="FFFFE5E5"/>
      <color rgb="FFFFD5EA"/>
      <color rgb="FFFFC5E2"/>
      <color rgb="FFFF99CC"/>
      <color rgb="FFF9D5BD"/>
      <color rgb="FFF7C5A3"/>
      <color rgb="FFF6BA92"/>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20"/>
  <sheetViews>
    <sheetView showZeros="0" zoomScale="70" zoomScaleNormal="70" workbookViewId="0">
      <pane xSplit="3" ySplit="4" topLeftCell="D5" activePane="bottomRight" state="frozen"/>
      <selection pane="topRight" activeCell="D1" sqref="D1"/>
      <selection pane="bottomLeft" activeCell="A5" sqref="A5"/>
      <selection pane="bottomRight" activeCell="G20" sqref="G20"/>
    </sheetView>
  </sheetViews>
  <sheetFormatPr defaultColWidth="2" defaultRowHeight="12.75" x14ac:dyDescent="0.2"/>
  <cols>
    <col min="1" max="1" width="2" style="52" customWidth="1"/>
    <col min="2" max="2" width="4.7109375" style="52" customWidth="1"/>
    <col min="3" max="3" width="26.28515625" style="52" customWidth="1"/>
    <col min="4" max="4" width="15.42578125" style="52" customWidth="1"/>
    <col min="5" max="5" width="15.28515625" style="52" customWidth="1"/>
    <col min="6" max="6" width="15.42578125" style="52" bestFit="1" customWidth="1"/>
    <col min="7" max="7" width="16.28515625" style="52" bestFit="1" customWidth="1"/>
    <col min="8" max="8" width="14.7109375" style="67" customWidth="1"/>
    <col min="9" max="9" width="10.42578125" style="52" customWidth="1"/>
    <col min="10" max="10" width="11.5703125" style="52" customWidth="1"/>
    <col min="11" max="11" width="10.7109375" style="52" customWidth="1"/>
    <col min="12" max="12" width="12.7109375" style="52" customWidth="1"/>
    <col min="13" max="13" width="15.85546875" style="52" customWidth="1"/>
    <col min="14" max="14" width="14.85546875" style="52" customWidth="1"/>
    <col min="15" max="15" width="15.85546875" style="52" customWidth="1"/>
    <col min="16" max="16" width="15.5703125" style="52" customWidth="1"/>
    <col min="17" max="17" width="16" style="52" customWidth="1"/>
    <col min="18" max="255" width="9.140625" style="52" customWidth="1"/>
    <col min="256" max="16384" width="2" style="52"/>
  </cols>
  <sheetData>
    <row r="1" spans="2:17" ht="56.25" customHeight="1" x14ac:dyDescent="0.2">
      <c r="B1" s="970" t="s">
        <v>411</v>
      </c>
      <c r="C1" s="970"/>
      <c r="D1" s="970"/>
      <c r="E1" s="970"/>
      <c r="F1" s="970"/>
      <c r="G1" s="970"/>
      <c r="H1" s="970"/>
      <c r="I1" s="970"/>
      <c r="J1" s="970"/>
      <c r="K1" s="970"/>
      <c r="L1" s="970"/>
      <c r="M1" s="970"/>
      <c r="N1" s="970"/>
      <c r="O1" s="970"/>
      <c r="P1" s="970"/>
      <c r="Q1" s="970"/>
    </row>
    <row r="2" spans="2:17" ht="16.5" customHeight="1" x14ac:dyDescent="0.25">
      <c r="B2" s="53"/>
      <c r="C2" s="54"/>
      <c r="D2" s="54"/>
      <c r="E2" s="53"/>
      <c r="F2" s="53"/>
      <c r="G2" s="53"/>
      <c r="H2" s="53"/>
      <c r="I2" s="53"/>
      <c r="J2" s="53"/>
      <c r="K2" s="53"/>
      <c r="L2" s="53"/>
      <c r="M2" s="53"/>
      <c r="N2" s="55"/>
      <c r="O2" s="971" t="s">
        <v>412</v>
      </c>
      <c r="P2" s="971"/>
      <c r="Q2" s="971"/>
    </row>
    <row r="3" spans="2:17" ht="15" customHeight="1" x14ac:dyDescent="0.2">
      <c r="B3" s="969" t="s">
        <v>0</v>
      </c>
      <c r="C3" s="969" t="s">
        <v>1</v>
      </c>
      <c r="D3" s="969" t="s">
        <v>228</v>
      </c>
      <c r="E3" s="969" t="s">
        <v>413</v>
      </c>
      <c r="F3" s="969" t="s">
        <v>414</v>
      </c>
      <c r="G3" s="969" t="s">
        <v>2</v>
      </c>
      <c r="H3" s="969" t="s">
        <v>232</v>
      </c>
      <c r="I3" s="969" t="s">
        <v>3</v>
      </c>
      <c r="J3" s="969"/>
      <c r="K3" s="969"/>
      <c r="L3" s="969"/>
      <c r="M3" s="969" t="s">
        <v>4</v>
      </c>
      <c r="N3" s="969" t="s">
        <v>5</v>
      </c>
      <c r="O3" s="969" t="s">
        <v>6</v>
      </c>
      <c r="P3" s="969" t="s">
        <v>7</v>
      </c>
      <c r="Q3" s="969" t="s">
        <v>8</v>
      </c>
    </row>
    <row r="4" spans="2:17" ht="113.25" customHeight="1" x14ac:dyDescent="0.2">
      <c r="B4" s="969"/>
      <c r="C4" s="969"/>
      <c r="D4" s="969"/>
      <c r="E4" s="969"/>
      <c r="F4" s="969"/>
      <c r="G4" s="969"/>
      <c r="H4" s="969"/>
      <c r="I4" s="56" t="s">
        <v>9</v>
      </c>
      <c r="J4" s="56" t="s">
        <v>10</v>
      </c>
      <c r="K4" s="56" t="s">
        <v>11</v>
      </c>
      <c r="L4" s="56" t="s">
        <v>12</v>
      </c>
      <c r="M4" s="969"/>
      <c r="N4" s="969"/>
      <c r="O4" s="969"/>
      <c r="P4" s="969"/>
      <c r="Q4" s="969"/>
    </row>
    <row r="5" spans="2:17" x14ac:dyDescent="0.2">
      <c r="B5" s="57">
        <v>1</v>
      </c>
      <c r="C5" s="58">
        <v>2</v>
      </c>
      <c r="D5" s="58">
        <v>3</v>
      </c>
      <c r="E5" s="57">
        <v>4</v>
      </c>
      <c r="F5" s="58">
        <v>6</v>
      </c>
      <c r="G5" s="58">
        <v>5</v>
      </c>
      <c r="H5" s="58" t="s">
        <v>229</v>
      </c>
      <c r="I5" s="58">
        <v>7</v>
      </c>
      <c r="J5" s="58">
        <v>8</v>
      </c>
      <c r="K5" s="58">
        <v>9</v>
      </c>
      <c r="L5" s="58">
        <v>10</v>
      </c>
      <c r="M5" s="58" t="s">
        <v>230</v>
      </c>
      <c r="N5" s="58">
        <v>12</v>
      </c>
      <c r="O5" s="58">
        <v>13</v>
      </c>
      <c r="P5" s="58">
        <v>14</v>
      </c>
      <c r="Q5" s="58" t="s">
        <v>231</v>
      </c>
    </row>
    <row r="6" spans="2:17" x14ac:dyDescent="0.2">
      <c r="B6" s="71">
        <v>1</v>
      </c>
      <c r="C6" s="29" t="s">
        <v>13</v>
      </c>
      <c r="D6" s="72">
        <v>167</v>
      </c>
      <c r="E6" s="28">
        <v>21</v>
      </c>
      <c r="F6" s="28">
        <v>34</v>
      </c>
      <c r="G6" s="28">
        <f t="shared" ref="G6:G13" si="0">+F6+E6</f>
        <v>55</v>
      </c>
      <c r="H6" s="30">
        <f t="shared" ref="H6:H11" si="1">++G6/D6</f>
        <v>0.32934131736526945</v>
      </c>
      <c r="I6" s="28">
        <v>4</v>
      </c>
      <c r="J6" s="28"/>
      <c r="K6" s="28"/>
      <c r="L6" s="28"/>
      <c r="M6" s="28">
        <f t="shared" ref="M6:M21" si="2">+N6+O6</f>
        <v>16</v>
      </c>
      <c r="N6" s="28">
        <v>16</v>
      </c>
      <c r="O6" s="28"/>
      <c r="P6" s="28"/>
      <c r="Q6" s="28">
        <f>+G6-M6-P6</f>
        <v>39</v>
      </c>
    </row>
    <row r="7" spans="2:17" x14ac:dyDescent="0.2">
      <c r="B7" s="71">
        <v>2</v>
      </c>
      <c r="C7" s="29" t="s">
        <v>14</v>
      </c>
      <c r="D7" s="72">
        <v>135</v>
      </c>
      <c r="E7" s="28">
        <v>40</v>
      </c>
      <c r="F7" s="28"/>
      <c r="G7" s="28">
        <f t="shared" si="0"/>
        <v>40</v>
      </c>
      <c r="H7" s="30">
        <f t="shared" si="1"/>
        <v>0.29629629629629628</v>
      </c>
      <c r="I7" s="28"/>
      <c r="J7" s="28"/>
      <c r="K7" s="28">
        <v>20</v>
      </c>
      <c r="L7" s="28"/>
      <c r="M7" s="28">
        <f t="shared" si="2"/>
        <v>40</v>
      </c>
      <c r="N7" s="28">
        <v>40</v>
      </c>
      <c r="O7" s="28"/>
      <c r="P7" s="28"/>
      <c r="Q7" s="28">
        <f>+G7-M7-P7</f>
        <v>0</v>
      </c>
    </row>
    <row r="8" spans="2:17" x14ac:dyDescent="0.2">
      <c r="B8" s="71">
        <v>3</v>
      </c>
      <c r="C8" s="29" t="s">
        <v>15</v>
      </c>
      <c r="D8" s="72">
        <v>130</v>
      </c>
      <c r="E8" s="28">
        <v>0</v>
      </c>
      <c r="F8" s="28">
        <v>40</v>
      </c>
      <c r="G8" s="28">
        <f t="shared" si="0"/>
        <v>40</v>
      </c>
      <c r="H8" s="30">
        <f t="shared" si="1"/>
        <v>0.30769230769230771</v>
      </c>
      <c r="I8" s="28"/>
      <c r="J8" s="28">
        <v>12</v>
      </c>
      <c r="K8" s="28">
        <v>39</v>
      </c>
      <c r="L8" s="28"/>
      <c r="M8" s="28">
        <f t="shared" si="2"/>
        <v>0</v>
      </c>
      <c r="N8" s="28"/>
      <c r="O8" s="28"/>
      <c r="P8" s="28"/>
      <c r="Q8" s="28">
        <f>+G8-M8-P8</f>
        <v>40</v>
      </c>
    </row>
    <row r="9" spans="2:17" x14ac:dyDescent="0.2">
      <c r="B9" s="71">
        <v>4</v>
      </c>
      <c r="C9" s="29" t="s">
        <v>16</v>
      </c>
      <c r="D9" s="72">
        <v>35</v>
      </c>
      <c r="E9" s="28">
        <v>5</v>
      </c>
      <c r="F9" s="28"/>
      <c r="G9" s="28">
        <f t="shared" si="0"/>
        <v>5</v>
      </c>
      <c r="H9" s="30">
        <f t="shared" si="1"/>
        <v>0.14285714285714285</v>
      </c>
      <c r="I9" s="28">
        <v>5</v>
      </c>
      <c r="J9" s="28">
        <v>5</v>
      </c>
      <c r="K9" s="28"/>
      <c r="L9" s="28"/>
      <c r="M9" s="28">
        <f t="shared" si="2"/>
        <v>5</v>
      </c>
      <c r="N9" s="28">
        <v>5</v>
      </c>
      <c r="O9" s="28"/>
      <c r="P9" s="28"/>
      <c r="Q9" s="28">
        <f>+G9-M9-P9</f>
        <v>0</v>
      </c>
    </row>
    <row r="10" spans="2:17" x14ac:dyDescent="0.2">
      <c r="B10" s="71">
        <v>5</v>
      </c>
      <c r="C10" s="29" t="s">
        <v>17</v>
      </c>
      <c r="D10" s="72">
        <v>55</v>
      </c>
      <c r="E10" s="28">
        <v>15</v>
      </c>
      <c r="F10" s="28"/>
      <c r="G10" s="28">
        <f t="shared" si="0"/>
        <v>15</v>
      </c>
      <c r="H10" s="30">
        <f t="shared" si="1"/>
        <v>0.27272727272727271</v>
      </c>
      <c r="I10" s="28">
        <v>5</v>
      </c>
      <c r="J10" s="28">
        <v>3</v>
      </c>
      <c r="K10" s="28">
        <v>2</v>
      </c>
      <c r="L10" s="28"/>
      <c r="M10" s="28">
        <f t="shared" si="2"/>
        <v>15</v>
      </c>
      <c r="N10" s="28">
        <v>15</v>
      </c>
      <c r="O10" s="28"/>
      <c r="P10" s="28"/>
      <c r="Q10" s="28">
        <f>+G10-M10-P10</f>
        <v>0</v>
      </c>
    </row>
    <row r="11" spans="2:17" x14ac:dyDescent="0.2">
      <c r="B11" s="71">
        <v>6</v>
      </c>
      <c r="C11" s="29" t="s">
        <v>18</v>
      </c>
      <c r="D11" s="72">
        <v>62</v>
      </c>
      <c r="E11" s="28">
        <v>26</v>
      </c>
      <c r="F11" s="28">
        <v>36</v>
      </c>
      <c r="G11" s="28">
        <f t="shared" si="0"/>
        <v>62</v>
      </c>
      <c r="H11" s="30">
        <f t="shared" si="1"/>
        <v>1</v>
      </c>
      <c r="I11" s="28"/>
      <c r="J11" s="28">
        <v>62</v>
      </c>
      <c r="K11" s="28"/>
      <c r="L11" s="28"/>
      <c r="M11" s="28">
        <f t="shared" si="2"/>
        <v>25</v>
      </c>
      <c r="N11" s="28">
        <v>25</v>
      </c>
      <c r="O11" s="28"/>
      <c r="P11" s="28"/>
      <c r="Q11" s="28">
        <f t="shared" ref="Q11:Q21" si="3">+G11-M11-P11</f>
        <v>37</v>
      </c>
    </row>
    <row r="12" spans="2:17" x14ac:dyDescent="0.2">
      <c r="B12" s="71">
        <v>7</v>
      </c>
      <c r="C12" s="29" t="s">
        <v>19</v>
      </c>
      <c r="D12" s="72">
        <v>100</v>
      </c>
      <c r="E12" s="28">
        <v>1</v>
      </c>
      <c r="F12" s="28">
        <v>33</v>
      </c>
      <c r="G12" s="28">
        <f t="shared" si="0"/>
        <v>34</v>
      </c>
      <c r="H12" s="30">
        <f>++G12/D12</f>
        <v>0.34</v>
      </c>
      <c r="I12" s="28"/>
      <c r="J12" s="28">
        <v>33</v>
      </c>
      <c r="K12" s="28"/>
      <c r="L12" s="28"/>
      <c r="M12" s="28">
        <f t="shared" si="2"/>
        <v>0</v>
      </c>
      <c r="N12" s="28"/>
      <c r="O12" s="28"/>
      <c r="P12" s="28"/>
      <c r="Q12" s="28">
        <f t="shared" si="3"/>
        <v>34</v>
      </c>
    </row>
    <row r="13" spans="2:17" x14ac:dyDescent="0.2">
      <c r="B13" s="71">
        <v>8</v>
      </c>
      <c r="C13" s="29" t="s">
        <v>20</v>
      </c>
      <c r="D13" s="72">
        <v>25</v>
      </c>
      <c r="E13" s="28">
        <v>9</v>
      </c>
      <c r="F13" s="28">
        <v>10</v>
      </c>
      <c r="G13" s="28">
        <f t="shared" si="0"/>
        <v>19</v>
      </c>
      <c r="H13" s="30">
        <f t="shared" ref="H13:H21" si="4">++G13/D13</f>
        <v>0.76</v>
      </c>
      <c r="I13" s="28">
        <v>9</v>
      </c>
      <c r="J13" s="28"/>
      <c r="K13" s="28">
        <v>19</v>
      </c>
      <c r="L13" s="28"/>
      <c r="M13" s="28">
        <f t="shared" si="2"/>
        <v>9</v>
      </c>
      <c r="N13" s="28">
        <v>9</v>
      </c>
      <c r="O13" s="28"/>
      <c r="P13" s="28"/>
      <c r="Q13" s="28">
        <f t="shared" si="3"/>
        <v>10</v>
      </c>
    </row>
    <row r="14" spans="2:17" x14ac:dyDescent="0.2">
      <c r="B14" s="71">
        <v>9</v>
      </c>
      <c r="C14" s="29" t="s">
        <v>21</v>
      </c>
      <c r="D14" s="72">
        <v>40</v>
      </c>
      <c r="E14" s="28">
        <v>0</v>
      </c>
      <c r="F14" s="28">
        <v>22</v>
      </c>
      <c r="G14" s="28">
        <f t="shared" ref="G14:G21" si="5">+F14+E14</f>
        <v>22</v>
      </c>
      <c r="H14" s="30">
        <f t="shared" si="4"/>
        <v>0.55000000000000004</v>
      </c>
      <c r="I14" s="28"/>
      <c r="J14" s="28">
        <v>22</v>
      </c>
      <c r="K14" s="28">
        <v>13</v>
      </c>
      <c r="L14" s="28"/>
      <c r="M14" s="28">
        <f t="shared" si="2"/>
        <v>0</v>
      </c>
      <c r="N14" s="28"/>
      <c r="O14" s="28"/>
      <c r="P14" s="28"/>
      <c r="Q14" s="28">
        <f t="shared" si="3"/>
        <v>22</v>
      </c>
    </row>
    <row r="15" spans="2:17" x14ac:dyDescent="0.2">
      <c r="B15" s="71">
        <v>10</v>
      </c>
      <c r="C15" s="29" t="s">
        <v>22</v>
      </c>
      <c r="D15" s="72">
        <v>35</v>
      </c>
      <c r="E15" s="28">
        <v>0</v>
      </c>
      <c r="F15" s="28">
        <v>10</v>
      </c>
      <c r="G15" s="28">
        <f t="shared" si="5"/>
        <v>10</v>
      </c>
      <c r="H15" s="30">
        <f t="shared" si="4"/>
        <v>0.2857142857142857</v>
      </c>
      <c r="I15" s="28"/>
      <c r="J15" s="28">
        <v>10</v>
      </c>
      <c r="K15" s="28">
        <v>10</v>
      </c>
      <c r="L15" s="28"/>
      <c r="M15" s="28">
        <f t="shared" si="2"/>
        <v>0</v>
      </c>
      <c r="N15" s="28"/>
      <c r="O15" s="28"/>
      <c r="P15" s="28"/>
      <c r="Q15" s="28">
        <f t="shared" si="3"/>
        <v>10</v>
      </c>
    </row>
    <row r="16" spans="2:17" x14ac:dyDescent="0.2">
      <c r="B16" s="71">
        <v>11</v>
      </c>
      <c r="C16" s="29" t="s">
        <v>23</v>
      </c>
      <c r="D16" s="72">
        <v>146</v>
      </c>
      <c r="E16" s="28">
        <v>22</v>
      </c>
      <c r="F16" s="28">
        <v>19</v>
      </c>
      <c r="G16" s="28">
        <f t="shared" si="5"/>
        <v>41</v>
      </c>
      <c r="H16" s="30">
        <f t="shared" si="4"/>
        <v>0.28082191780821919</v>
      </c>
      <c r="I16" s="28"/>
      <c r="J16" s="28">
        <v>4</v>
      </c>
      <c r="K16" s="28">
        <v>26</v>
      </c>
      <c r="L16" s="28"/>
      <c r="M16" s="28">
        <f t="shared" si="2"/>
        <v>21</v>
      </c>
      <c r="N16" s="28">
        <v>21</v>
      </c>
      <c r="O16" s="28"/>
      <c r="P16" s="28"/>
      <c r="Q16" s="28">
        <f t="shared" si="3"/>
        <v>20</v>
      </c>
    </row>
    <row r="17" spans="1:17" x14ac:dyDescent="0.2">
      <c r="B17" s="71">
        <v>12</v>
      </c>
      <c r="C17" s="29" t="s">
        <v>24</v>
      </c>
      <c r="D17" s="72">
        <v>85</v>
      </c>
      <c r="E17" s="28">
        <v>10</v>
      </c>
      <c r="F17" s="28"/>
      <c r="G17" s="28">
        <f t="shared" si="5"/>
        <v>10</v>
      </c>
      <c r="H17" s="30">
        <f t="shared" si="4"/>
        <v>0.11764705882352941</v>
      </c>
      <c r="I17" s="28"/>
      <c r="J17" s="28"/>
      <c r="K17" s="28">
        <v>1</v>
      </c>
      <c r="L17" s="28"/>
      <c r="M17" s="28">
        <f t="shared" si="2"/>
        <v>0</v>
      </c>
      <c r="N17" s="28"/>
      <c r="O17" s="28"/>
      <c r="P17" s="28"/>
      <c r="Q17" s="28">
        <f t="shared" si="3"/>
        <v>10</v>
      </c>
    </row>
    <row r="18" spans="1:17" x14ac:dyDescent="0.2">
      <c r="B18" s="71">
        <v>13</v>
      </c>
      <c r="C18" s="29" t="s">
        <v>25</v>
      </c>
      <c r="D18" s="72">
        <v>51</v>
      </c>
      <c r="E18" s="28">
        <v>10</v>
      </c>
      <c r="F18" s="28">
        <v>10</v>
      </c>
      <c r="G18" s="28">
        <f t="shared" si="5"/>
        <v>20</v>
      </c>
      <c r="H18" s="30">
        <f t="shared" si="4"/>
        <v>0.39215686274509803</v>
      </c>
      <c r="I18" s="28">
        <v>10</v>
      </c>
      <c r="J18" s="28"/>
      <c r="K18" s="28">
        <v>10</v>
      </c>
      <c r="L18" s="28"/>
      <c r="M18" s="28">
        <f t="shared" si="2"/>
        <v>0</v>
      </c>
      <c r="N18" s="28"/>
      <c r="O18" s="28"/>
      <c r="P18" s="28"/>
      <c r="Q18" s="28">
        <f t="shared" si="3"/>
        <v>20</v>
      </c>
    </row>
    <row r="19" spans="1:17" x14ac:dyDescent="0.2">
      <c r="B19" s="71">
        <v>14</v>
      </c>
      <c r="C19" s="29" t="s">
        <v>26</v>
      </c>
      <c r="D19" s="72">
        <v>75</v>
      </c>
      <c r="E19" s="28">
        <v>10</v>
      </c>
      <c r="F19" s="28"/>
      <c r="G19" s="28">
        <f t="shared" si="5"/>
        <v>10</v>
      </c>
      <c r="H19" s="30">
        <f t="shared" si="4"/>
        <v>0.13333333333333333</v>
      </c>
      <c r="I19" s="28"/>
      <c r="J19" s="28"/>
      <c r="K19" s="28">
        <v>10</v>
      </c>
      <c r="L19" s="28"/>
      <c r="M19" s="28">
        <f t="shared" si="2"/>
        <v>10</v>
      </c>
      <c r="N19" s="28">
        <v>10</v>
      </c>
      <c r="O19" s="28"/>
      <c r="P19" s="28"/>
      <c r="Q19" s="28">
        <f t="shared" si="3"/>
        <v>0</v>
      </c>
    </row>
    <row r="20" spans="1:17" x14ac:dyDescent="0.2">
      <c r="B20" s="71">
        <v>15</v>
      </c>
      <c r="C20" s="29" t="s">
        <v>27</v>
      </c>
      <c r="D20" s="72">
        <v>45</v>
      </c>
      <c r="E20" s="28">
        <v>17</v>
      </c>
      <c r="F20" s="28"/>
      <c r="G20" s="28">
        <f t="shared" si="5"/>
        <v>17</v>
      </c>
      <c r="H20" s="30">
        <f t="shared" si="4"/>
        <v>0.37777777777777777</v>
      </c>
      <c r="I20" s="28"/>
      <c r="J20" s="28">
        <v>15</v>
      </c>
      <c r="K20" s="28"/>
      <c r="L20" s="28"/>
      <c r="M20" s="28">
        <f t="shared" si="2"/>
        <v>17</v>
      </c>
      <c r="N20" s="28">
        <v>17</v>
      </c>
      <c r="O20" s="28"/>
      <c r="P20" s="28"/>
      <c r="Q20" s="28">
        <f t="shared" si="3"/>
        <v>0</v>
      </c>
    </row>
    <row r="21" spans="1:17" x14ac:dyDescent="0.2">
      <c r="B21" s="71">
        <v>16</v>
      </c>
      <c r="C21" s="29" t="s">
        <v>28</v>
      </c>
      <c r="D21" s="72">
        <v>113</v>
      </c>
      <c r="E21" s="28">
        <v>10</v>
      </c>
      <c r="F21" s="28">
        <v>20</v>
      </c>
      <c r="G21" s="28">
        <f t="shared" si="5"/>
        <v>30</v>
      </c>
      <c r="H21" s="30">
        <f t="shared" si="4"/>
        <v>0.26548672566371684</v>
      </c>
      <c r="I21" s="28"/>
      <c r="J21" s="28">
        <v>30</v>
      </c>
      <c r="K21" s="28">
        <v>19</v>
      </c>
      <c r="L21" s="28"/>
      <c r="M21" s="28">
        <f t="shared" si="2"/>
        <v>10</v>
      </c>
      <c r="N21" s="28">
        <v>10</v>
      </c>
      <c r="O21" s="28"/>
      <c r="P21" s="28"/>
      <c r="Q21" s="28">
        <f t="shared" si="3"/>
        <v>20</v>
      </c>
    </row>
    <row r="22" spans="1:17" ht="42.75" customHeight="1" x14ac:dyDescent="0.2">
      <c r="A22" s="59">
        <v>1</v>
      </c>
      <c r="B22" s="60">
        <v>1</v>
      </c>
      <c r="C22" s="61" t="s">
        <v>29</v>
      </c>
      <c r="D22" s="62">
        <f>SUM(D6:D21)</f>
        <v>1299</v>
      </c>
      <c r="E22" s="62">
        <f>SUM(E6:E21)</f>
        <v>196</v>
      </c>
      <c r="F22" s="62">
        <f>SUM(F6:F21)</f>
        <v>234</v>
      </c>
      <c r="G22" s="62">
        <f>SUM(G6:G21)</f>
        <v>430</v>
      </c>
      <c r="H22" s="63">
        <f>+G22/D22</f>
        <v>0.33102386451116245</v>
      </c>
      <c r="I22" s="62">
        <f t="shared" ref="I22:Q22" si="6">SUM(I6:I21)</f>
        <v>33</v>
      </c>
      <c r="J22" s="62">
        <f t="shared" si="6"/>
        <v>196</v>
      </c>
      <c r="K22" s="62">
        <f t="shared" si="6"/>
        <v>169</v>
      </c>
      <c r="L22" s="62">
        <f t="shared" si="6"/>
        <v>0</v>
      </c>
      <c r="M22" s="62">
        <f t="shared" si="6"/>
        <v>168</v>
      </c>
      <c r="N22" s="62">
        <f t="shared" si="6"/>
        <v>168</v>
      </c>
      <c r="O22" s="62">
        <f t="shared" si="6"/>
        <v>0</v>
      </c>
      <c r="P22" s="62">
        <f t="shared" si="6"/>
        <v>0</v>
      </c>
      <c r="Q22" s="62">
        <f t="shared" si="6"/>
        <v>262</v>
      </c>
    </row>
    <row r="23" spans="1:17" x14ac:dyDescent="0.2">
      <c r="B23" s="71">
        <v>1</v>
      </c>
      <c r="C23" s="29" t="s">
        <v>30</v>
      </c>
      <c r="D23" s="72">
        <v>210</v>
      </c>
      <c r="E23" s="28">
        <v>32</v>
      </c>
      <c r="F23" s="28">
        <v>1</v>
      </c>
      <c r="G23" s="28">
        <f t="shared" ref="G23:G38" si="7">+F23+E23</f>
        <v>33</v>
      </c>
      <c r="H23" s="30">
        <f t="shared" ref="H23:H34" si="8">++G23/D23</f>
        <v>0.15714285714285714</v>
      </c>
      <c r="I23" s="28">
        <v>58</v>
      </c>
      <c r="J23" s="28">
        <v>0</v>
      </c>
      <c r="K23" s="28">
        <v>50</v>
      </c>
      <c r="L23" s="28">
        <v>0</v>
      </c>
      <c r="M23" s="28">
        <f>+N23+O23</f>
        <v>0</v>
      </c>
      <c r="N23" s="28">
        <v>0</v>
      </c>
      <c r="O23" s="28">
        <v>0</v>
      </c>
      <c r="P23" s="28">
        <v>0</v>
      </c>
      <c r="Q23" s="28">
        <f t="shared" ref="Q23:Q29" si="9">+G23-M23-P23</f>
        <v>33</v>
      </c>
    </row>
    <row r="24" spans="1:17" x14ac:dyDescent="0.2">
      <c r="B24" s="71">
        <v>2</v>
      </c>
      <c r="C24" s="29" t="s">
        <v>31</v>
      </c>
      <c r="D24" s="72">
        <v>50</v>
      </c>
      <c r="E24" s="28">
        <v>0</v>
      </c>
      <c r="F24" s="28">
        <v>14</v>
      </c>
      <c r="G24" s="28">
        <f t="shared" si="7"/>
        <v>14</v>
      </c>
      <c r="H24" s="30">
        <f t="shared" si="8"/>
        <v>0.28000000000000003</v>
      </c>
      <c r="I24" s="28">
        <v>0</v>
      </c>
      <c r="J24" s="28">
        <v>0</v>
      </c>
      <c r="K24" s="28">
        <v>0</v>
      </c>
      <c r="L24" s="28">
        <v>0</v>
      </c>
      <c r="M24" s="28">
        <f>+N24+O24</f>
        <v>0</v>
      </c>
      <c r="N24" s="28">
        <v>0</v>
      </c>
      <c r="O24" s="28">
        <v>0</v>
      </c>
      <c r="P24" s="28">
        <v>0</v>
      </c>
      <c r="Q24" s="28">
        <f t="shared" si="9"/>
        <v>14</v>
      </c>
    </row>
    <row r="25" spans="1:17" x14ac:dyDescent="0.2">
      <c r="B25" s="71">
        <v>3</v>
      </c>
      <c r="C25" s="29" t="s">
        <v>32</v>
      </c>
      <c r="D25" s="72">
        <v>180</v>
      </c>
      <c r="E25" s="28">
        <v>31</v>
      </c>
      <c r="F25" s="28">
        <v>20</v>
      </c>
      <c r="G25" s="28">
        <f t="shared" si="7"/>
        <v>51</v>
      </c>
      <c r="H25" s="30">
        <f t="shared" si="8"/>
        <v>0.28333333333333333</v>
      </c>
      <c r="I25" s="28">
        <v>30</v>
      </c>
      <c r="J25" s="28">
        <v>36</v>
      </c>
      <c r="K25" s="28">
        <v>45</v>
      </c>
      <c r="L25" s="28">
        <v>0</v>
      </c>
      <c r="M25" s="28">
        <f t="shared" ref="M25:M33" si="10">+N25+O25</f>
        <v>0</v>
      </c>
      <c r="N25" s="28">
        <v>0</v>
      </c>
      <c r="O25" s="28">
        <v>0</v>
      </c>
      <c r="P25" s="28">
        <v>0</v>
      </c>
      <c r="Q25" s="28">
        <f t="shared" si="9"/>
        <v>51</v>
      </c>
    </row>
    <row r="26" spans="1:17" x14ac:dyDescent="0.2">
      <c r="B26" s="71">
        <v>4</v>
      </c>
      <c r="C26" s="29" t="s">
        <v>33</v>
      </c>
      <c r="D26" s="72">
        <v>145</v>
      </c>
      <c r="E26" s="28">
        <v>15</v>
      </c>
      <c r="F26" s="28">
        <v>0</v>
      </c>
      <c r="G26" s="28">
        <f t="shared" si="7"/>
        <v>15</v>
      </c>
      <c r="H26" s="30">
        <f t="shared" si="8"/>
        <v>0.10344827586206896</v>
      </c>
      <c r="I26" s="28">
        <v>15</v>
      </c>
      <c r="J26" s="28">
        <v>15</v>
      </c>
      <c r="K26" s="28">
        <v>15</v>
      </c>
      <c r="L26" s="28">
        <v>0</v>
      </c>
      <c r="M26" s="28">
        <f t="shared" si="10"/>
        <v>0</v>
      </c>
      <c r="N26" s="28">
        <v>0</v>
      </c>
      <c r="O26" s="28">
        <v>0</v>
      </c>
      <c r="P26" s="28">
        <v>0</v>
      </c>
      <c r="Q26" s="28">
        <f t="shared" si="9"/>
        <v>15</v>
      </c>
    </row>
    <row r="27" spans="1:17" x14ac:dyDescent="0.2">
      <c r="B27" s="71">
        <v>5</v>
      </c>
      <c r="C27" s="29" t="s">
        <v>34</v>
      </c>
      <c r="D27" s="72">
        <v>164</v>
      </c>
      <c r="E27" s="28">
        <v>44</v>
      </c>
      <c r="F27" s="28">
        <v>4</v>
      </c>
      <c r="G27" s="28">
        <f t="shared" si="7"/>
        <v>48</v>
      </c>
      <c r="H27" s="30">
        <f t="shared" si="8"/>
        <v>0.29268292682926828</v>
      </c>
      <c r="I27" s="28">
        <v>48</v>
      </c>
      <c r="J27" s="28">
        <v>48</v>
      </c>
      <c r="K27" s="28">
        <v>48</v>
      </c>
      <c r="L27" s="28">
        <v>0</v>
      </c>
      <c r="M27" s="28">
        <f t="shared" si="10"/>
        <v>0</v>
      </c>
      <c r="N27" s="28">
        <v>0</v>
      </c>
      <c r="O27" s="28">
        <v>0</v>
      </c>
      <c r="P27" s="28">
        <v>0</v>
      </c>
      <c r="Q27" s="28">
        <f t="shared" si="9"/>
        <v>48</v>
      </c>
    </row>
    <row r="28" spans="1:17" x14ac:dyDescent="0.2">
      <c r="B28" s="71">
        <v>6</v>
      </c>
      <c r="C28" s="29" t="s">
        <v>35</v>
      </c>
      <c r="D28" s="72">
        <v>74</v>
      </c>
      <c r="E28" s="28">
        <v>9</v>
      </c>
      <c r="F28" s="28">
        <v>0</v>
      </c>
      <c r="G28" s="28">
        <f t="shared" si="7"/>
        <v>9</v>
      </c>
      <c r="H28" s="30">
        <f t="shared" si="8"/>
        <v>0.12162162162162163</v>
      </c>
      <c r="I28" s="28">
        <v>9</v>
      </c>
      <c r="J28" s="28">
        <v>9</v>
      </c>
      <c r="K28" s="28">
        <v>0</v>
      </c>
      <c r="L28" s="28">
        <v>0</v>
      </c>
      <c r="M28" s="28">
        <f t="shared" si="10"/>
        <v>0</v>
      </c>
      <c r="N28" s="28">
        <v>0</v>
      </c>
      <c r="O28" s="28">
        <v>0</v>
      </c>
      <c r="P28" s="28">
        <v>0</v>
      </c>
      <c r="Q28" s="28">
        <f t="shared" si="9"/>
        <v>9</v>
      </c>
    </row>
    <row r="29" spans="1:17" x14ac:dyDescent="0.2">
      <c r="B29" s="71">
        <v>7</v>
      </c>
      <c r="C29" s="29" t="s">
        <v>36</v>
      </c>
      <c r="D29" s="72">
        <v>122</v>
      </c>
      <c r="E29" s="28">
        <v>32</v>
      </c>
      <c r="F29" s="28">
        <v>0</v>
      </c>
      <c r="G29" s="28">
        <f t="shared" si="7"/>
        <v>32</v>
      </c>
      <c r="H29" s="30">
        <f t="shared" si="8"/>
        <v>0.26229508196721313</v>
      </c>
      <c r="I29" s="28">
        <v>30</v>
      </c>
      <c r="J29" s="28">
        <v>32</v>
      </c>
      <c r="K29" s="28">
        <v>25</v>
      </c>
      <c r="L29" s="28">
        <v>0</v>
      </c>
      <c r="M29" s="28">
        <f t="shared" si="10"/>
        <v>0</v>
      </c>
      <c r="N29" s="28">
        <v>0</v>
      </c>
      <c r="O29" s="28">
        <v>0</v>
      </c>
      <c r="P29" s="28">
        <v>0</v>
      </c>
      <c r="Q29" s="28">
        <f t="shared" si="9"/>
        <v>32</v>
      </c>
    </row>
    <row r="30" spans="1:17" x14ac:dyDescent="0.2">
      <c r="B30" s="71">
        <v>8</v>
      </c>
      <c r="C30" s="29" t="s">
        <v>37</v>
      </c>
      <c r="D30" s="72">
        <v>170</v>
      </c>
      <c r="E30" s="28">
        <v>24</v>
      </c>
      <c r="F30" s="28">
        <v>28</v>
      </c>
      <c r="G30" s="28">
        <f t="shared" si="7"/>
        <v>52</v>
      </c>
      <c r="H30" s="30">
        <f t="shared" si="8"/>
        <v>0.30588235294117649</v>
      </c>
      <c r="I30" s="28">
        <v>51</v>
      </c>
      <c r="J30" s="28">
        <v>51</v>
      </c>
      <c r="K30" s="28">
        <v>51</v>
      </c>
      <c r="L30" s="28">
        <v>1</v>
      </c>
      <c r="M30" s="28">
        <f t="shared" si="10"/>
        <v>0</v>
      </c>
      <c r="N30" s="28">
        <v>0</v>
      </c>
      <c r="O30" s="28">
        <v>0</v>
      </c>
      <c r="P30" s="28">
        <v>0</v>
      </c>
      <c r="Q30" s="28">
        <f>+G30-M30-P30</f>
        <v>52</v>
      </c>
    </row>
    <row r="31" spans="1:17" x14ac:dyDescent="0.2">
      <c r="B31" s="71">
        <v>9</v>
      </c>
      <c r="C31" s="29" t="s">
        <v>38</v>
      </c>
      <c r="D31" s="72">
        <v>190</v>
      </c>
      <c r="E31" s="28">
        <v>35</v>
      </c>
      <c r="F31" s="28">
        <v>11</v>
      </c>
      <c r="G31" s="28">
        <f t="shared" si="7"/>
        <v>46</v>
      </c>
      <c r="H31" s="30">
        <f t="shared" si="8"/>
        <v>0.24210526315789474</v>
      </c>
      <c r="I31" s="28">
        <v>46</v>
      </c>
      <c r="J31" s="28">
        <v>39</v>
      </c>
      <c r="K31" s="28">
        <v>41</v>
      </c>
      <c r="L31" s="28">
        <v>0</v>
      </c>
      <c r="M31" s="28">
        <f t="shared" si="10"/>
        <v>0</v>
      </c>
      <c r="N31" s="28">
        <v>0</v>
      </c>
      <c r="O31" s="28">
        <v>0</v>
      </c>
      <c r="P31" s="28">
        <v>0</v>
      </c>
      <c r="Q31" s="28">
        <f t="shared" ref="Q31:Q38" si="11">+G31-M31-P31</f>
        <v>46</v>
      </c>
    </row>
    <row r="32" spans="1:17" x14ac:dyDescent="0.2">
      <c r="B32" s="71">
        <v>10</v>
      </c>
      <c r="C32" s="29" t="s">
        <v>39</v>
      </c>
      <c r="D32" s="72">
        <v>63</v>
      </c>
      <c r="E32" s="28">
        <v>15</v>
      </c>
      <c r="F32" s="28">
        <v>10</v>
      </c>
      <c r="G32" s="28">
        <f t="shared" si="7"/>
        <v>25</v>
      </c>
      <c r="H32" s="30">
        <f t="shared" si="8"/>
        <v>0.3968253968253968</v>
      </c>
      <c r="I32" s="28">
        <v>25</v>
      </c>
      <c r="J32" s="28">
        <v>25</v>
      </c>
      <c r="K32" s="28">
        <v>1</v>
      </c>
      <c r="L32" s="28">
        <v>0</v>
      </c>
      <c r="M32" s="28">
        <f t="shared" si="10"/>
        <v>0</v>
      </c>
      <c r="N32" s="28">
        <v>0</v>
      </c>
      <c r="O32" s="28">
        <v>0</v>
      </c>
      <c r="P32" s="28">
        <v>0</v>
      </c>
      <c r="Q32" s="28">
        <f t="shared" si="11"/>
        <v>25</v>
      </c>
    </row>
    <row r="33" spans="1:17" x14ac:dyDescent="0.2">
      <c r="B33" s="71">
        <v>11</v>
      </c>
      <c r="C33" s="29" t="s">
        <v>40</v>
      </c>
      <c r="D33" s="72">
        <v>170</v>
      </c>
      <c r="E33" s="28">
        <v>30</v>
      </c>
      <c r="F33" s="28">
        <v>35</v>
      </c>
      <c r="G33" s="28">
        <f t="shared" si="7"/>
        <v>65</v>
      </c>
      <c r="H33" s="30">
        <f t="shared" si="8"/>
        <v>0.38235294117647056</v>
      </c>
      <c r="I33" s="28">
        <v>65</v>
      </c>
      <c r="J33" s="28">
        <v>65</v>
      </c>
      <c r="K33" s="28">
        <v>65</v>
      </c>
      <c r="L33" s="28">
        <v>0</v>
      </c>
      <c r="M33" s="28">
        <f t="shared" si="10"/>
        <v>0</v>
      </c>
      <c r="N33" s="28">
        <v>0</v>
      </c>
      <c r="O33" s="28">
        <v>0</v>
      </c>
      <c r="P33" s="28">
        <v>0</v>
      </c>
      <c r="Q33" s="28">
        <f t="shared" si="11"/>
        <v>65</v>
      </c>
    </row>
    <row r="34" spans="1:17" x14ac:dyDescent="0.2">
      <c r="B34" s="71">
        <v>10</v>
      </c>
      <c r="C34" s="29" t="s">
        <v>41</v>
      </c>
      <c r="D34" s="72">
        <v>159</v>
      </c>
      <c r="E34" s="28">
        <v>24</v>
      </c>
      <c r="F34" s="28">
        <v>25</v>
      </c>
      <c r="G34" s="28">
        <f t="shared" si="7"/>
        <v>49</v>
      </c>
      <c r="H34" s="30">
        <f t="shared" si="8"/>
        <v>0.3081761006289308</v>
      </c>
      <c r="I34" s="28">
        <v>45</v>
      </c>
      <c r="J34" s="28">
        <v>45</v>
      </c>
      <c r="K34" s="28">
        <v>38</v>
      </c>
      <c r="L34" s="28">
        <v>0</v>
      </c>
      <c r="M34" s="28">
        <f>+N34+O34</f>
        <v>0</v>
      </c>
      <c r="N34" s="28">
        <v>0</v>
      </c>
      <c r="O34" s="28">
        <v>0</v>
      </c>
      <c r="P34" s="28">
        <v>1</v>
      </c>
      <c r="Q34" s="28">
        <f t="shared" si="11"/>
        <v>48</v>
      </c>
    </row>
    <row r="35" spans="1:17" x14ac:dyDescent="0.2">
      <c r="B35" s="71">
        <v>13</v>
      </c>
      <c r="C35" s="29" t="s">
        <v>42</v>
      </c>
      <c r="D35" s="72">
        <v>170</v>
      </c>
      <c r="E35" s="28">
        <v>25</v>
      </c>
      <c r="F35" s="28">
        <v>27</v>
      </c>
      <c r="G35" s="28">
        <f t="shared" si="7"/>
        <v>52</v>
      </c>
      <c r="H35" s="30">
        <f>++G35/D35</f>
        <v>0.30588235294117649</v>
      </c>
      <c r="I35" s="28">
        <v>51</v>
      </c>
      <c r="J35" s="28">
        <v>51</v>
      </c>
      <c r="K35" s="28">
        <v>12</v>
      </c>
      <c r="L35" s="28">
        <v>1</v>
      </c>
      <c r="M35" s="28">
        <f>+N35+O35</f>
        <v>0</v>
      </c>
      <c r="N35" s="28">
        <v>0</v>
      </c>
      <c r="O35" s="28">
        <v>0</v>
      </c>
      <c r="P35" s="28">
        <v>2</v>
      </c>
      <c r="Q35" s="28">
        <f t="shared" si="11"/>
        <v>50</v>
      </c>
    </row>
    <row r="36" spans="1:17" x14ac:dyDescent="0.2">
      <c r="B36" s="71">
        <v>14</v>
      </c>
      <c r="C36" s="29" t="s">
        <v>43</v>
      </c>
      <c r="D36" s="72">
        <v>150</v>
      </c>
      <c r="E36" s="28">
        <v>50</v>
      </c>
      <c r="F36" s="28">
        <v>10</v>
      </c>
      <c r="G36" s="28">
        <f t="shared" si="7"/>
        <v>60</v>
      </c>
      <c r="H36" s="30">
        <f>++G36/D36</f>
        <v>0.4</v>
      </c>
      <c r="I36" s="28">
        <v>60</v>
      </c>
      <c r="J36" s="28">
        <v>60</v>
      </c>
      <c r="K36" s="28">
        <v>60</v>
      </c>
      <c r="L36" s="28">
        <v>0</v>
      </c>
      <c r="M36" s="28">
        <f>+N36+O36</f>
        <v>0</v>
      </c>
      <c r="N36" s="28">
        <v>0</v>
      </c>
      <c r="O36" s="28">
        <v>0</v>
      </c>
      <c r="P36" s="28">
        <v>0</v>
      </c>
      <c r="Q36" s="28">
        <f t="shared" si="11"/>
        <v>60</v>
      </c>
    </row>
    <row r="37" spans="1:17" x14ac:dyDescent="0.2">
      <c r="B37" s="71">
        <v>15</v>
      </c>
      <c r="C37" s="29" t="s">
        <v>44</v>
      </c>
      <c r="D37" s="72">
        <v>115</v>
      </c>
      <c r="E37" s="28">
        <v>19</v>
      </c>
      <c r="F37" s="28">
        <v>35</v>
      </c>
      <c r="G37" s="28">
        <f t="shared" si="7"/>
        <v>54</v>
      </c>
      <c r="H37" s="30">
        <f>++G37/D37</f>
        <v>0.46956521739130436</v>
      </c>
      <c r="I37" s="28">
        <v>54</v>
      </c>
      <c r="J37" s="28">
        <v>56</v>
      </c>
      <c r="K37" s="28">
        <v>34</v>
      </c>
      <c r="L37" s="28">
        <v>0</v>
      </c>
      <c r="M37" s="28">
        <f>+N37+O37</f>
        <v>0</v>
      </c>
      <c r="N37" s="28">
        <v>0</v>
      </c>
      <c r="O37" s="28">
        <v>0</v>
      </c>
      <c r="P37" s="28">
        <v>0</v>
      </c>
      <c r="Q37" s="28">
        <f t="shared" si="11"/>
        <v>54</v>
      </c>
    </row>
    <row r="38" spans="1:17" x14ac:dyDescent="0.2">
      <c r="B38" s="71">
        <v>16</v>
      </c>
      <c r="C38" s="29" t="s">
        <v>45</v>
      </c>
      <c r="D38" s="72">
        <v>150</v>
      </c>
      <c r="E38" s="28">
        <v>0</v>
      </c>
      <c r="F38" s="28">
        <v>58</v>
      </c>
      <c r="G38" s="28">
        <f t="shared" si="7"/>
        <v>58</v>
      </c>
      <c r="H38" s="30">
        <f>++G38/D38</f>
        <v>0.38666666666666666</v>
      </c>
      <c r="I38" s="28">
        <v>58</v>
      </c>
      <c r="J38" s="28">
        <v>58</v>
      </c>
      <c r="K38" s="28">
        <v>52</v>
      </c>
      <c r="L38" s="28">
        <v>0</v>
      </c>
      <c r="M38" s="28">
        <f>+N38+O38</f>
        <v>0</v>
      </c>
      <c r="N38" s="28">
        <v>0</v>
      </c>
      <c r="O38" s="28">
        <v>0</v>
      </c>
      <c r="P38" s="28">
        <v>0</v>
      </c>
      <c r="Q38" s="28">
        <f t="shared" si="11"/>
        <v>58</v>
      </c>
    </row>
    <row r="39" spans="1:17" ht="39" customHeight="1" x14ac:dyDescent="0.2">
      <c r="A39" s="52">
        <v>1</v>
      </c>
      <c r="B39" s="60">
        <v>2</v>
      </c>
      <c r="C39" s="61" t="s">
        <v>46</v>
      </c>
      <c r="D39" s="62">
        <f>SUM(D23:D38)</f>
        <v>2282</v>
      </c>
      <c r="E39" s="62">
        <f>SUM(E23:E38)</f>
        <v>385</v>
      </c>
      <c r="F39" s="62">
        <f>SUM(F23:F38)</f>
        <v>278</v>
      </c>
      <c r="G39" s="62">
        <f>SUM(G23:G38)</f>
        <v>663</v>
      </c>
      <c r="H39" s="63">
        <f>+G39/D39</f>
        <v>0.29053461875547765</v>
      </c>
      <c r="I39" s="62">
        <f>SUM(I23:I38)</f>
        <v>645</v>
      </c>
      <c r="J39" s="62">
        <f>SUM(J23:J38)</f>
        <v>590</v>
      </c>
      <c r="K39" s="62">
        <f>SUM(K23:K38)</f>
        <v>537</v>
      </c>
      <c r="L39" s="62"/>
      <c r="M39" s="62">
        <f>SUM(M23:M38)</f>
        <v>0</v>
      </c>
      <c r="N39" s="62">
        <f>SUM(N23:N38)</f>
        <v>0</v>
      </c>
      <c r="O39" s="62">
        <f>SUM(O23:O38)</f>
        <v>0</v>
      </c>
      <c r="P39" s="62">
        <f>SUM(P23:P38)</f>
        <v>3</v>
      </c>
      <c r="Q39" s="62">
        <f>SUM(Q23:Q38)</f>
        <v>660</v>
      </c>
    </row>
    <row r="40" spans="1:17" x14ac:dyDescent="0.2">
      <c r="B40" s="71">
        <v>1</v>
      </c>
      <c r="C40" s="29" t="s">
        <v>47</v>
      </c>
      <c r="D40" s="72">
        <v>240</v>
      </c>
      <c r="E40" s="79">
        <v>6</v>
      </c>
      <c r="F40" s="79">
        <v>20</v>
      </c>
      <c r="G40" s="79">
        <f t="shared" ref="G40:G45" si="12">+F40+E40</f>
        <v>26</v>
      </c>
      <c r="H40" s="30">
        <f>++G40/D40</f>
        <v>0.10833333333333334</v>
      </c>
      <c r="I40" s="78">
        <v>5</v>
      </c>
      <c r="J40" s="78"/>
      <c r="K40" s="78">
        <v>25</v>
      </c>
      <c r="L40" s="28"/>
      <c r="M40" s="28">
        <f t="shared" ref="M40:M52" si="13">+N40+O40</f>
        <v>0</v>
      </c>
      <c r="N40" s="28"/>
      <c r="O40" s="28"/>
      <c r="P40" s="28"/>
      <c r="Q40" s="28">
        <f t="shared" ref="Q40:Q52" si="14">+G40-M40-P40</f>
        <v>26</v>
      </c>
    </row>
    <row r="41" spans="1:17" x14ac:dyDescent="0.2">
      <c r="B41" s="71">
        <v>2</v>
      </c>
      <c r="C41" s="29" t="s">
        <v>48</v>
      </c>
      <c r="D41" s="72">
        <v>50</v>
      </c>
      <c r="E41" s="79">
        <v>0</v>
      </c>
      <c r="F41" s="79">
        <v>20</v>
      </c>
      <c r="G41" s="79">
        <f t="shared" si="12"/>
        <v>20</v>
      </c>
      <c r="H41" s="30">
        <f>++G41/D41</f>
        <v>0.4</v>
      </c>
      <c r="I41" s="78">
        <v>20</v>
      </c>
      <c r="J41" s="78"/>
      <c r="K41" s="78">
        <v>20</v>
      </c>
      <c r="L41" s="28"/>
      <c r="M41" s="28">
        <f t="shared" si="13"/>
        <v>0</v>
      </c>
      <c r="N41" s="28"/>
      <c r="O41" s="28"/>
      <c r="P41" s="28"/>
      <c r="Q41" s="28">
        <f t="shared" si="14"/>
        <v>20</v>
      </c>
    </row>
    <row r="42" spans="1:17" x14ac:dyDescent="0.2">
      <c r="B42" s="71">
        <v>3</v>
      </c>
      <c r="C42" s="29" t="s">
        <v>49</v>
      </c>
      <c r="D42" s="72">
        <v>126</v>
      </c>
      <c r="E42" s="79">
        <v>5</v>
      </c>
      <c r="F42" s="79">
        <v>16</v>
      </c>
      <c r="G42" s="79">
        <f t="shared" si="12"/>
        <v>21</v>
      </c>
      <c r="H42" s="30">
        <f>++G42/D42</f>
        <v>0.16666666666666666</v>
      </c>
      <c r="I42" s="78">
        <v>5</v>
      </c>
      <c r="J42" s="78">
        <v>21</v>
      </c>
      <c r="K42" s="78">
        <v>15</v>
      </c>
      <c r="L42" s="28"/>
      <c r="M42" s="28">
        <f t="shared" si="13"/>
        <v>0</v>
      </c>
      <c r="N42" s="28"/>
      <c r="O42" s="28"/>
      <c r="P42" s="28"/>
      <c r="Q42" s="28">
        <f t="shared" si="14"/>
        <v>21</v>
      </c>
    </row>
    <row r="43" spans="1:17" x14ac:dyDescent="0.2">
      <c r="B43" s="71">
        <v>4</v>
      </c>
      <c r="C43" s="29" t="s">
        <v>50</v>
      </c>
      <c r="D43" s="72">
        <v>88</v>
      </c>
      <c r="E43" s="79">
        <v>15</v>
      </c>
      <c r="F43" s="79">
        <v>10</v>
      </c>
      <c r="G43" s="79">
        <f t="shared" si="12"/>
        <v>25</v>
      </c>
      <c r="H43" s="30">
        <f>++G43/D43</f>
        <v>0.28409090909090912</v>
      </c>
      <c r="I43" s="78">
        <v>25</v>
      </c>
      <c r="J43" s="78">
        <v>25</v>
      </c>
      <c r="K43" s="78">
        <v>20</v>
      </c>
      <c r="L43" s="28"/>
      <c r="M43" s="28">
        <f t="shared" si="13"/>
        <v>0</v>
      </c>
      <c r="N43" s="28"/>
      <c r="O43" s="28"/>
      <c r="P43" s="28"/>
      <c r="Q43" s="28">
        <f t="shared" si="14"/>
        <v>25</v>
      </c>
    </row>
    <row r="44" spans="1:17" x14ac:dyDescent="0.2">
      <c r="B44" s="71">
        <v>5</v>
      </c>
      <c r="C44" s="29" t="s">
        <v>51</v>
      </c>
      <c r="D44" s="72">
        <v>136</v>
      </c>
      <c r="E44" s="79">
        <v>20</v>
      </c>
      <c r="F44" s="79">
        <v>18</v>
      </c>
      <c r="G44" s="79">
        <f t="shared" si="12"/>
        <v>38</v>
      </c>
      <c r="H44" s="30">
        <f t="shared" ref="H44:H50" si="15">++G44/D44</f>
        <v>0.27941176470588236</v>
      </c>
      <c r="I44" s="78">
        <v>20</v>
      </c>
      <c r="J44" s="78">
        <v>38</v>
      </c>
      <c r="K44" s="78">
        <v>38</v>
      </c>
      <c r="L44" s="28"/>
      <c r="M44" s="28">
        <f t="shared" si="13"/>
        <v>0</v>
      </c>
      <c r="N44" s="28"/>
      <c r="O44" s="28"/>
      <c r="P44" s="28"/>
      <c r="Q44" s="28">
        <f t="shared" si="14"/>
        <v>38</v>
      </c>
    </row>
    <row r="45" spans="1:17" x14ac:dyDescent="0.2">
      <c r="B45" s="71">
        <v>6</v>
      </c>
      <c r="C45" s="29" t="s">
        <v>52</v>
      </c>
      <c r="D45" s="72">
        <v>75</v>
      </c>
      <c r="E45" s="79">
        <v>10</v>
      </c>
      <c r="F45" s="79">
        <v>5</v>
      </c>
      <c r="G45" s="79">
        <f t="shared" si="12"/>
        <v>15</v>
      </c>
      <c r="H45" s="30">
        <f t="shared" si="15"/>
        <v>0.2</v>
      </c>
      <c r="I45" s="78">
        <v>10</v>
      </c>
      <c r="J45" s="78">
        <v>15</v>
      </c>
      <c r="K45" s="78">
        <v>15</v>
      </c>
      <c r="L45" s="28"/>
      <c r="M45" s="28">
        <f t="shared" si="13"/>
        <v>0</v>
      </c>
      <c r="N45" s="28"/>
      <c r="O45" s="28"/>
      <c r="P45" s="28"/>
      <c r="Q45" s="28">
        <f t="shared" si="14"/>
        <v>15</v>
      </c>
    </row>
    <row r="46" spans="1:17" x14ac:dyDescent="0.2">
      <c r="B46" s="71">
        <v>7</v>
      </c>
      <c r="C46" s="29" t="s">
        <v>53</v>
      </c>
      <c r="D46" s="72">
        <v>87</v>
      </c>
      <c r="E46" s="79">
        <v>6</v>
      </c>
      <c r="F46" s="79">
        <v>9</v>
      </c>
      <c r="G46" s="79">
        <f>+F46+E46</f>
        <v>15</v>
      </c>
      <c r="H46" s="30">
        <f t="shared" si="15"/>
        <v>0.17241379310344829</v>
      </c>
      <c r="I46" s="78">
        <v>15</v>
      </c>
      <c r="J46" s="78">
        <v>15</v>
      </c>
      <c r="K46" s="78">
        <v>11</v>
      </c>
      <c r="L46" s="28"/>
      <c r="M46" s="28">
        <f t="shared" si="13"/>
        <v>0</v>
      </c>
      <c r="N46" s="28"/>
      <c r="O46" s="28"/>
      <c r="P46" s="28"/>
      <c r="Q46" s="28">
        <f t="shared" si="14"/>
        <v>15</v>
      </c>
    </row>
    <row r="47" spans="1:17" x14ac:dyDescent="0.2">
      <c r="B47" s="71">
        <v>8</v>
      </c>
      <c r="C47" s="29" t="s">
        <v>54</v>
      </c>
      <c r="D47" s="72">
        <v>88</v>
      </c>
      <c r="E47" s="79">
        <v>2</v>
      </c>
      <c r="F47" s="79">
        <v>13</v>
      </c>
      <c r="G47" s="79">
        <f t="shared" ref="G47:G52" si="16">+F47+E47</f>
        <v>15</v>
      </c>
      <c r="H47" s="30">
        <f t="shared" si="15"/>
        <v>0.17045454545454544</v>
      </c>
      <c r="I47" s="78">
        <v>10</v>
      </c>
      <c r="J47" s="78">
        <v>15</v>
      </c>
      <c r="K47" s="78">
        <v>15</v>
      </c>
      <c r="L47" s="28"/>
      <c r="M47" s="28">
        <f t="shared" si="13"/>
        <v>0</v>
      </c>
      <c r="N47" s="28"/>
      <c r="O47" s="28"/>
      <c r="P47" s="28"/>
      <c r="Q47" s="28">
        <f t="shared" si="14"/>
        <v>15</v>
      </c>
    </row>
    <row r="48" spans="1:17" x14ac:dyDescent="0.2">
      <c r="B48" s="71">
        <v>9</v>
      </c>
      <c r="C48" s="29" t="s">
        <v>55</v>
      </c>
      <c r="D48" s="72">
        <v>124</v>
      </c>
      <c r="E48" s="79">
        <v>5</v>
      </c>
      <c r="F48" s="79">
        <v>29</v>
      </c>
      <c r="G48" s="79">
        <f t="shared" si="16"/>
        <v>34</v>
      </c>
      <c r="H48" s="30">
        <f t="shared" si="15"/>
        <v>0.27419354838709675</v>
      </c>
      <c r="I48" s="78"/>
      <c r="J48" s="78">
        <v>34</v>
      </c>
      <c r="K48" s="78">
        <v>19</v>
      </c>
      <c r="L48" s="28"/>
      <c r="M48" s="28">
        <f t="shared" si="13"/>
        <v>0</v>
      </c>
      <c r="N48" s="28"/>
      <c r="O48" s="28"/>
      <c r="P48" s="28"/>
      <c r="Q48" s="28">
        <f t="shared" si="14"/>
        <v>34</v>
      </c>
    </row>
    <row r="49" spans="1:17" x14ac:dyDescent="0.2">
      <c r="B49" s="71">
        <v>10</v>
      </c>
      <c r="C49" s="29" t="s">
        <v>56</v>
      </c>
      <c r="D49" s="72">
        <v>150</v>
      </c>
      <c r="E49" s="79">
        <v>16</v>
      </c>
      <c r="F49" s="79">
        <v>27</v>
      </c>
      <c r="G49" s="79">
        <f t="shared" si="16"/>
        <v>43</v>
      </c>
      <c r="H49" s="30">
        <f t="shared" si="15"/>
        <v>0.28666666666666668</v>
      </c>
      <c r="I49" s="78"/>
      <c r="J49" s="78">
        <v>43</v>
      </c>
      <c r="K49" s="78">
        <v>42</v>
      </c>
      <c r="L49" s="28"/>
      <c r="M49" s="28">
        <f t="shared" si="13"/>
        <v>0</v>
      </c>
      <c r="N49" s="28"/>
      <c r="O49" s="28"/>
      <c r="P49" s="28"/>
      <c r="Q49" s="28">
        <f t="shared" si="14"/>
        <v>43</v>
      </c>
    </row>
    <row r="50" spans="1:17" x14ac:dyDescent="0.2">
      <c r="B50" s="71">
        <v>11</v>
      </c>
      <c r="C50" s="29" t="s">
        <v>57</v>
      </c>
      <c r="D50" s="72">
        <v>124</v>
      </c>
      <c r="E50" s="79">
        <v>40</v>
      </c>
      <c r="F50" s="79"/>
      <c r="G50" s="79">
        <f t="shared" si="16"/>
        <v>40</v>
      </c>
      <c r="H50" s="30">
        <f t="shared" si="15"/>
        <v>0.32258064516129031</v>
      </c>
      <c r="I50" s="78"/>
      <c r="J50" s="78">
        <v>40</v>
      </c>
      <c r="K50" s="78">
        <v>38</v>
      </c>
      <c r="L50" s="28"/>
      <c r="M50" s="28">
        <f t="shared" si="13"/>
        <v>0</v>
      </c>
      <c r="N50" s="28"/>
      <c r="O50" s="28"/>
      <c r="P50" s="28"/>
      <c r="Q50" s="28">
        <f t="shared" si="14"/>
        <v>40</v>
      </c>
    </row>
    <row r="51" spans="1:17" x14ac:dyDescent="0.2">
      <c r="B51" s="71">
        <v>12</v>
      </c>
      <c r="C51" s="29" t="s">
        <v>58</v>
      </c>
      <c r="D51" s="72">
        <v>35</v>
      </c>
      <c r="E51" s="79">
        <v>0</v>
      </c>
      <c r="F51" s="79">
        <v>10</v>
      </c>
      <c r="G51" s="79">
        <f t="shared" si="16"/>
        <v>10</v>
      </c>
      <c r="H51" s="30">
        <f>++G51/D51</f>
        <v>0.2857142857142857</v>
      </c>
      <c r="I51" s="78"/>
      <c r="J51" s="78">
        <v>10</v>
      </c>
      <c r="K51" s="78">
        <v>5</v>
      </c>
      <c r="L51" s="28"/>
      <c r="M51" s="28">
        <f t="shared" si="13"/>
        <v>0</v>
      </c>
      <c r="N51" s="28"/>
      <c r="O51" s="28"/>
      <c r="P51" s="28"/>
      <c r="Q51" s="28">
        <f t="shared" si="14"/>
        <v>10</v>
      </c>
    </row>
    <row r="52" spans="1:17" x14ac:dyDescent="0.2">
      <c r="B52" s="71">
        <v>13</v>
      </c>
      <c r="C52" s="29" t="s">
        <v>59</v>
      </c>
      <c r="D52" s="72">
        <v>262</v>
      </c>
      <c r="E52" s="79">
        <v>10</v>
      </c>
      <c r="F52" s="79">
        <v>32</v>
      </c>
      <c r="G52" s="79">
        <f t="shared" si="16"/>
        <v>42</v>
      </c>
      <c r="H52" s="30">
        <f>++G52/D52</f>
        <v>0.16030534351145037</v>
      </c>
      <c r="I52" s="78">
        <v>40</v>
      </c>
      <c r="J52" s="78">
        <v>42</v>
      </c>
      <c r="K52" s="78">
        <v>34</v>
      </c>
      <c r="L52" s="28"/>
      <c r="M52" s="28">
        <f t="shared" si="13"/>
        <v>0</v>
      </c>
      <c r="N52" s="28"/>
      <c r="O52" s="28"/>
      <c r="P52" s="28"/>
      <c r="Q52" s="28">
        <f t="shared" si="14"/>
        <v>42</v>
      </c>
    </row>
    <row r="53" spans="1:17" ht="39" customHeight="1" x14ac:dyDescent="0.2">
      <c r="A53" s="64">
        <v>1</v>
      </c>
      <c r="B53" s="60">
        <v>3</v>
      </c>
      <c r="C53" s="61" t="s">
        <v>60</v>
      </c>
      <c r="D53" s="62">
        <f>SUM(D40:D52)</f>
        <v>1585</v>
      </c>
      <c r="E53" s="62">
        <f>SUM(E40:E52)</f>
        <v>135</v>
      </c>
      <c r="F53" s="62">
        <f>SUM(F40:F52)</f>
        <v>209</v>
      </c>
      <c r="G53" s="62">
        <f>SUM(G40:G52)</f>
        <v>344</v>
      </c>
      <c r="H53" s="63">
        <f>+G53/D53</f>
        <v>0.21703470031545741</v>
      </c>
      <c r="I53" s="62">
        <f t="shared" ref="I53:Q53" si="17">SUM(I40:I52)</f>
        <v>150</v>
      </c>
      <c r="J53" s="62">
        <f t="shared" si="17"/>
        <v>298</v>
      </c>
      <c r="K53" s="62">
        <f t="shared" si="17"/>
        <v>297</v>
      </c>
      <c r="L53" s="62">
        <f t="shared" si="17"/>
        <v>0</v>
      </c>
      <c r="M53" s="62">
        <f t="shared" si="17"/>
        <v>0</v>
      </c>
      <c r="N53" s="62">
        <f t="shared" si="17"/>
        <v>0</v>
      </c>
      <c r="O53" s="62">
        <f t="shared" si="17"/>
        <v>0</v>
      </c>
      <c r="P53" s="62">
        <f t="shared" si="17"/>
        <v>0</v>
      </c>
      <c r="Q53" s="62">
        <f t="shared" si="17"/>
        <v>344</v>
      </c>
    </row>
    <row r="54" spans="1:17" x14ac:dyDescent="0.2">
      <c r="B54" s="71">
        <v>1</v>
      </c>
      <c r="C54" s="29" t="s">
        <v>61</v>
      </c>
      <c r="D54" s="72">
        <v>80</v>
      </c>
      <c r="E54" s="28">
        <v>21</v>
      </c>
      <c r="F54" s="28">
        <v>1</v>
      </c>
      <c r="G54" s="28">
        <f t="shared" ref="G54:G66" si="18">+F54+E54</f>
        <v>22</v>
      </c>
      <c r="H54" s="30">
        <f>++G54/D54</f>
        <v>0.27500000000000002</v>
      </c>
      <c r="I54" s="28"/>
      <c r="J54" s="28">
        <v>20</v>
      </c>
      <c r="K54" s="28">
        <v>20</v>
      </c>
      <c r="L54" s="28"/>
      <c r="M54" s="28">
        <f t="shared" ref="M54:M66" si="19">+N54+O54</f>
        <v>0</v>
      </c>
      <c r="N54" s="28"/>
      <c r="O54" s="28"/>
      <c r="P54" s="28"/>
      <c r="Q54" s="28">
        <f t="shared" ref="Q54:Q65" si="20">+G54-M54-P54</f>
        <v>22</v>
      </c>
    </row>
    <row r="55" spans="1:17" x14ac:dyDescent="0.2">
      <c r="B55" s="71">
        <v>2</v>
      </c>
      <c r="C55" s="29" t="s">
        <v>62</v>
      </c>
      <c r="D55" s="72">
        <v>110</v>
      </c>
      <c r="E55" s="28">
        <v>7</v>
      </c>
      <c r="F55" s="28">
        <v>26</v>
      </c>
      <c r="G55" s="28">
        <f t="shared" si="18"/>
        <v>33</v>
      </c>
      <c r="H55" s="30">
        <f>++G55/D55</f>
        <v>0.3</v>
      </c>
      <c r="I55" s="28">
        <v>17</v>
      </c>
      <c r="J55" s="28">
        <v>17</v>
      </c>
      <c r="K55" s="28">
        <v>18</v>
      </c>
      <c r="L55" s="28"/>
      <c r="M55" s="28">
        <f t="shared" si="19"/>
        <v>0</v>
      </c>
      <c r="N55" s="28"/>
      <c r="O55" s="28"/>
      <c r="P55" s="28"/>
      <c r="Q55" s="28">
        <f t="shared" si="20"/>
        <v>33</v>
      </c>
    </row>
    <row r="56" spans="1:17" x14ac:dyDescent="0.2">
      <c r="B56" s="71">
        <v>3</v>
      </c>
      <c r="C56" s="29" t="s">
        <v>63</v>
      </c>
      <c r="D56" s="72">
        <v>144</v>
      </c>
      <c r="E56" s="28">
        <v>17</v>
      </c>
      <c r="F56" s="28">
        <v>15</v>
      </c>
      <c r="G56" s="28">
        <f t="shared" si="18"/>
        <v>32</v>
      </c>
      <c r="H56" s="30">
        <f>++G56/D56</f>
        <v>0.22222222222222221</v>
      </c>
      <c r="I56" s="28">
        <v>13</v>
      </c>
      <c r="J56" s="28">
        <v>14</v>
      </c>
      <c r="K56" s="28">
        <v>12</v>
      </c>
      <c r="L56" s="28"/>
      <c r="M56" s="28">
        <f t="shared" si="19"/>
        <v>11</v>
      </c>
      <c r="N56" s="28">
        <v>11</v>
      </c>
      <c r="O56" s="28"/>
      <c r="P56" s="28">
        <v>1</v>
      </c>
      <c r="Q56" s="28">
        <f t="shared" si="20"/>
        <v>20</v>
      </c>
    </row>
    <row r="57" spans="1:17" x14ac:dyDescent="0.2">
      <c r="B57" s="71">
        <v>4</v>
      </c>
      <c r="C57" s="29" t="s">
        <v>64</v>
      </c>
      <c r="D57" s="72">
        <v>122</v>
      </c>
      <c r="E57" s="28">
        <v>13</v>
      </c>
      <c r="F57" s="28">
        <v>13</v>
      </c>
      <c r="G57" s="28">
        <f t="shared" si="18"/>
        <v>26</v>
      </c>
      <c r="H57" s="30">
        <f>++G57/D57</f>
        <v>0.21311475409836064</v>
      </c>
      <c r="I57" s="28">
        <v>22</v>
      </c>
      <c r="J57" s="28">
        <v>8</v>
      </c>
      <c r="K57" s="28">
        <v>22</v>
      </c>
      <c r="L57" s="28"/>
      <c r="M57" s="28">
        <f t="shared" si="19"/>
        <v>0</v>
      </c>
      <c r="N57" s="28"/>
      <c r="O57" s="28"/>
      <c r="P57" s="28"/>
      <c r="Q57" s="28">
        <f t="shared" si="20"/>
        <v>26</v>
      </c>
    </row>
    <row r="58" spans="1:17" x14ac:dyDescent="0.2">
      <c r="B58" s="71">
        <v>5</v>
      </c>
      <c r="C58" s="29" t="s">
        <v>65</v>
      </c>
      <c r="D58" s="72">
        <v>140</v>
      </c>
      <c r="E58" s="28">
        <v>27</v>
      </c>
      <c r="F58" s="28">
        <v>12</v>
      </c>
      <c r="G58" s="28">
        <f t="shared" si="18"/>
        <v>39</v>
      </c>
      <c r="H58" s="30">
        <f>++G58/D58</f>
        <v>0.27857142857142858</v>
      </c>
      <c r="I58" s="28">
        <v>35</v>
      </c>
      <c r="J58" s="28">
        <v>8</v>
      </c>
      <c r="K58" s="28">
        <v>26</v>
      </c>
      <c r="L58" s="28"/>
      <c r="M58" s="28">
        <f t="shared" si="19"/>
        <v>10</v>
      </c>
      <c r="N58" s="28">
        <v>10</v>
      </c>
      <c r="O58" s="28"/>
      <c r="P58" s="28"/>
      <c r="Q58" s="28">
        <f t="shared" si="20"/>
        <v>29</v>
      </c>
    </row>
    <row r="59" spans="1:17" x14ac:dyDescent="0.2">
      <c r="B59" s="71">
        <v>6</v>
      </c>
      <c r="C59" s="29" t="s">
        <v>66</v>
      </c>
      <c r="D59" s="72">
        <v>110</v>
      </c>
      <c r="E59" s="28">
        <v>12</v>
      </c>
      <c r="F59" s="28">
        <v>10</v>
      </c>
      <c r="G59" s="28">
        <f t="shared" si="18"/>
        <v>22</v>
      </c>
      <c r="H59" s="30">
        <f t="shared" ref="H59:H65" si="21">++G59/D59</f>
        <v>0.2</v>
      </c>
      <c r="I59" s="28"/>
      <c r="J59" s="28">
        <v>17</v>
      </c>
      <c r="K59" s="28">
        <v>10</v>
      </c>
      <c r="L59" s="28"/>
      <c r="M59" s="28">
        <f t="shared" si="19"/>
        <v>0</v>
      </c>
      <c r="N59" s="28"/>
      <c r="O59" s="28"/>
      <c r="P59" s="28">
        <v>1</v>
      </c>
      <c r="Q59" s="28">
        <f t="shared" si="20"/>
        <v>21</v>
      </c>
    </row>
    <row r="60" spans="1:17" x14ac:dyDescent="0.2">
      <c r="B60" s="71">
        <v>7</v>
      </c>
      <c r="C60" s="29" t="s">
        <v>67</v>
      </c>
      <c r="D60" s="72">
        <v>110</v>
      </c>
      <c r="E60" s="28">
        <v>33</v>
      </c>
      <c r="F60" s="28">
        <v>4</v>
      </c>
      <c r="G60" s="28">
        <f t="shared" si="18"/>
        <v>37</v>
      </c>
      <c r="H60" s="30">
        <f t="shared" si="21"/>
        <v>0.33636363636363636</v>
      </c>
      <c r="I60" s="28"/>
      <c r="J60" s="28">
        <v>20</v>
      </c>
      <c r="K60" s="28">
        <v>28</v>
      </c>
      <c r="L60" s="28">
        <v>1</v>
      </c>
      <c r="M60" s="28">
        <f t="shared" si="19"/>
        <v>27</v>
      </c>
      <c r="N60" s="28">
        <v>27</v>
      </c>
      <c r="O60" s="28"/>
      <c r="P60" s="28">
        <v>2</v>
      </c>
      <c r="Q60" s="28">
        <f t="shared" si="20"/>
        <v>8</v>
      </c>
    </row>
    <row r="61" spans="1:17" x14ac:dyDescent="0.2">
      <c r="B61" s="71">
        <v>8</v>
      </c>
      <c r="C61" s="29" t="s">
        <v>68</v>
      </c>
      <c r="D61" s="72">
        <v>130</v>
      </c>
      <c r="E61" s="28">
        <v>13</v>
      </c>
      <c r="F61" s="28">
        <v>54</v>
      </c>
      <c r="G61" s="28">
        <f t="shared" si="18"/>
        <v>67</v>
      </c>
      <c r="H61" s="30">
        <f t="shared" si="21"/>
        <v>0.51538461538461533</v>
      </c>
      <c r="I61" s="28">
        <v>14</v>
      </c>
      <c r="J61" s="28">
        <v>7</v>
      </c>
      <c r="K61" s="28">
        <v>63</v>
      </c>
      <c r="L61" s="28"/>
      <c r="M61" s="28">
        <f t="shared" si="19"/>
        <v>0</v>
      </c>
      <c r="N61" s="28"/>
      <c r="O61" s="28"/>
      <c r="P61" s="28">
        <v>2</v>
      </c>
      <c r="Q61" s="28">
        <f t="shared" si="20"/>
        <v>65</v>
      </c>
    </row>
    <row r="62" spans="1:17" x14ac:dyDescent="0.2">
      <c r="B62" s="71">
        <v>9</v>
      </c>
      <c r="C62" s="29" t="s">
        <v>69</v>
      </c>
      <c r="D62" s="72">
        <v>120</v>
      </c>
      <c r="E62" s="28">
        <v>47</v>
      </c>
      <c r="F62" s="28"/>
      <c r="G62" s="28">
        <f t="shared" si="18"/>
        <v>47</v>
      </c>
      <c r="H62" s="30">
        <f t="shared" si="21"/>
        <v>0.39166666666666666</v>
      </c>
      <c r="I62" s="28"/>
      <c r="J62" s="28">
        <v>7</v>
      </c>
      <c r="K62" s="28">
        <v>23</v>
      </c>
      <c r="L62" s="28"/>
      <c r="M62" s="28">
        <f t="shared" si="19"/>
        <v>0</v>
      </c>
      <c r="N62" s="28"/>
      <c r="O62" s="28"/>
      <c r="P62" s="28">
        <v>8</v>
      </c>
      <c r="Q62" s="28">
        <f t="shared" si="20"/>
        <v>39</v>
      </c>
    </row>
    <row r="63" spans="1:17" x14ac:dyDescent="0.2">
      <c r="B63" s="71">
        <v>10</v>
      </c>
      <c r="C63" s="29" t="s">
        <v>70</v>
      </c>
      <c r="D63" s="72">
        <v>112</v>
      </c>
      <c r="E63" s="28">
        <v>30</v>
      </c>
      <c r="F63" s="28">
        <v>1</v>
      </c>
      <c r="G63" s="28">
        <f t="shared" si="18"/>
        <v>31</v>
      </c>
      <c r="H63" s="30">
        <f t="shared" si="21"/>
        <v>0.2767857142857143</v>
      </c>
      <c r="I63" s="28"/>
      <c r="J63" s="28">
        <v>12</v>
      </c>
      <c r="K63" s="28">
        <v>30</v>
      </c>
      <c r="L63" s="28"/>
      <c r="M63" s="28">
        <f t="shared" si="19"/>
        <v>0</v>
      </c>
      <c r="N63" s="28"/>
      <c r="O63" s="28"/>
      <c r="P63" s="28"/>
      <c r="Q63" s="28">
        <f t="shared" si="20"/>
        <v>31</v>
      </c>
    </row>
    <row r="64" spans="1:17" x14ac:dyDescent="0.2">
      <c r="B64" s="71">
        <v>11</v>
      </c>
      <c r="C64" s="29" t="s">
        <v>71</v>
      </c>
      <c r="D64" s="72">
        <v>112</v>
      </c>
      <c r="E64" s="28">
        <v>25</v>
      </c>
      <c r="F64" s="28">
        <v>1</v>
      </c>
      <c r="G64" s="28">
        <f t="shared" si="18"/>
        <v>26</v>
      </c>
      <c r="H64" s="30">
        <f t="shared" si="21"/>
        <v>0.23214285714285715</v>
      </c>
      <c r="I64" s="28">
        <v>15</v>
      </c>
      <c r="J64" s="28">
        <v>25</v>
      </c>
      <c r="K64" s="28">
        <v>15</v>
      </c>
      <c r="L64" s="28"/>
      <c r="M64" s="28">
        <f t="shared" si="19"/>
        <v>10</v>
      </c>
      <c r="N64" s="28">
        <v>10</v>
      </c>
      <c r="O64" s="28"/>
      <c r="P64" s="28"/>
      <c r="Q64" s="28">
        <f t="shared" si="20"/>
        <v>16</v>
      </c>
    </row>
    <row r="65" spans="1:22" x14ac:dyDescent="0.2">
      <c r="B65" s="71">
        <v>12</v>
      </c>
      <c r="C65" s="29" t="s">
        <v>72</v>
      </c>
      <c r="D65" s="72">
        <v>70</v>
      </c>
      <c r="E65" s="28">
        <v>10</v>
      </c>
      <c r="F65" s="28">
        <v>14</v>
      </c>
      <c r="G65" s="28">
        <f t="shared" si="18"/>
        <v>24</v>
      </c>
      <c r="H65" s="30">
        <f t="shared" si="21"/>
        <v>0.34285714285714286</v>
      </c>
      <c r="I65" s="28"/>
      <c r="J65" s="28">
        <v>22</v>
      </c>
      <c r="K65" s="28">
        <v>24</v>
      </c>
      <c r="L65" s="28"/>
      <c r="M65" s="28">
        <f t="shared" si="19"/>
        <v>10</v>
      </c>
      <c r="N65" s="28">
        <v>10</v>
      </c>
      <c r="O65" s="28"/>
      <c r="P65" s="28"/>
      <c r="Q65" s="28">
        <f t="shared" si="20"/>
        <v>14</v>
      </c>
    </row>
    <row r="66" spans="1:22" x14ac:dyDescent="0.2">
      <c r="B66" s="71">
        <v>13</v>
      </c>
      <c r="C66" s="29" t="s">
        <v>73</v>
      </c>
      <c r="D66" s="72">
        <v>165</v>
      </c>
      <c r="E66" s="28">
        <v>30</v>
      </c>
      <c r="F66" s="28">
        <v>30</v>
      </c>
      <c r="G66" s="28">
        <f t="shared" si="18"/>
        <v>60</v>
      </c>
      <c r="H66" s="30">
        <f>++G66/D66</f>
        <v>0.36363636363636365</v>
      </c>
      <c r="I66" s="28">
        <v>50</v>
      </c>
      <c r="J66" s="28"/>
      <c r="K66" s="28">
        <v>46</v>
      </c>
      <c r="L66" s="28"/>
      <c r="M66" s="28">
        <f t="shared" si="19"/>
        <v>30</v>
      </c>
      <c r="N66" s="28">
        <v>30</v>
      </c>
      <c r="O66" s="28"/>
      <c r="P66" s="28"/>
      <c r="Q66" s="28">
        <f>+G66-M66-P66</f>
        <v>30</v>
      </c>
    </row>
    <row r="67" spans="1:22" ht="39" customHeight="1" x14ac:dyDescent="0.2">
      <c r="A67" s="52">
        <v>1</v>
      </c>
      <c r="B67" s="60">
        <v>4</v>
      </c>
      <c r="C67" s="61" t="s">
        <v>74</v>
      </c>
      <c r="D67" s="62">
        <f>SUM(D54:D66)</f>
        <v>1525</v>
      </c>
      <c r="E67" s="62">
        <f>SUM(E54:E66)</f>
        <v>285</v>
      </c>
      <c r="F67" s="62">
        <f>SUM(F54:F66)</f>
        <v>181</v>
      </c>
      <c r="G67" s="62">
        <f>SUM(G54:G66)</f>
        <v>466</v>
      </c>
      <c r="H67" s="63">
        <f>+G67/D67</f>
        <v>0.30557377049180329</v>
      </c>
      <c r="I67" s="62">
        <f t="shared" ref="I67:Q67" si="22">SUM(I54:I66)</f>
        <v>166</v>
      </c>
      <c r="J67" s="62">
        <f t="shared" si="22"/>
        <v>177</v>
      </c>
      <c r="K67" s="62">
        <f t="shared" si="22"/>
        <v>337</v>
      </c>
      <c r="L67" s="62">
        <f t="shared" si="22"/>
        <v>1</v>
      </c>
      <c r="M67" s="62">
        <f t="shared" si="22"/>
        <v>98</v>
      </c>
      <c r="N67" s="62">
        <f t="shared" si="22"/>
        <v>98</v>
      </c>
      <c r="O67" s="62">
        <f t="shared" si="22"/>
        <v>0</v>
      </c>
      <c r="P67" s="62">
        <f t="shared" si="22"/>
        <v>14</v>
      </c>
      <c r="Q67" s="62">
        <f t="shared" si="22"/>
        <v>354</v>
      </c>
      <c r="V67" s="65"/>
    </row>
    <row r="68" spans="1:22" x14ac:dyDescent="0.2">
      <c r="B68" s="71">
        <v>1</v>
      </c>
      <c r="C68" s="29" t="s">
        <v>75</v>
      </c>
      <c r="D68" s="72">
        <v>338</v>
      </c>
      <c r="E68" s="28">
        <v>26</v>
      </c>
      <c r="F68" s="28">
        <v>27</v>
      </c>
      <c r="G68" s="28">
        <f t="shared" ref="G68:G82" si="23">+F68+E68</f>
        <v>53</v>
      </c>
      <c r="H68" s="30">
        <f t="shared" ref="H68:H82" si="24">++G68/D68</f>
        <v>0.15680473372781065</v>
      </c>
      <c r="I68" s="28"/>
      <c r="J68" s="28"/>
      <c r="K68" s="28">
        <v>26</v>
      </c>
      <c r="L68" s="28"/>
      <c r="M68" s="28">
        <f t="shared" ref="M68:M82" si="25">+N68+O68</f>
        <v>0</v>
      </c>
      <c r="N68" s="28"/>
      <c r="O68" s="28"/>
      <c r="P68" s="28">
        <v>18</v>
      </c>
      <c r="Q68" s="28">
        <f t="shared" ref="Q68:Q75" si="26">+G68-M68-P68</f>
        <v>35</v>
      </c>
    </row>
    <row r="69" spans="1:22" x14ac:dyDescent="0.2">
      <c r="B69" s="71">
        <v>2</v>
      </c>
      <c r="C69" s="29" t="s">
        <v>76</v>
      </c>
      <c r="D69" s="72">
        <v>181</v>
      </c>
      <c r="E69" s="28">
        <v>27</v>
      </c>
      <c r="F69" s="28">
        <v>3</v>
      </c>
      <c r="G69" s="28">
        <f t="shared" si="23"/>
        <v>30</v>
      </c>
      <c r="H69" s="30">
        <f t="shared" si="24"/>
        <v>0.16574585635359115</v>
      </c>
      <c r="I69" s="28"/>
      <c r="J69" s="28"/>
      <c r="K69" s="28">
        <v>9</v>
      </c>
      <c r="L69" s="28"/>
      <c r="M69" s="28">
        <f t="shared" si="25"/>
        <v>0</v>
      </c>
      <c r="N69" s="28"/>
      <c r="O69" s="28"/>
      <c r="P69" s="28"/>
      <c r="Q69" s="28">
        <f t="shared" si="26"/>
        <v>30</v>
      </c>
    </row>
    <row r="70" spans="1:22" x14ac:dyDescent="0.2">
      <c r="B70" s="71">
        <v>3</v>
      </c>
      <c r="C70" s="29" t="s">
        <v>77</v>
      </c>
      <c r="D70" s="72">
        <v>222</v>
      </c>
      <c r="E70" s="28">
        <v>13</v>
      </c>
      <c r="F70" s="28">
        <v>7</v>
      </c>
      <c r="G70" s="28">
        <f t="shared" si="23"/>
        <v>20</v>
      </c>
      <c r="H70" s="30">
        <f t="shared" si="24"/>
        <v>9.0090090090090086E-2</v>
      </c>
      <c r="I70" s="28"/>
      <c r="J70" s="28">
        <v>20</v>
      </c>
      <c r="K70" s="28">
        <v>16</v>
      </c>
      <c r="L70" s="28"/>
      <c r="M70" s="28">
        <f t="shared" si="25"/>
        <v>0</v>
      </c>
      <c r="N70" s="28"/>
      <c r="O70" s="28"/>
      <c r="P70" s="28">
        <v>2</v>
      </c>
      <c r="Q70" s="28">
        <f t="shared" si="26"/>
        <v>18</v>
      </c>
    </row>
    <row r="71" spans="1:22" x14ac:dyDescent="0.2">
      <c r="B71" s="71">
        <v>4</v>
      </c>
      <c r="C71" s="29" t="s">
        <v>78</v>
      </c>
      <c r="D71" s="72">
        <v>182</v>
      </c>
      <c r="E71" s="28">
        <v>14</v>
      </c>
      <c r="F71" s="28">
        <v>5</v>
      </c>
      <c r="G71" s="28">
        <f t="shared" si="23"/>
        <v>19</v>
      </c>
      <c r="H71" s="30">
        <f t="shared" si="24"/>
        <v>0.1043956043956044</v>
      </c>
      <c r="I71" s="28"/>
      <c r="J71" s="28">
        <v>14</v>
      </c>
      <c r="K71" s="28">
        <v>8</v>
      </c>
      <c r="L71" s="28"/>
      <c r="M71" s="28">
        <f t="shared" si="25"/>
        <v>0</v>
      </c>
      <c r="N71" s="28"/>
      <c r="O71" s="28"/>
      <c r="P71" s="28">
        <v>2</v>
      </c>
      <c r="Q71" s="28">
        <f t="shared" si="26"/>
        <v>17</v>
      </c>
    </row>
    <row r="72" spans="1:22" x14ac:dyDescent="0.2">
      <c r="B72" s="71">
        <v>5</v>
      </c>
      <c r="C72" s="29" t="s">
        <v>79</v>
      </c>
      <c r="D72" s="72">
        <v>178</v>
      </c>
      <c r="E72" s="28">
        <v>5</v>
      </c>
      <c r="F72" s="28">
        <v>23</v>
      </c>
      <c r="G72" s="28">
        <f t="shared" si="23"/>
        <v>28</v>
      </c>
      <c r="H72" s="30">
        <f t="shared" si="24"/>
        <v>0.15730337078651685</v>
      </c>
      <c r="I72" s="28"/>
      <c r="J72" s="28"/>
      <c r="K72" s="28">
        <v>28</v>
      </c>
      <c r="L72" s="28"/>
      <c r="M72" s="28">
        <f t="shared" si="25"/>
        <v>0</v>
      </c>
      <c r="N72" s="28"/>
      <c r="O72" s="28"/>
      <c r="P72" s="28"/>
      <c r="Q72" s="28">
        <f t="shared" si="26"/>
        <v>28</v>
      </c>
    </row>
    <row r="73" spans="1:22" x14ac:dyDescent="0.2">
      <c r="B73" s="71">
        <v>6</v>
      </c>
      <c r="C73" s="29" t="s">
        <v>80</v>
      </c>
      <c r="D73" s="72">
        <v>228</v>
      </c>
      <c r="E73" s="28">
        <v>1</v>
      </c>
      <c r="F73" s="28">
        <v>14</v>
      </c>
      <c r="G73" s="28">
        <f t="shared" si="23"/>
        <v>15</v>
      </c>
      <c r="H73" s="30">
        <f t="shared" si="24"/>
        <v>6.5789473684210523E-2</v>
      </c>
      <c r="I73" s="28"/>
      <c r="J73" s="28"/>
      <c r="K73" s="28">
        <v>13</v>
      </c>
      <c r="L73" s="28"/>
      <c r="M73" s="28">
        <f t="shared" si="25"/>
        <v>0</v>
      </c>
      <c r="N73" s="28"/>
      <c r="O73" s="28"/>
      <c r="P73" s="28"/>
      <c r="Q73" s="28">
        <f t="shared" si="26"/>
        <v>15</v>
      </c>
    </row>
    <row r="74" spans="1:22" x14ac:dyDescent="0.2">
      <c r="B74" s="71">
        <v>7</v>
      </c>
      <c r="C74" s="29" t="s">
        <v>81</v>
      </c>
      <c r="D74" s="72">
        <v>190</v>
      </c>
      <c r="E74" s="28">
        <v>17</v>
      </c>
      <c r="F74" s="28">
        <v>12</v>
      </c>
      <c r="G74" s="28">
        <f t="shared" si="23"/>
        <v>29</v>
      </c>
      <c r="H74" s="30">
        <f t="shared" si="24"/>
        <v>0.15263157894736842</v>
      </c>
      <c r="I74" s="28">
        <v>10</v>
      </c>
      <c r="J74" s="28">
        <v>0</v>
      </c>
      <c r="K74" s="28">
        <v>15</v>
      </c>
      <c r="L74" s="28"/>
      <c r="M74" s="28">
        <f t="shared" si="25"/>
        <v>0</v>
      </c>
      <c r="N74" s="28"/>
      <c r="O74" s="28"/>
      <c r="P74" s="28">
        <v>1</v>
      </c>
      <c r="Q74" s="28">
        <f t="shared" si="26"/>
        <v>28</v>
      </c>
    </row>
    <row r="75" spans="1:22" x14ac:dyDescent="0.2">
      <c r="B75" s="71">
        <v>8</v>
      </c>
      <c r="C75" s="29" t="s">
        <v>82</v>
      </c>
      <c r="D75" s="72">
        <v>213</v>
      </c>
      <c r="E75" s="28">
        <v>16</v>
      </c>
      <c r="F75" s="28">
        <v>17</v>
      </c>
      <c r="G75" s="28">
        <f t="shared" si="23"/>
        <v>33</v>
      </c>
      <c r="H75" s="30">
        <f t="shared" si="24"/>
        <v>0.15492957746478872</v>
      </c>
      <c r="I75" s="28">
        <v>14</v>
      </c>
      <c r="J75" s="28">
        <v>14</v>
      </c>
      <c r="K75" s="28">
        <v>24</v>
      </c>
      <c r="L75" s="28"/>
      <c r="M75" s="28">
        <f t="shared" si="25"/>
        <v>14</v>
      </c>
      <c r="N75" s="28">
        <v>14</v>
      </c>
      <c r="O75" s="28"/>
      <c r="P75" s="28">
        <v>2</v>
      </c>
      <c r="Q75" s="28">
        <f t="shared" si="26"/>
        <v>17</v>
      </c>
    </row>
    <row r="76" spans="1:22" x14ac:dyDescent="0.2">
      <c r="B76" s="71">
        <v>9</v>
      </c>
      <c r="C76" s="29" t="s">
        <v>83</v>
      </c>
      <c r="D76" s="72">
        <v>218</v>
      </c>
      <c r="E76" s="28">
        <v>21</v>
      </c>
      <c r="F76" s="28">
        <v>13</v>
      </c>
      <c r="G76" s="28">
        <f t="shared" si="23"/>
        <v>34</v>
      </c>
      <c r="H76" s="30">
        <f t="shared" si="24"/>
        <v>0.15596330275229359</v>
      </c>
      <c r="I76" s="28"/>
      <c r="J76" s="28"/>
      <c r="K76" s="28">
        <v>14</v>
      </c>
      <c r="L76" s="28"/>
      <c r="M76" s="28">
        <f t="shared" si="25"/>
        <v>0</v>
      </c>
      <c r="N76" s="28"/>
      <c r="O76" s="28"/>
      <c r="P76" s="28">
        <v>1</v>
      </c>
      <c r="Q76" s="28">
        <f>+G76-M76-P76</f>
        <v>33</v>
      </c>
    </row>
    <row r="77" spans="1:22" x14ac:dyDescent="0.2">
      <c r="B77" s="71">
        <v>10</v>
      </c>
      <c r="C77" s="29" t="s">
        <v>84</v>
      </c>
      <c r="D77" s="72">
        <v>178</v>
      </c>
      <c r="E77" s="28">
        <v>17</v>
      </c>
      <c r="F77" s="28">
        <v>4</v>
      </c>
      <c r="G77" s="28">
        <f t="shared" si="23"/>
        <v>21</v>
      </c>
      <c r="H77" s="30">
        <f t="shared" si="24"/>
        <v>0.11797752808988764</v>
      </c>
      <c r="I77" s="28"/>
      <c r="J77" s="28">
        <v>7</v>
      </c>
      <c r="K77" s="28">
        <v>20</v>
      </c>
      <c r="L77" s="28"/>
      <c r="M77" s="28">
        <f t="shared" si="25"/>
        <v>12</v>
      </c>
      <c r="N77" s="28">
        <v>12</v>
      </c>
      <c r="O77" s="28"/>
      <c r="P77" s="28"/>
      <c r="Q77" s="28">
        <f t="shared" ref="Q77:Q82" si="27">+G77-M77-P77</f>
        <v>9</v>
      </c>
    </row>
    <row r="78" spans="1:22" x14ac:dyDescent="0.2">
      <c r="B78" s="71">
        <v>11</v>
      </c>
      <c r="C78" s="29" t="s">
        <v>85</v>
      </c>
      <c r="D78" s="72">
        <v>160</v>
      </c>
      <c r="E78" s="28">
        <v>14</v>
      </c>
      <c r="F78" s="28">
        <v>5</v>
      </c>
      <c r="G78" s="28">
        <f t="shared" si="23"/>
        <v>19</v>
      </c>
      <c r="H78" s="30">
        <f t="shared" si="24"/>
        <v>0.11874999999999999</v>
      </c>
      <c r="I78" s="28">
        <v>10</v>
      </c>
      <c r="J78" s="28">
        <v>14</v>
      </c>
      <c r="K78" s="28">
        <v>15</v>
      </c>
      <c r="L78" s="28"/>
      <c r="M78" s="28">
        <f t="shared" si="25"/>
        <v>5</v>
      </c>
      <c r="N78" s="28">
        <v>5</v>
      </c>
      <c r="O78" s="28"/>
      <c r="P78" s="28"/>
      <c r="Q78" s="28">
        <f t="shared" si="27"/>
        <v>14</v>
      </c>
    </row>
    <row r="79" spans="1:22" x14ac:dyDescent="0.2">
      <c r="B79" s="71">
        <v>12</v>
      </c>
      <c r="C79" s="29" t="s">
        <v>86</v>
      </c>
      <c r="D79" s="72">
        <v>208</v>
      </c>
      <c r="E79" s="28">
        <v>9</v>
      </c>
      <c r="F79" s="28">
        <v>10</v>
      </c>
      <c r="G79" s="28">
        <f t="shared" si="23"/>
        <v>19</v>
      </c>
      <c r="H79" s="30">
        <f t="shared" si="24"/>
        <v>9.1346153846153841E-2</v>
      </c>
      <c r="I79" s="28">
        <v>9</v>
      </c>
      <c r="J79" s="28">
        <v>19</v>
      </c>
      <c r="K79" s="28">
        <v>12</v>
      </c>
      <c r="L79" s="28"/>
      <c r="M79" s="28">
        <f t="shared" si="25"/>
        <v>0</v>
      </c>
      <c r="N79" s="28"/>
      <c r="O79" s="28"/>
      <c r="P79" s="28">
        <v>1</v>
      </c>
      <c r="Q79" s="28">
        <f t="shared" si="27"/>
        <v>18</v>
      </c>
    </row>
    <row r="80" spans="1:22" x14ac:dyDescent="0.2">
      <c r="B80" s="71">
        <v>13</v>
      </c>
      <c r="C80" s="29" t="s">
        <v>87</v>
      </c>
      <c r="D80" s="72">
        <v>268</v>
      </c>
      <c r="E80" s="28">
        <v>51</v>
      </c>
      <c r="F80" s="28">
        <v>25</v>
      </c>
      <c r="G80" s="28">
        <f t="shared" si="23"/>
        <v>76</v>
      </c>
      <c r="H80" s="30">
        <f t="shared" si="24"/>
        <v>0.28358208955223879</v>
      </c>
      <c r="I80" s="28">
        <v>5</v>
      </c>
      <c r="J80" s="28"/>
      <c r="K80" s="28">
        <v>43</v>
      </c>
      <c r="L80" s="28"/>
      <c r="M80" s="28">
        <f t="shared" si="25"/>
        <v>4</v>
      </c>
      <c r="N80" s="28">
        <v>4</v>
      </c>
      <c r="O80" s="28"/>
      <c r="P80" s="28">
        <v>1</v>
      </c>
      <c r="Q80" s="28">
        <f t="shared" si="27"/>
        <v>71</v>
      </c>
    </row>
    <row r="81" spans="1:17" x14ac:dyDescent="0.2">
      <c r="B81" s="71">
        <v>14</v>
      </c>
      <c r="C81" s="29" t="s">
        <v>88</v>
      </c>
      <c r="D81" s="72">
        <v>238</v>
      </c>
      <c r="E81" s="28">
        <v>102</v>
      </c>
      <c r="F81" s="28">
        <v>0</v>
      </c>
      <c r="G81" s="28">
        <f t="shared" si="23"/>
        <v>102</v>
      </c>
      <c r="H81" s="30">
        <f t="shared" si="24"/>
        <v>0.42857142857142855</v>
      </c>
      <c r="I81" s="28"/>
      <c r="J81" s="28"/>
      <c r="K81" s="28"/>
      <c r="L81" s="28"/>
      <c r="M81" s="28">
        <f t="shared" si="25"/>
        <v>0</v>
      </c>
      <c r="N81" s="28"/>
      <c r="O81" s="28"/>
      <c r="P81" s="28"/>
      <c r="Q81" s="28">
        <f t="shared" si="27"/>
        <v>102</v>
      </c>
    </row>
    <row r="82" spans="1:17" x14ac:dyDescent="0.2">
      <c r="B82" s="71">
        <v>15</v>
      </c>
      <c r="C82" s="29" t="s">
        <v>89</v>
      </c>
      <c r="D82" s="72">
        <v>208</v>
      </c>
      <c r="E82" s="28">
        <v>16</v>
      </c>
      <c r="F82" s="28">
        <v>67</v>
      </c>
      <c r="G82" s="28">
        <f t="shared" si="23"/>
        <v>83</v>
      </c>
      <c r="H82" s="30">
        <f t="shared" si="24"/>
        <v>0.39903846153846156</v>
      </c>
      <c r="I82" s="28"/>
      <c r="J82" s="28">
        <v>83</v>
      </c>
      <c r="K82" s="28">
        <v>42</v>
      </c>
      <c r="L82" s="28"/>
      <c r="M82" s="28">
        <f t="shared" si="25"/>
        <v>0</v>
      </c>
      <c r="N82" s="28"/>
      <c r="O82" s="28"/>
      <c r="P82" s="28">
        <v>1</v>
      </c>
      <c r="Q82" s="28">
        <f t="shared" si="27"/>
        <v>82</v>
      </c>
    </row>
    <row r="83" spans="1:17" ht="39" customHeight="1" x14ac:dyDescent="0.2">
      <c r="A83" s="64">
        <v>1</v>
      </c>
      <c r="B83" s="60">
        <v>5</v>
      </c>
      <c r="C83" s="61" t="s">
        <v>90</v>
      </c>
      <c r="D83" s="62">
        <f>SUM(D68:D82)</f>
        <v>3210</v>
      </c>
      <c r="E83" s="62">
        <f>SUM(E68:E82)</f>
        <v>349</v>
      </c>
      <c r="F83" s="62">
        <f>SUM(F68:F82)</f>
        <v>232</v>
      </c>
      <c r="G83" s="62">
        <f>SUM(G68:G82)</f>
        <v>581</v>
      </c>
      <c r="H83" s="63">
        <f>+G83/D83</f>
        <v>0.18099688473520248</v>
      </c>
      <c r="I83" s="62">
        <f t="shared" ref="I83:Q83" si="28">SUM(I68:I82)</f>
        <v>48</v>
      </c>
      <c r="J83" s="62">
        <f t="shared" si="28"/>
        <v>171</v>
      </c>
      <c r="K83" s="62">
        <f t="shared" si="28"/>
        <v>285</v>
      </c>
      <c r="L83" s="62">
        <f t="shared" si="28"/>
        <v>0</v>
      </c>
      <c r="M83" s="62">
        <f t="shared" si="28"/>
        <v>35</v>
      </c>
      <c r="N83" s="62">
        <f t="shared" si="28"/>
        <v>35</v>
      </c>
      <c r="O83" s="62">
        <f t="shared" si="28"/>
        <v>0</v>
      </c>
      <c r="P83" s="62">
        <f t="shared" si="28"/>
        <v>29</v>
      </c>
      <c r="Q83" s="62">
        <f t="shared" si="28"/>
        <v>517</v>
      </c>
    </row>
    <row r="84" spans="1:17" x14ac:dyDescent="0.2">
      <c r="B84" s="71">
        <v>1</v>
      </c>
      <c r="C84" s="29" t="s">
        <v>91</v>
      </c>
      <c r="D84" s="72">
        <v>267</v>
      </c>
      <c r="E84" s="28">
        <v>11</v>
      </c>
      <c r="F84" s="28">
        <v>23</v>
      </c>
      <c r="G84" s="28">
        <f t="shared" ref="G84:G93" si="29">+F84+E84</f>
        <v>34</v>
      </c>
      <c r="H84" s="30">
        <f>+G84/D84</f>
        <v>0.12734082397003746</v>
      </c>
      <c r="I84" s="28"/>
      <c r="J84" s="28"/>
      <c r="K84" s="28">
        <v>15</v>
      </c>
      <c r="L84" s="28"/>
      <c r="M84" s="28">
        <f t="shared" ref="M84:M93" si="30">+N84+O84</f>
        <v>0</v>
      </c>
      <c r="N84" s="28"/>
      <c r="O84" s="28"/>
      <c r="P84" s="28"/>
      <c r="Q84" s="28">
        <f t="shared" ref="Q84:Q93" si="31">+G84-M84-P84</f>
        <v>34</v>
      </c>
    </row>
    <row r="85" spans="1:17" x14ac:dyDescent="0.2">
      <c r="B85" s="71">
        <v>2</v>
      </c>
      <c r="C85" s="29" t="s">
        <v>92</v>
      </c>
      <c r="D85" s="72">
        <v>169</v>
      </c>
      <c r="E85" s="28">
        <v>0</v>
      </c>
      <c r="F85" s="28">
        <v>25</v>
      </c>
      <c r="G85" s="28">
        <f t="shared" si="29"/>
        <v>25</v>
      </c>
      <c r="H85" s="30">
        <f>+G85/D85</f>
        <v>0.14792899408284024</v>
      </c>
      <c r="I85" s="28"/>
      <c r="J85" s="28"/>
      <c r="K85" s="28">
        <v>25</v>
      </c>
      <c r="L85" s="28"/>
      <c r="M85" s="28">
        <f t="shared" si="30"/>
        <v>0</v>
      </c>
      <c r="N85" s="28"/>
      <c r="O85" s="28"/>
      <c r="P85" s="28"/>
      <c r="Q85" s="28">
        <f t="shared" si="31"/>
        <v>25</v>
      </c>
    </row>
    <row r="86" spans="1:17" x14ac:dyDescent="0.2">
      <c r="B86" s="71">
        <v>3</v>
      </c>
      <c r="C86" s="29" t="s">
        <v>93</v>
      </c>
      <c r="D86" s="72">
        <v>102</v>
      </c>
      <c r="E86" s="28">
        <v>7</v>
      </c>
      <c r="F86" s="28">
        <v>10</v>
      </c>
      <c r="G86" s="28">
        <f t="shared" si="29"/>
        <v>17</v>
      </c>
      <c r="H86" s="30">
        <f>+G86/D86</f>
        <v>0.16666666666666666</v>
      </c>
      <c r="I86" s="28">
        <v>17</v>
      </c>
      <c r="J86" s="28">
        <v>17</v>
      </c>
      <c r="K86" s="28">
        <v>15</v>
      </c>
      <c r="L86" s="28"/>
      <c r="M86" s="28">
        <f t="shared" si="30"/>
        <v>6</v>
      </c>
      <c r="N86" s="28">
        <v>6</v>
      </c>
      <c r="O86" s="28"/>
      <c r="P86" s="28"/>
      <c r="Q86" s="28">
        <f t="shared" si="31"/>
        <v>11</v>
      </c>
    </row>
    <row r="87" spans="1:17" x14ac:dyDescent="0.2">
      <c r="B87" s="71">
        <v>4</v>
      </c>
      <c r="C87" s="29" t="s">
        <v>94</v>
      </c>
      <c r="D87" s="72">
        <v>231</v>
      </c>
      <c r="E87" s="28">
        <v>22</v>
      </c>
      <c r="F87" s="28">
        <v>34</v>
      </c>
      <c r="G87" s="28">
        <f t="shared" si="29"/>
        <v>56</v>
      </c>
      <c r="H87" s="30">
        <f>+G87/D87</f>
        <v>0.24242424242424243</v>
      </c>
      <c r="I87" s="28"/>
      <c r="J87" s="28">
        <v>56</v>
      </c>
      <c r="K87" s="28">
        <v>36</v>
      </c>
      <c r="L87" s="28">
        <v>1</v>
      </c>
      <c r="M87" s="28">
        <f t="shared" si="30"/>
        <v>10</v>
      </c>
      <c r="N87" s="28"/>
      <c r="O87" s="28">
        <v>10</v>
      </c>
      <c r="P87" s="28"/>
      <c r="Q87" s="28">
        <f t="shared" si="31"/>
        <v>46</v>
      </c>
    </row>
    <row r="88" spans="1:17" x14ac:dyDescent="0.2">
      <c r="B88" s="71">
        <v>5</v>
      </c>
      <c r="C88" s="29" t="s">
        <v>95</v>
      </c>
      <c r="D88" s="72">
        <v>262</v>
      </c>
      <c r="E88" s="28">
        <v>1</v>
      </c>
      <c r="F88" s="28">
        <v>31</v>
      </c>
      <c r="G88" s="28">
        <f t="shared" si="29"/>
        <v>32</v>
      </c>
      <c r="H88" s="30">
        <f t="shared" ref="H88:H95" si="32">+G88/D88</f>
        <v>0.12213740458015267</v>
      </c>
      <c r="I88" s="28"/>
      <c r="J88" s="28">
        <v>32</v>
      </c>
      <c r="K88" s="28">
        <v>25</v>
      </c>
      <c r="L88" s="28"/>
      <c r="M88" s="28">
        <f t="shared" si="30"/>
        <v>0</v>
      </c>
      <c r="N88" s="28"/>
      <c r="O88" s="28"/>
      <c r="P88" s="28"/>
      <c r="Q88" s="28">
        <f t="shared" si="31"/>
        <v>32</v>
      </c>
    </row>
    <row r="89" spans="1:17" x14ac:dyDescent="0.2">
      <c r="B89" s="71">
        <v>6</v>
      </c>
      <c r="C89" s="29" t="s">
        <v>96</v>
      </c>
      <c r="D89" s="72">
        <v>96</v>
      </c>
      <c r="E89" s="28">
        <v>0</v>
      </c>
      <c r="F89" s="28"/>
      <c r="G89" s="28">
        <f t="shared" si="29"/>
        <v>0</v>
      </c>
      <c r="H89" s="30">
        <f t="shared" si="32"/>
        <v>0</v>
      </c>
      <c r="I89" s="28"/>
      <c r="J89" s="28">
        <v>0</v>
      </c>
      <c r="K89" s="28"/>
      <c r="L89" s="28"/>
      <c r="M89" s="28">
        <f t="shared" si="30"/>
        <v>0</v>
      </c>
      <c r="N89" s="28"/>
      <c r="O89" s="28"/>
      <c r="P89" s="28"/>
      <c r="Q89" s="28">
        <f t="shared" si="31"/>
        <v>0</v>
      </c>
    </row>
    <row r="90" spans="1:17" x14ac:dyDescent="0.2">
      <c r="B90" s="71">
        <v>7</v>
      </c>
      <c r="C90" s="29" t="s">
        <v>97</v>
      </c>
      <c r="D90" s="72">
        <v>181</v>
      </c>
      <c r="E90" s="28">
        <v>18</v>
      </c>
      <c r="F90" s="28">
        <v>7</v>
      </c>
      <c r="G90" s="28">
        <f t="shared" si="29"/>
        <v>25</v>
      </c>
      <c r="H90" s="30">
        <f t="shared" si="32"/>
        <v>0.13812154696132597</v>
      </c>
      <c r="I90" s="28"/>
      <c r="J90" s="28">
        <v>25</v>
      </c>
      <c r="K90" s="28">
        <v>13</v>
      </c>
      <c r="L90" s="28"/>
      <c r="M90" s="28">
        <f t="shared" si="30"/>
        <v>3</v>
      </c>
      <c r="N90" s="28"/>
      <c r="O90" s="28">
        <v>3</v>
      </c>
      <c r="P90" s="28"/>
      <c r="Q90" s="28">
        <f t="shared" si="31"/>
        <v>22</v>
      </c>
    </row>
    <row r="91" spans="1:17" x14ac:dyDescent="0.2">
      <c r="B91" s="71">
        <v>8</v>
      </c>
      <c r="C91" s="29" t="s">
        <v>98</v>
      </c>
      <c r="D91" s="72">
        <v>192</v>
      </c>
      <c r="E91" s="28">
        <v>19</v>
      </c>
      <c r="F91" s="28">
        <v>40</v>
      </c>
      <c r="G91" s="28">
        <f t="shared" si="29"/>
        <v>59</v>
      </c>
      <c r="H91" s="30">
        <f t="shared" si="32"/>
        <v>0.30729166666666669</v>
      </c>
      <c r="I91" s="28"/>
      <c r="J91" s="28">
        <v>59</v>
      </c>
      <c r="K91" s="28">
        <v>55</v>
      </c>
      <c r="L91" s="28"/>
      <c r="M91" s="28">
        <f t="shared" si="30"/>
        <v>0</v>
      </c>
      <c r="N91" s="28"/>
      <c r="O91" s="28"/>
      <c r="P91" s="28"/>
      <c r="Q91" s="28">
        <f t="shared" si="31"/>
        <v>59</v>
      </c>
    </row>
    <row r="92" spans="1:17" x14ac:dyDescent="0.2">
      <c r="B92" s="71">
        <v>9</v>
      </c>
      <c r="C92" s="29" t="s">
        <v>99</v>
      </c>
      <c r="D92" s="72">
        <v>30</v>
      </c>
      <c r="E92" s="28">
        <v>0</v>
      </c>
      <c r="F92" s="28"/>
      <c r="G92" s="28">
        <f t="shared" si="29"/>
        <v>0</v>
      </c>
      <c r="H92" s="30">
        <f t="shared" si="32"/>
        <v>0</v>
      </c>
      <c r="I92" s="28"/>
      <c r="J92" s="28">
        <v>0</v>
      </c>
      <c r="K92" s="28"/>
      <c r="L92" s="28"/>
      <c r="M92" s="28">
        <f t="shared" si="30"/>
        <v>0</v>
      </c>
      <c r="N92" s="28"/>
      <c r="O92" s="28"/>
      <c r="P92" s="28"/>
      <c r="Q92" s="28">
        <f t="shared" si="31"/>
        <v>0</v>
      </c>
    </row>
    <row r="93" spans="1:17" x14ac:dyDescent="0.2">
      <c r="B93" s="71">
        <v>10</v>
      </c>
      <c r="C93" s="29" t="s">
        <v>100</v>
      </c>
      <c r="D93" s="72">
        <v>274</v>
      </c>
      <c r="E93" s="28">
        <v>35</v>
      </c>
      <c r="F93" s="28">
        <v>12</v>
      </c>
      <c r="G93" s="28">
        <f t="shared" si="29"/>
        <v>47</v>
      </c>
      <c r="H93" s="30">
        <f t="shared" si="32"/>
        <v>0.17153284671532848</v>
      </c>
      <c r="I93" s="28">
        <v>10</v>
      </c>
      <c r="J93" s="28">
        <v>47</v>
      </c>
      <c r="K93" s="28">
        <v>32</v>
      </c>
      <c r="L93" s="28"/>
      <c r="M93" s="28">
        <f t="shared" si="30"/>
        <v>0</v>
      </c>
      <c r="N93" s="28"/>
      <c r="O93" s="28"/>
      <c r="P93" s="28"/>
      <c r="Q93" s="28">
        <f t="shared" si="31"/>
        <v>47</v>
      </c>
    </row>
    <row r="94" spans="1:17" ht="39" customHeight="1" x14ac:dyDescent="0.2">
      <c r="A94" s="64">
        <v>1</v>
      </c>
      <c r="B94" s="60">
        <v>6</v>
      </c>
      <c r="C94" s="61" t="s">
        <v>101</v>
      </c>
      <c r="D94" s="62">
        <f>SUM(D84:D93)</f>
        <v>1804</v>
      </c>
      <c r="E94" s="62">
        <f>SUM(E84:E93)</f>
        <v>113</v>
      </c>
      <c r="F94" s="62">
        <f>SUM(F84:F93)</f>
        <v>182</v>
      </c>
      <c r="G94" s="62">
        <f>SUM(G84:G93)</f>
        <v>295</v>
      </c>
      <c r="H94" s="63">
        <f t="shared" si="32"/>
        <v>0.16352549889135254</v>
      </c>
      <c r="I94" s="62">
        <f t="shared" ref="I94:Q94" si="33">SUM(I84:I93)</f>
        <v>27</v>
      </c>
      <c r="J94" s="62">
        <f t="shared" si="33"/>
        <v>236</v>
      </c>
      <c r="K94" s="62">
        <f t="shared" si="33"/>
        <v>216</v>
      </c>
      <c r="L94" s="62">
        <f t="shared" si="33"/>
        <v>1</v>
      </c>
      <c r="M94" s="62">
        <f t="shared" si="33"/>
        <v>19</v>
      </c>
      <c r="N94" s="62">
        <f t="shared" si="33"/>
        <v>6</v>
      </c>
      <c r="O94" s="62">
        <f t="shared" si="33"/>
        <v>13</v>
      </c>
      <c r="P94" s="62">
        <f t="shared" si="33"/>
        <v>0</v>
      </c>
      <c r="Q94" s="62">
        <f t="shared" si="33"/>
        <v>276</v>
      </c>
    </row>
    <row r="95" spans="1:17" x14ac:dyDescent="0.2">
      <c r="B95" s="78">
        <v>1</v>
      </c>
      <c r="C95" s="29" t="s">
        <v>102</v>
      </c>
      <c r="D95" s="28">
        <v>270</v>
      </c>
      <c r="E95" s="28">
        <v>0</v>
      </c>
      <c r="F95" s="28">
        <v>66</v>
      </c>
      <c r="G95" s="28">
        <f>+F95+E95</f>
        <v>66</v>
      </c>
      <c r="H95" s="30">
        <f t="shared" si="32"/>
        <v>0.24444444444444444</v>
      </c>
      <c r="I95" s="28"/>
      <c r="J95" s="28"/>
      <c r="K95" s="28"/>
      <c r="L95" s="28"/>
      <c r="M95" s="28">
        <f>+N95+O95</f>
        <v>0</v>
      </c>
      <c r="N95" s="28"/>
      <c r="O95" s="28"/>
      <c r="P95" s="28"/>
      <c r="Q95" s="28">
        <f>+G95-M95-P95</f>
        <v>66</v>
      </c>
    </row>
    <row r="96" spans="1:17" x14ac:dyDescent="0.2">
      <c r="B96" s="78">
        <v>2</v>
      </c>
      <c r="C96" s="29" t="s">
        <v>103</v>
      </c>
      <c r="D96" s="28">
        <v>120</v>
      </c>
      <c r="E96" s="28">
        <v>0</v>
      </c>
      <c r="F96" s="28">
        <v>22</v>
      </c>
      <c r="G96" s="28">
        <f t="shared" ref="G96:G106" si="34">+F96+E96</f>
        <v>22</v>
      </c>
      <c r="H96" s="30">
        <f>+G96/D96</f>
        <v>0.18333333333333332</v>
      </c>
      <c r="I96" s="28"/>
      <c r="J96" s="28"/>
      <c r="K96" s="28"/>
      <c r="L96" s="28"/>
      <c r="M96" s="28">
        <f>+N96+O96</f>
        <v>0</v>
      </c>
      <c r="N96" s="28"/>
      <c r="O96" s="28"/>
      <c r="P96" s="28">
        <v>3</v>
      </c>
      <c r="Q96" s="28">
        <f>+G96-M96-P96</f>
        <v>19</v>
      </c>
    </row>
    <row r="97" spans="1:17" x14ac:dyDescent="0.2">
      <c r="B97" s="78">
        <v>3</v>
      </c>
      <c r="C97" s="29" t="s">
        <v>104</v>
      </c>
      <c r="D97" s="28">
        <v>184</v>
      </c>
      <c r="E97" s="28">
        <v>35</v>
      </c>
      <c r="F97" s="28">
        <v>18</v>
      </c>
      <c r="G97" s="28">
        <f t="shared" si="34"/>
        <v>53</v>
      </c>
      <c r="H97" s="30">
        <f t="shared" ref="H97:H103" si="35">+G97/D97</f>
        <v>0.28804347826086957</v>
      </c>
      <c r="I97" s="28">
        <v>77</v>
      </c>
      <c r="J97" s="28">
        <v>0</v>
      </c>
      <c r="K97" s="28">
        <v>77</v>
      </c>
      <c r="L97" s="28"/>
      <c r="M97" s="28">
        <f>+N97+O97</f>
        <v>23</v>
      </c>
      <c r="N97" s="28">
        <v>23</v>
      </c>
      <c r="O97" s="28"/>
      <c r="P97" s="28"/>
      <c r="Q97" s="28">
        <f>+G97-M97-P97</f>
        <v>30</v>
      </c>
    </row>
    <row r="98" spans="1:17" x14ac:dyDescent="0.2">
      <c r="B98" s="78">
        <v>4</v>
      </c>
      <c r="C98" s="29" t="s">
        <v>105</v>
      </c>
      <c r="D98" s="28">
        <v>170</v>
      </c>
      <c r="E98" s="28">
        <v>0</v>
      </c>
      <c r="F98" s="28">
        <v>100</v>
      </c>
      <c r="G98" s="28">
        <f t="shared" si="34"/>
        <v>100</v>
      </c>
      <c r="H98" s="30">
        <f t="shared" si="35"/>
        <v>0.58823529411764708</v>
      </c>
      <c r="I98" s="28"/>
      <c r="J98" s="28"/>
      <c r="K98" s="28"/>
      <c r="L98" s="28"/>
      <c r="M98" s="28">
        <f t="shared" ref="M98:M104" si="36">+N98+O98</f>
        <v>87</v>
      </c>
      <c r="N98" s="28">
        <v>87</v>
      </c>
      <c r="O98" s="28"/>
      <c r="P98" s="28">
        <v>13</v>
      </c>
      <c r="Q98" s="28">
        <f>+G98-M98-P98</f>
        <v>0</v>
      </c>
    </row>
    <row r="99" spans="1:17" x14ac:dyDescent="0.2">
      <c r="B99" s="78">
        <v>5</v>
      </c>
      <c r="C99" s="29" t="s">
        <v>106</v>
      </c>
      <c r="D99" s="28">
        <v>165</v>
      </c>
      <c r="E99" s="28">
        <v>1</v>
      </c>
      <c r="F99" s="28">
        <v>42</v>
      </c>
      <c r="G99" s="28">
        <f t="shared" si="34"/>
        <v>43</v>
      </c>
      <c r="H99" s="30">
        <f t="shared" si="35"/>
        <v>0.26060606060606062</v>
      </c>
      <c r="I99" s="28"/>
      <c r="J99" s="28"/>
      <c r="K99" s="28"/>
      <c r="L99" s="28"/>
      <c r="M99" s="28">
        <f t="shared" si="36"/>
        <v>0</v>
      </c>
      <c r="N99" s="28"/>
      <c r="O99" s="28"/>
      <c r="P99" s="28">
        <v>1</v>
      </c>
      <c r="Q99" s="28">
        <f>+G99-M99-P99</f>
        <v>42</v>
      </c>
    </row>
    <row r="100" spans="1:17" x14ac:dyDescent="0.2">
      <c r="B100" s="78">
        <v>6</v>
      </c>
      <c r="C100" s="29" t="s">
        <v>107</v>
      </c>
      <c r="D100" s="28">
        <v>190</v>
      </c>
      <c r="E100" s="28">
        <v>5</v>
      </c>
      <c r="F100" s="28">
        <v>20</v>
      </c>
      <c r="G100" s="28">
        <f t="shared" si="34"/>
        <v>25</v>
      </c>
      <c r="H100" s="30">
        <f t="shared" si="35"/>
        <v>0.13157894736842105</v>
      </c>
      <c r="I100" s="28"/>
      <c r="J100" s="28">
        <v>5</v>
      </c>
      <c r="K100" s="28"/>
      <c r="L100" s="28"/>
      <c r="M100" s="28">
        <f t="shared" si="36"/>
        <v>16</v>
      </c>
      <c r="N100" s="28">
        <v>16</v>
      </c>
      <c r="O100" s="28"/>
      <c r="P100" s="28">
        <v>5</v>
      </c>
      <c r="Q100" s="28">
        <f t="shared" ref="Q100:Q105" si="37">+G100-M100-P100</f>
        <v>4</v>
      </c>
    </row>
    <row r="101" spans="1:17" x14ac:dyDescent="0.2">
      <c r="B101" s="78">
        <v>7</v>
      </c>
      <c r="C101" s="29" t="s">
        <v>108</v>
      </c>
      <c r="D101" s="28">
        <v>170</v>
      </c>
      <c r="E101" s="28">
        <v>0</v>
      </c>
      <c r="F101" s="28">
        <v>29</v>
      </c>
      <c r="G101" s="28">
        <f t="shared" si="34"/>
        <v>29</v>
      </c>
      <c r="H101" s="30">
        <f t="shared" si="35"/>
        <v>0.17058823529411765</v>
      </c>
      <c r="I101" s="28"/>
      <c r="J101" s="28"/>
      <c r="K101" s="28"/>
      <c r="L101" s="28"/>
      <c r="M101" s="28">
        <f t="shared" si="36"/>
        <v>20</v>
      </c>
      <c r="N101" s="28">
        <v>20</v>
      </c>
      <c r="O101" s="28"/>
      <c r="P101" s="28">
        <v>9</v>
      </c>
      <c r="Q101" s="28">
        <f t="shared" si="37"/>
        <v>0</v>
      </c>
    </row>
    <row r="102" spans="1:17" x14ac:dyDescent="0.2">
      <c r="B102" s="78">
        <v>8</v>
      </c>
      <c r="C102" s="29" t="s">
        <v>109</v>
      </c>
      <c r="D102" s="28">
        <v>170</v>
      </c>
      <c r="E102" s="28">
        <v>0</v>
      </c>
      <c r="F102" s="28">
        <v>68</v>
      </c>
      <c r="G102" s="28">
        <f t="shared" si="34"/>
        <v>68</v>
      </c>
      <c r="H102" s="30">
        <f t="shared" si="35"/>
        <v>0.4</v>
      </c>
      <c r="I102" s="28"/>
      <c r="J102" s="28"/>
      <c r="K102" s="28"/>
      <c r="L102" s="28"/>
      <c r="M102" s="28">
        <f t="shared" si="36"/>
        <v>20</v>
      </c>
      <c r="N102" s="28">
        <v>20</v>
      </c>
      <c r="O102" s="28"/>
      <c r="P102" s="28">
        <v>7</v>
      </c>
      <c r="Q102" s="28">
        <f t="shared" si="37"/>
        <v>41</v>
      </c>
    </row>
    <row r="103" spans="1:17" x14ac:dyDescent="0.2">
      <c r="B103" s="78">
        <v>9</v>
      </c>
      <c r="C103" s="29" t="s">
        <v>110</v>
      </c>
      <c r="D103" s="28">
        <v>175</v>
      </c>
      <c r="E103" s="28">
        <v>0</v>
      </c>
      <c r="F103" s="28">
        <v>25</v>
      </c>
      <c r="G103" s="28">
        <f t="shared" si="34"/>
        <v>25</v>
      </c>
      <c r="H103" s="30">
        <f t="shared" si="35"/>
        <v>0.14285714285714285</v>
      </c>
      <c r="I103" s="28"/>
      <c r="J103" s="28"/>
      <c r="K103" s="28"/>
      <c r="L103" s="28"/>
      <c r="M103" s="28">
        <f t="shared" si="36"/>
        <v>0</v>
      </c>
      <c r="N103" s="28"/>
      <c r="O103" s="28"/>
      <c r="P103" s="28"/>
      <c r="Q103" s="28">
        <f t="shared" si="37"/>
        <v>25</v>
      </c>
    </row>
    <row r="104" spans="1:17" x14ac:dyDescent="0.2">
      <c r="B104" s="78">
        <v>10</v>
      </c>
      <c r="C104" s="29" t="s">
        <v>111</v>
      </c>
      <c r="D104" s="28">
        <v>165</v>
      </c>
      <c r="E104" s="28">
        <v>80</v>
      </c>
      <c r="F104" s="28">
        <v>62</v>
      </c>
      <c r="G104" s="28">
        <f t="shared" si="34"/>
        <v>142</v>
      </c>
      <c r="H104" s="30">
        <f t="shared" ref="H104:H124" si="38">+G104/D104</f>
        <v>0.8606060606060606</v>
      </c>
      <c r="I104" s="28"/>
      <c r="J104" s="28">
        <v>80</v>
      </c>
      <c r="K104" s="28">
        <v>80</v>
      </c>
      <c r="L104" s="28"/>
      <c r="M104" s="28">
        <f t="shared" si="36"/>
        <v>80</v>
      </c>
      <c r="N104" s="28">
        <v>80</v>
      </c>
      <c r="O104" s="28"/>
      <c r="P104" s="28"/>
      <c r="Q104" s="28">
        <f t="shared" si="37"/>
        <v>62</v>
      </c>
    </row>
    <row r="105" spans="1:17" x14ac:dyDescent="0.2">
      <c r="B105" s="78">
        <v>11</v>
      </c>
      <c r="C105" s="29" t="s">
        <v>112</v>
      </c>
      <c r="D105" s="28">
        <v>225</v>
      </c>
      <c r="E105" s="28">
        <v>0</v>
      </c>
      <c r="F105" s="28">
        <v>40</v>
      </c>
      <c r="G105" s="28">
        <f t="shared" si="34"/>
        <v>40</v>
      </c>
      <c r="H105" s="30">
        <f t="shared" si="38"/>
        <v>0.17777777777777778</v>
      </c>
      <c r="I105" s="28"/>
      <c r="J105" s="28"/>
      <c r="K105" s="28"/>
      <c r="L105" s="28"/>
      <c r="M105" s="28">
        <f>+N105+O105</f>
        <v>0</v>
      </c>
      <c r="N105" s="28"/>
      <c r="O105" s="28"/>
      <c r="P105" s="28"/>
      <c r="Q105" s="28">
        <f t="shared" si="37"/>
        <v>40</v>
      </c>
    </row>
    <row r="106" spans="1:17" x14ac:dyDescent="0.2">
      <c r="B106" s="78">
        <v>12</v>
      </c>
      <c r="C106" s="29" t="s">
        <v>113</v>
      </c>
      <c r="D106" s="28">
        <v>190</v>
      </c>
      <c r="E106" s="28">
        <v>0</v>
      </c>
      <c r="F106" s="28">
        <v>29</v>
      </c>
      <c r="G106" s="28">
        <f t="shared" si="34"/>
        <v>29</v>
      </c>
      <c r="H106" s="30">
        <f t="shared" si="38"/>
        <v>0.15263157894736842</v>
      </c>
      <c r="I106" s="28"/>
      <c r="J106" s="28"/>
      <c r="K106" s="28"/>
      <c r="L106" s="28"/>
      <c r="M106" s="28">
        <f>+N106+O106</f>
        <v>29</v>
      </c>
      <c r="N106" s="28">
        <v>29</v>
      </c>
      <c r="O106" s="28"/>
      <c r="P106" s="28"/>
      <c r="Q106" s="28">
        <f>+G106-M106-P106</f>
        <v>0</v>
      </c>
    </row>
    <row r="107" spans="1:17" ht="39" customHeight="1" x14ac:dyDescent="0.2">
      <c r="A107" s="64">
        <v>1</v>
      </c>
      <c r="B107" s="60">
        <v>7</v>
      </c>
      <c r="C107" s="61" t="s">
        <v>114</v>
      </c>
      <c r="D107" s="62">
        <f>SUM(D95:D106)</f>
        <v>2194</v>
      </c>
      <c r="E107" s="62">
        <f>SUM(E95:E106)</f>
        <v>121</v>
      </c>
      <c r="F107" s="62">
        <f>SUM(F95:F106)</f>
        <v>521</v>
      </c>
      <c r="G107" s="62">
        <f>SUM(G95:G106)</f>
        <v>642</v>
      </c>
      <c r="H107" s="63">
        <f t="shared" si="38"/>
        <v>0.29261622607110299</v>
      </c>
      <c r="I107" s="62">
        <f t="shared" ref="I107:Q107" si="39">SUM(I95:I106)</f>
        <v>77</v>
      </c>
      <c r="J107" s="62">
        <f t="shared" si="39"/>
        <v>85</v>
      </c>
      <c r="K107" s="62">
        <f t="shared" si="39"/>
        <v>157</v>
      </c>
      <c r="L107" s="62">
        <f t="shared" si="39"/>
        <v>0</v>
      </c>
      <c r="M107" s="62">
        <f t="shared" si="39"/>
        <v>275</v>
      </c>
      <c r="N107" s="62">
        <f t="shared" si="39"/>
        <v>275</v>
      </c>
      <c r="O107" s="62">
        <f t="shared" si="39"/>
        <v>0</v>
      </c>
      <c r="P107" s="62">
        <f t="shared" si="39"/>
        <v>38</v>
      </c>
      <c r="Q107" s="62">
        <f t="shared" si="39"/>
        <v>329</v>
      </c>
    </row>
    <row r="108" spans="1:17" x14ac:dyDescent="0.2">
      <c r="B108" s="28">
        <v>1</v>
      </c>
      <c r="C108" s="29" t="s">
        <v>115</v>
      </c>
      <c r="D108" s="28">
        <v>488</v>
      </c>
      <c r="E108" s="28">
        <v>41</v>
      </c>
      <c r="F108" s="28"/>
      <c r="G108" s="28">
        <f t="shared" ref="G108:G116" si="40">+F108+E108</f>
        <v>41</v>
      </c>
      <c r="H108" s="30">
        <f t="shared" si="38"/>
        <v>8.4016393442622947E-2</v>
      </c>
      <c r="I108" s="28">
        <v>0</v>
      </c>
      <c r="J108" s="28">
        <v>0</v>
      </c>
      <c r="K108" s="28">
        <v>11</v>
      </c>
      <c r="L108" s="28">
        <v>0</v>
      </c>
      <c r="M108" s="28">
        <f t="shared" ref="M108:M114" si="41">+N108+O108</f>
        <v>29</v>
      </c>
      <c r="N108" s="28">
        <v>29</v>
      </c>
      <c r="O108" s="28"/>
      <c r="P108" s="28"/>
      <c r="Q108" s="28">
        <f t="shared" ref="Q108:Q114" si="42">+G108-M108-P108</f>
        <v>12</v>
      </c>
    </row>
    <row r="109" spans="1:17" x14ac:dyDescent="0.2">
      <c r="B109" s="28">
        <v>2</v>
      </c>
      <c r="C109" s="29" t="s">
        <v>116</v>
      </c>
      <c r="D109" s="28">
        <v>75</v>
      </c>
      <c r="E109" s="28"/>
      <c r="F109" s="28"/>
      <c r="G109" s="28">
        <f t="shared" si="40"/>
        <v>0</v>
      </c>
      <c r="H109" s="30">
        <f t="shared" si="38"/>
        <v>0</v>
      </c>
      <c r="I109" s="28">
        <v>0</v>
      </c>
      <c r="J109" s="28"/>
      <c r="K109" s="28"/>
      <c r="L109" s="28">
        <v>0</v>
      </c>
      <c r="M109" s="28">
        <f t="shared" si="41"/>
        <v>0</v>
      </c>
      <c r="N109" s="28"/>
      <c r="O109" s="28"/>
      <c r="P109" s="28"/>
      <c r="Q109" s="28">
        <f t="shared" si="42"/>
        <v>0</v>
      </c>
    </row>
    <row r="110" spans="1:17" x14ac:dyDescent="0.2">
      <c r="B110" s="28">
        <v>3</v>
      </c>
      <c r="C110" s="29" t="s">
        <v>117</v>
      </c>
      <c r="D110" s="28">
        <v>136</v>
      </c>
      <c r="E110" s="28">
        <v>5</v>
      </c>
      <c r="F110" s="28"/>
      <c r="G110" s="28">
        <f t="shared" si="40"/>
        <v>5</v>
      </c>
      <c r="H110" s="30">
        <f t="shared" si="38"/>
        <v>3.6764705882352942E-2</v>
      </c>
      <c r="I110" s="28">
        <v>0</v>
      </c>
      <c r="J110" s="28">
        <v>5</v>
      </c>
      <c r="K110" s="28">
        <v>2</v>
      </c>
      <c r="L110" s="28">
        <v>0</v>
      </c>
      <c r="M110" s="28">
        <f t="shared" si="41"/>
        <v>0</v>
      </c>
      <c r="N110" s="28"/>
      <c r="O110" s="28"/>
      <c r="P110" s="28"/>
      <c r="Q110" s="28">
        <f t="shared" si="42"/>
        <v>5</v>
      </c>
    </row>
    <row r="111" spans="1:17" x14ac:dyDescent="0.2">
      <c r="B111" s="28">
        <v>4</v>
      </c>
      <c r="C111" s="29" t="s">
        <v>118</v>
      </c>
      <c r="D111" s="28">
        <v>167</v>
      </c>
      <c r="E111" s="28"/>
      <c r="F111" s="28">
        <v>6</v>
      </c>
      <c r="G111" s="28">
        <f t="shared" si="40"/>
        <v>6</v>
      </c>
      <c r="H111" s="30">
        <f t="shared" si="38"/>
        <v>3.5928143712574849E-2</v>
      </c>
      <c r="I111" s="28">
        <v>0</v>
      </c>
      <c r="J111" s="28">
        <v>6</v>
      </c>
      <c r="K111" s="28">
        <v>3</v>
      </c>
      <c r="L111" s="28">
        <v>0</v>
      </c>
      <c r="M111" s="28">
        <f t="shared" si="41"/>
        <v>0</v>
      </c>
      <c r="N111" s="28"/>
      <c r="O111" s="28"/>
      <c r="P111" s="28"/>
      <c r="Q111" s="28">
        <f t="shared" si="42"/>
        <v>6</v>
      </c>
    </row>
    <row r="112" spans="1:17" x14ac:dyDescent="0.2">
      <c r="B112" s="28">
        <v>5</v>
      </c>
      <c r="C112" s="29" t="s">
        <v>119</v>
      </c>
      <c r="D112" s="28">
        <v>151</v>
      </c>
      <c r="E112" s="28"/>
      <c r="F112" s="28">
        <v>33</v>
      </c>
      <c r="G112" s="28">
        <f t="shared" si="40"/>
        <v>33</v>
      </c>
      <c r="H112" s="30">
        <f t="shared" si="38"/>
        <v>0.2185430463576159</v>
      </c>
      <c r="I112" s="28">
        <v>0</v>
      </c>
      <c r="J112" s="28">
        <v>33</v>
      </c>
      <c r="K112" s="28">
        <v>5</v>
      </c>
      <c r="L112" s="28">
        <v>0</v>
      </c>
      <c r="M112" s="28">
        <f t="shared" si="41"/>
        <v>0</v>
      </c>
      <c r="N112" s="28"/>
      <c r="O112" s="28"/>
      <c r="P112" s="28"/>
      <c r="Q112" s="28">
        <f t="shared" si="42"/>
        <v>33</v>
      </c>
    </row>
    <row r="113" spans="1:17" x14ac:dyDescent="0.2">
      <c r="B113" s="28">
        <v>6</v>
      </c>
      <c r="C113" s="29" t="s">
        <v>120</v>
      </c>
      <c r="D113" s="28">
        <v>215</v>
      </c>
      <c r="E113" s="28">
        <v>24</v>
      </c>
      <c r="F113" s="28">
        <v>1</v>
      </c>
      <c r="G113" s="28">
        <f t="shared" si="40"/>
        <v>25</v>
      </c>
      <c r="H113" s="30">
        <f t="shared" si="38"/>
        <v>0.11627906976744186</v>
      </c>
      <c r="I113" s="28">
        <v>0</v>
      </c>
      <c r="J113" s="28">
        <v>25</v>
      </c>
      <c r="K113" s="28">
        <v>3</v>
      </c>
      <c r="L113" s="28">
        <v>0</v>
      </c>
      <c r="M113" s="28">
        <f t="shared" si="41"/>
        <v>0</v>
      </c>
      <c r="N113" s="28"/>
      <c r="O113" s="28"/>
      <c r="P113" s="28"/>
      <c r="Q113" s="28">
        <f t="shared" si="42"/>
        <v>25</v>
      </c>
    </row>
    <row r="114" spans="1:17" x14ac:dyDescent="0.2">
      <c r="B114" s="28">
        <v>7</v>
      </c>
      <c r="C114" s="29" t="s">
        <v>121</v>
      </c>
      <c r="D114" s="28">
        <v>251</v>
      </c>
      <c r="E114" s="28">
        <v>8</v>
      </c>
      <c r="F114" s="28"/>
      <c r="G114" s="28">
        <f t="shared" si="40"/>
        <v>8</v>
      </c>
      <c r="H114" s="30">
        <f t="shared" si="38"/>
        <v>3.1872509960159362E-2</v>
      </c>
      <c r="I114" s="28">
        <v>0</v>
      </c>
      <c r="J114" s="28">
        <v>8</v>
      </c>
      <c r="K114" s="28">
        <v>2</v>
      </c>
      <c r="L114" s="28">
        <v>0</v>
      </c>
      <c r="M114" s="28">
        <f t="shared" si="41"/>
        <v>0</v>
      </c>
      <c r="N114" s="28"/>
      <c r="O114" s="28"/>
      <c r="P114" s="28"/>
      <c r="Q114" s="28">
        <f t="shared" si="42"/>
        <v>8</v>
      </c>
    </row>
    <row r="115" spans="1:17" x14ac:dyDescent="0.2">
      <c r="B115" s="28">
        <v>8</v>
      </c>
      <c r="C115" s="29" t="s">
        <v>122</v>
      </c>
      <c r="D115" s="28">
        <v>127</v>
      </c>
      <c r="E115" s="28">
        <v>2</v>
      </c>
      <c r="F115" s="28">
        <v>18</v>
      </c>
      <c r="G115" s="28">
        <f t="shared" si="40"/>
        <v>20</v>
      </c>
      <c r="H115" s="30">
        <f t="shared" si="38"/>
        <v>0.15748031496062992</v>
      </c>
      <c r="I115" s="28">
        <v>0</v>
      </c>
      <c r="J115" s="28">
        <v>20</v>
      </c>
      <c r="K115" s="28">
        <v>8</v>
      </c>
      <c r="L115" s="28">
        <v>0</v>
      </c>
      <c r="M115" s="28">
        <f>+N115+O115</f>
        <v>0</v>
      </c>
      <c r="N115" s="28"/>
      <c r="O115" s="28"/>
      <c r="P115" s="28"/>
      <c r="Q115" s="28">
        <f>+G115-M115-P115</f>
        <v>20</v>
      </c>
    </row>
    <row r="116" spans="1:17" x14ac:dyDescent="0.2">
      <c r="B116" s="28">
        <v>9</v>
      </c>
      <c r="C116" s="29" t="s">
        <v>123</v>
      </c>
      <c r="D116" s="28">
        <v>201</v>
      </c>
      <c r="E116" s="28"/>
      <c r="F116" s="28">
        <v>22</v>
      </c>
      <c r="G116" s="28">
        <f t="shared" si="40"/>
        <v>22</v>
      </c>
      <c r="H116" s="30">
        <f t="shared" si="38"/>
        <v>0.10945273631840796</v>
      </c>
      <c r="I116" s="28">
        <v>0</v>
      </c>
      <c r="J116" s="28">
        <v>22</v>
      </c>
      <c r="K116" s="28">
        <v>8</v>
      </c>
      <c r="L116" s="28">
        <v>0</v>
      </c>
      <c r="M116" s="28">
        <f>+N116+O116</f>
        <v>0</v>
      </c>
      <c r="N116" s="28"/>
      <c r="O116" s="28"/>
      <c r="P116" s="28"/>
      <c r="Q116" s="28">
        <f t="shared" ref="Q116:Q123" si="43">+G116-M116-P116</f>
        <v>22</v>
      </c>
    </row>
    <row r="117" spans="1:17" x14ac:dyDescent="0.2">
      <c r="B117" s="28">
        <v>10</v>
      </c>
      <c r="C117" s="29" t="s">
        <v>124</v>
      </c>
      <c r="D117" s="28">
        <v>219</v>
      </c>
      <c r="E117" s="28"/>
      <c r="F117" s="28">
        <v>22</v>
      </c>
      <c r="G117" s="28">
        <f>+F117+E117</f>
        <v>22</v>
      </c>
      <c r="H117" s="30">
        <f t="shared" si="38"/>
        <v>0.1004566210045662</v>
      </c>
      <c r="I117" s="28">
        <v>0</v>
      </c>
      <c r="J117" s="28">
        <v>22</v>
      </c>
      <c r="K117" s="28">
        <v>1</v>
      </c>
      <c r="L117" s="28">
        <v>0</v>
      </c>
      <c r="M117" s="28">
        <f>+N117+O117</f>
        <v>0</v>
      </c>
      <c r="N117" s="28"/>
      <c r="O117" s="28"/>
      <c r="P117" s="28"/>
      <c r="Q117" s="28">
        <f t="shared" si="43"/>
        <v>22</v>
      </c>
    </row>
    <row r="118" spans="1:17" x14ac:dyDescent="0.2">
      <c r="B118" s="28">
        <v>11</v>
      </c>
      <c r="C118" s="29" t="s">
        <v>125</v>
      </c>
      <c r="D118" s="28">
        <v>134</v>
      </c>
      <c r="E118" s="28">
        <v>1</v>
      </c>
      <c r="F118" s="28">
        <v>26</v>
      </c>
      <c r="G118" s="28">
        <f t="shared" ref="G118:G123" si="44">+F118+E118</f>
        <v>27</v>
      </c>
      <c r="H118" s="30">
        <f t="shared" si="38"/>
        <v>0.20149253731343283</v>
      </c>
      <c r="I118" s="28">
        <v>0</v>
      </c>
      <c r="J118" s="28">
        <v>27</v>
      </c>
      <c r="K118" s="28">
        <v>12</v>
      </c>
      <c r="L118" s="28">
        <v>0</v>
      </c>
      <c r="M118" s="28">
        <f t="shared" ref="M118:M123" si="45">+N118+O118</f>
        <v>0</v>
      </c>
      <c r="N118" s="28"/>
      <c r="O118" s="28"/>
      <c r="P118" s="28"/>
      <c r="Q118" s="28">
        <f t="shared" si="43"/>
        <v>27</v>
      </c>
    </row>
    <row r="119" spans="1:17" x14ac:dyDescent="0.2">
      <c r="B119" s="28">
        <v>12</v>
      </c>
      <c r="C119" s="29" t="s">
        <v>126</v>
      </c>
      <c r="D119" s="28">
        <v>311</v>
      </c>
      <c r="E119" s="28">
        <v>11</v>
      </c>
      <c r="F119" s="28">
        <v>4</v>
      </c>
      <c r="G119" s="28">
        <f t="shared" si="44"/>
        <v>15</v>
      </c>
      <c r="H119" s="30">
        <f t="shared" si="38"/>
        <v>4.8231511254019289E-2</v>
      </c>
      <c r="I119" s="28">
        <v>0</v>
      </c>
      <c r="J119" s="28">
        <v>15</v>
      </c>
      <c r="K119" s="28">
        <v>14</v>
      </c>
      <c r="L119" s="28">
        <v>0</v>
      </c>
      <c r="M119" s="28">
        <f t="shared" si="45"/>
        <v>0</v>
      </c>
      <c r="N119" s="28"/>
      <c r="O119" s="28"/>
      <c r="P119" s="28"/>
      <c r="Q119" s="28">
        <f t="shared" si="43"/>
        <v>15</v>
      </c>
    </row>
    <row r="120" spans="1:17" x14ac:dyDescent="0.2">
      <c r="B120" s="28">
        <v>13</v>
      </c>
      <c r="C120" s="29" t="s">
        <v>127</v>
      </c>
      <c r="D120" s="28">
        <v>230</v>
      </c>
      <c r="E120" s="28"/>
      <c r="F120" s="28">
        <v>5</v>
      </c>
      <c r="G120" s="28">
        <f t="shared" si="44"/>
        <v>5</v>
      </c>
      <c r="H120" s="30">
        <f t="shared" si="38"/>
        <v>2.1739130434782608E-2</v>
      </c>
      <c r="I120" s="28">
        <v>0</v>
      </c>
      <c r="J120" s="28">
        <v>5</v>
      </c>
      <c r="K120" s="28">
        <v>1</v>
      </c>
      <c r="L120" s="28">
        <v>0</v>
      </c>
      <c r="M120" s="28">
        <f t="shared" si="45"/>
        <v>0</v>
      </c>
      <c r="N120" s="28"/>
      <c r="O120" s="28"/>
      <c r="P120" s="28"/>
      <c r="Q120" s="28">
        <f t="shared" si="43"/>
        <v>5</v>
      </c>
    </row>
    <row r="121" spans="1:17" x14ac:dyDescent="0.2">
      <c r="B121" s="28">
        <v>14</v>
      </c>
      <c r="C121" s="29" t="s">
        <v>128</v>
      </c>
      <c r="D121" s="28">
        <v>125</v>
      </c>
      <c r="E121" s="28">
        <v>11</v>
      </c>
      <c r="F121" s="28">
        <v>18</v>
      </c>
      <c r="G121" s="28">
        <f t="shared" si="44"/>
        <v>29</v>
      </c>
      <c r="H121" s="30">
        <f t="shared" si="38"/>
        <v>0.23200000000000001</v>
      </c>
      <c r="I121" s="28">
        <v>0</v>
      </c>
      <c r="J121" s="28">
        <v>29</v>
      </c>
      <c r="K121" s="28">
        <v>2</v>
      </c>
      <c r="L121" s="28">
        <v>0</v>
      </c>
      <c r="M121" s="28">
        <f t="shared" si="45"/>
        <v>0</v>
      </c>
      <c r="N121" s="28"/>
      <c r="O121" s="28"/>
      <c r="P121" s="28"/>
      <c r="Q121" s="28">
        <f t="shared" si="43"/>
        <v>29</v>
      </c>
    </row>
    <row r="122" spans="1:17" x14ac:dyDescent="0.2">
      <c r="B122" s="28">
        <v>15</v>
      </c>
      <c r="C122" s="29" t="s">
        <v>129</v>
      </c>
      <c r="D122" s="28">
        <v>449</v>
      </c>
      <c r="E122" s="28"/>
      <c r="F122" s="28">
        <v>28</v>
      </c>
      <c r="G122" s="28">
        <f t="shared" si="44"/>
        <v>28</v>
      </c>
      <c r="H122" s="30">
        <f t="shared" si="38"/>
        <v>6.2360801781737196E-2</v>
      </c>
      <c r="I122" s="28">
        <v>0</v>
      </c>
      <c r="J122" s="28">
        <v>28</v>
      </c>
      <c r="K122" s="28">
        <v>11</v>
      </c>
      <c r="L122" s="28">
        <v>0</v>
      </c>
      <c r="M122" s="28">
        <f t="shared" si="45"/>
        <v>0</v>
      </c>
      <c r="N122" s="28"/>
      <c r="O122" s="28"/>
      <c r="P122" s="28"/>
      <c r="Q122" s="28">
        <f t="shared" si="43"/>
        <v>28</v>
      </c>
    </row>
    <row r="123" spans="1:17" x14ac:dyDescent="0.2">
      <c r="B123" s="28">
        <v>16</v>
      </c>
      <c r="C123" s="29" t="s">
        <v>130</v>
      </c>
      <c r="D123" s="28">
        <v>161</v>
      </c>
      <c r="E123" s="28"/>
      <c r="F123" s="28">
        <v>10</v>
      </c>
      <c r="G123" s="28">
        <f t="shared" si="44"/>
        <v>10</v>
      </c>
      <c r="H123" s="30">
        <f t="shared" si="38"/>
        <v>6.2111801242236024E-2</v>
      </c>
      <c r="I123" s="28">
        <v>0</v>
      </c>
      <c r="J123" s="28">
        <v>10</v>
      </c>
      <c r="K123" s="28">
        <v>3</v>
      </c>
      <c r="L123" s="28">
        <v>0</v>
      </c>
      <c r="M123" s="28">
        <f t="shared" si="45"/>
        <v>0</v>
      </c>
      <c r="N123" s="28"/>
      <c r="O123" s="28"/>
      <c r="P123" s="28"/>
      <c r="Q123" s="28">
        <f t="shared" si="43"/>
        <v>10</v>
      </c>
    </row>
    <row r="124" spans="1:17" ht="39" customHeight="1" x14ac:dyDescent="0.2">
      <c r="A124" s="64">
        <v>1</v>
      </c>
      <c r="B124" s="60">
        <v>8</v>
      </c>
      <c r="C124" s="61" t="s">
        <v>131</v>
      </c>
      <c r="D124" s="62">
        <f>SUM(D108:D123)</f>
        <v>3440</v>
      </c>
      <c r="E124" s="62">
        <f>SUM(E108:E123)</f>
        <v>103</v>
      </c>
      <c r="F124" s="62">
        <f>SUM(F108:F123)</f>
        <v>193</v>
      </c>
      <c r="G124" s="62">
        <f>SUM(G108:G123)</f>
        <v>296</v>
      </c>
      <c r="H124" s="63">
        <f t="shared" si="38"/>
        <v>8.6046511627906982E-2</v>
      </c>
      <c r="I124" s="62">
        <f t="shared" ref="I124:Q124" si="46">SUM(I108:I123)</f>
        <v>0</v>
      </c>
      <c r="J124" s="62">
        <f t="shared" si="46"/>
        <v>255</v>
      </c>
      <c r="K124" s="62">
        <f t="shared" si="46"/>
        <v>86</v>
      </c>
      <c r="L124" s="62">
        <f t="shared" si="46"/>
        <v>0</v>
      </c>
      <c r="M124" s="62">
        <f t="shared" si="46"/>
        <v>29</v>
      </c>
      <c r="N124" s="62">
        <f t="shared" si="46"/>
        <v>29</v>
      </c>
      <c r="O124" s="62">
        <f t="shared" si="46"/>
        <v>0</v>
      </c>
      <c r="P124" s="62">
        <f t="shared" si="46"/>
        <v>0</v>
      </c>
      <c r="Q124" s="62">
        <f t="shared" si="46"/>
        <v>267</v>
      </c>
    </row>
    <row r="125" spans="1:17" x14ac:dyDescent="0.2">
      <c r="B125" s="28">
        <v>1</v>
      </c>
      <c r="C125" s="29" t="s">
        <v>132</v>
      </c>
      <c r="D125" s="28">
        <v>143</v>
      </c>
      <c r="E125" s="28">
        <v>11</v>
      </c>
      <c r="F125" s="28">
        <v>8</v>
      </c>
      <c r="G125" s="28">
        <f t="shared" ref="G125:G138" si="47">+F125+E125</f>
        <v>19</v>
      </c>
      <c r="H125" s="30">
        <f>++G125/D125</f>
        <v>0.13286713286713286</v>
      </c>
      <c r="I125" s="28">
        <v>7</v>
      </c>
      <c r="J125" s="28">
        <v>0</v>
      </c>
      <c r="K125" s="28">
        <v>17</v>
      </c>
      <c r="L125" s="28">
        <v>0</v>
      </c>
      <c r="M125" s="28">
        <f>+N125+O125</f>
        <v>0</v>
      </c>
      <c r="N125" s="28">
        <v>0</v>
      </c>
      <c r="O125" s="28">
        <v>0</v>
      </c>
      <c r="P125" s="28">
        <v>0</v>
      </c>
      <c r="Q125" s="28">
        <f t="shared" ref="Q125:Q131" si="48">+G125-M125-P125</f>
        <v>19</v>
      </c>
    </row>
    <row r="126" spans="1:17" x14ac:dyDescent="0.2">
      <c r="B126" s="28">
        <v>2</v>
      </c>
      <c r="C126" s="29" t="s">
        <v>133</v>
      </c>
      <c r="D126" s="28">
        <v>128</v>
      </c>
      <c r="E126" s="28">
        <v>45</v>
      </c>
      <c r="F126" s="28">
        <v>5</v>
      </c>
      <c r="G126" s="28">
        <f t="shared" si="47"/>
        <v>50</v>
      </c>
      <c r="H126" s="30">
        <f>++G126/D126</f>
        <v>0.390625</v>
      </c>
      <c r="I126" s="28">
        <v>51</v>
      </c>
      <c r="J126" s="28">
        <v>36</v>
      </c>
      <c r="K126" s="28">
        <v>40</v>
      </c>
      <c r="L126" s="28">
        <v>0</v>
      </c>
      <c r="M126" s="28">
        <f>+N126+O126</f>
        <v>0</v>
      </c>
      <c r="N126" s="28">
        <v>0</v>
      </c>
      <c r="O126" s="28">
        <v>0</v>
      </c>
      <c r="P126" s="28">
        <v>0</v>
      </c>
      <c r="Q126" s="28">
        <f t="shared" si="48"/>
        <v>50</v>
      </c>
    </row>
    <row r="127" spans="1:17" x14ac:dyDescent="0.2">
      <c r="B127" s="28">
        <v>3</v>
      </c>
      <c r="C127" s="29" t="s">
        <v>134</v>
      </c>
      <c r="D127" s="28">
        <v>146</v>
      </c>
      <c r="E127" s="28">
        <v>12</v>
      </c>
      <c r="F127" s="28">
        <v>11</v>
      </c>
      <c r="G127" s="28">
        <f t="shared" si="47"/>
        <v>23</v>
      </c>
      <c r="H127" s="30">
        <f>++G127/D127</f>
        <v>0.15753424657534246</v>
      </c>
      <c r="I127" s="28">
        <v>8</v>
      </c>
      <c r="J127" s="28">
        <v>12</v>
      </c>
      <c r="K127" s="28">
        <v>17</v>
      </c>
      <c r="L127" s="28">
        <v>0</v>
      </c>
      <c r="M127" s="28">
        <f>+N127+O127</f>
        <v>0</v>
      </c>
      <c r="N127" s="28">
        <v>0</v>
      </c>
      <c r="O127" s="28">
        <v>0</v>
      </c>
      <c r="P127" s="28">
        <v>0</v>
      </c>
      <c r="Q127" s="28">
        <f t="shared" si="48"/>
        <v>23</v>
      </c>
    </row>
    <row r="128" spans="1:17" x14ac:dyDescent="0.2">
      <c r="B128" s="28">
        <v>4</v>
      </c>
      <c r="C128" s="29" t="s">
        <v>135</v>
      </c>
      <c r="D128" s="28">
        <v>227</v>
      </c>
      <c r="E128" s="28">
        <v>18</v>
      </c>
      <c r="F128" s="28">
        <v>68</v>
      </c>
      <c r="G128" s="28">
        <f t="shared" si="47"/>
        <v>86</v>
      </c>
      <c r="H128" s="30">
        <f>++G128/D128</f>
        <v>0.3788546255506608</v>
      </c>
      <c r="I128" s="28">
        <v>0</v>
      </c>
      <c r="J128" s="28">
        <v>8</v>
      </c>
      <c r="K128" s="28">
        <v>75</v>
      </c>
      <c r="L128" s="28">
        <v>1</v>
      </c>
      <c r="M128" s="28">
        <f>+N128+O128</f>
        <v>0</v>
      </c>
      <c r="N128" s="28">
        <v>0</v>
      </c>
      <c r="O128" s="28">
        <v>0</v>
      </c>
      <c r="P128" s="28">
        <v>0</v>
      </c>
      <c r="Q128" s="28">
        <f t="shared" si="48"/>
        <v>86</v>
      </c>
    </row>
    <row r="129" spans="1:18" x14ac:dyDescent="0.2">
      <c r="B129" s="28">
        <v>5</v>
      </c>
      <c r="C129" s="29" t="s">
        <v>136</v>
      </c>
      <c r="D129" s="28">
        <v>155</v>
      </c>
      <c r="E129" s="28">
        <v>12</v>
      </c>
      <c r="F129" s="28">
        <v>10</v>
      </c>
      <c r="G129" s="28">
        <f t="shared" si="47"/>
        <v>22</v>
      </c>
      <c r="H129" s="30">
        <f t="shared" ref="H129:H136" si="49">++G129/D129</f>
        <v>0.14193548387096774</v>
      </c>
      <c r="I129" s="28">
        <v>9</v>
      </c>
      <c r="J129" s="28">
        <v>20</v>
      </c>
      <c r="K129" s="28">
        <v>18</v>
      </c>
      <c r="L129" s="28">
        <v>0</v>
      </c>
      <c r="M129" s="28">
        <f>+N129+O129</f>
        <v>0</v>
      </c>
      <c r="N129" s="28">
        <v>0</v>
      </c>
      <c r="O129" s="28">
        <v>0</v>
      </c>
      <c r="P129" s="28">
        <v>0</v>
      </c>
      <c r="Q129" s="28">
        <f t="shared" si="48"/>
        <v>22</v>
      </c>
    </row>
    <row r="130" spans="1:18" x14ac:dyDescent="0.2">
      <c r="B130" s="28">
        <v>6</v>
      </c>
      <c r="C130" s="29" t="s">
        <v>137</v>
      </c>
      <c r="D130" s="28">
        <v>152</v>
      </c>
      <c r="E130" s="28">
        <v>18</v>
      </c>
      <c r="F130" s="28">
        <v>8</v>
      </c>
      <c r="G130" s="28">
        <f t="shared" si="47"/>
        <v>26</v>
      </c>
      <c r="H130" s="30">
        <f t="shared" si="49"/>
        <v>0.17105263157894737</v>
      </c>
      <c r="I130" s="28">
        <v>24</v>
      </c>
      <c r="J130" s="28">
        <v>26</v>
      </c>
      <c r="K130" s="28">
        <v>21</v>
      </c>
      <c r="L130" s="28">
        <v>0</v>
      </c>
      <c r="M130" s="28">
        <f t="shared" ref="M130:M138" si="50">+N130+O130</f>
        <v>0</v>
      </c>
      <c r="N130" s="28">
        <v>0</v>
      </c>
      <c r="O130" s="28">
        <v>0</v>
      </c>
      <c r="P130" s="28">
        <v>0</v>
      </c>
      <c r="Q130" s="28">
        <f t="shared" si="48"/>
        <v>26</v>
      </c>
    </row>
    <row r="131" spans="1:18" x14ac:dyDescent="0.2">
      <c r="B131" s="28">
        <v>7</v>
      </c>
      <c r="C131" s="29" t="s">
        <v>138</v>
      </c>
      <c r="D131" s="28">
        <v>146</v>
      </c>
      <c r="E131" s="28">
        <v>10</v>
      </c>
      <c r="F131" s="28">
        <v>23</v>
      </c>
      <c r="G131" s="28">
        <f t="shared" si="47"/>
        <v>33</v>
      </c>
      <c r="H131" s="30">
        <f t="shared" si="49"/>
        <v>0.22602739726027396</v>
      </c>
      <c r="I131" s="28">
        <v>5</v>
      </c>
      <c r="J131" s="28">
        <v>9</v>
      </c>
      <c r="K131" s="28">
        <v>21</v>
      </c>
      <c r="L131" s="28">
        <v>0</v>
      </c>
      <c r="M131" s="28">
        <f t="shared" si="50"/>
        <v>5</v>
      </c>
      <c r="N131" s="28">
        <v>5</v>
      </c>
      <c r="O131" s="28">
        <v>0</v>
      </c>
      <c r="P131" s="28">
        <v>0</v>
      </c>
      <c r="Q131" s="28">
        <f t="shared" si="48"/>
        <v>28</v>
      </c>
    </row>
    <row r="132" spans="1:18" x14ac:dyDescent="0.2">
      <c r="B132" s="28">
        <v>8</v>
      </c>
      <c r="C132" s="29" t="s">
        <v>139</v>
      </c>
      <c r="D132" s="28">
        <v>114</v>
      </c>
      <c r="E132" s="28">
        <v>9</v>
      </c>
      <c r="F132" s="28">
        <v>16</v>
      </c>
      <c r="G132" s="28">
        <f t="shared" si="47"/>
        <v>25</v>
      </c>
      <c r="H132" s="30">
        <f t="shared" si="49"/>
        <v>0.21929824561403508</v>
      </c>
      <c r="I132" s="28">
        <v>22</v>
      </c>
      <c r="J132" s="28">
        <v>7</v>
      </c>
      <c r="K132" s="28">
        <v>20</v>
      </c>
      <c r="L132" s="28">
        <v>0</v>
      </c>
      <c r="M132" s="28">
        <f t="shared" si="50"/>
        <v>0</v>
      </c>
      <c r="N132" s="28">
        <v>0</v>
      </c>
      <c r="O132" s="28">
        <v>0</v>
      </c>
      <c r="P132" s="28">
        <v>0</v>
      </c>
      <c r="Q132" s="28">
        <f>+G132-M132-P132</f>
        <v>25</v>
      </c>
    </row>
    <row r="133" spans="1:18" x14ac:dyDescent="0.2">
      <c r="B133" s="28">
        <v>9</v>
      </c>
      <c r="C133" s="29" t="s">
        <v>140</v>
      </c>
      <c r="D133" s="28">
        <v>168</v>
      </c>
      <c r="E133" s="28">
        <v>36</v>
      </c>
      <c r="F133" s="28">
        <v>1</v>
      </c>
      <c r="G133" s="28">
        <f t="shared" si="47"/>
        <v>37</v>
      </c>
      <c r="H133" s="30">
        <f t="shared" si="49"/>
        <v>0.22023809523809523</v>
      </c>
      <c r="I133" s="28">
        <v>6</v>
      </c>
      <c r="J133" s="28">
        <v>36</v>
      </c>
      <c r="K133" s="28">
        <v>15</v>
      </c>
      <c r="L133" s="28">
        <v>0</v>
      </c>
      <c r="M133" s="28">
        <f t="shared" si="50"/>
        <v>0</v>
      </c>
      <c r="N133" s="28">
        <v>0</v>
      </c>
      <c r="O133" s="28">
        <v>0</v>
      </c>
      <c r="P133" s="28">
        <v>0</v>
      </c>
      <c r="Q133" s="28">
        <f t="shared" ref="Q133:Q138" si="51">+G133-M133-P133</f>
        <v>37</v>
      </c>
    </row>
    <row r="134" spans="1:18" x14ac:dyDescent="0.2">
      <c r="B134" s="28">
        <v>10</v>
      </c>
      <c r="C134" s="29" t="s">
        <v>141</v>
      </c>
      <c r="D134" s="28">
        <v>168</v>
      </c>
      <c r="E134" s="28">
        <v>20</v>
      </c>
      <c r="F134" s="28">
        <v>64</v>
      </c>
      <c r="G134" s="28">
        <f t="shared" si="47"/>
        <v>84</v>
      </c>
      <c r="H134" s="30">
        <f t="shared" si="49"/>
        <v>0.5</v>
      </c>
      <c r="I134" s="28">
        <v>10</v>
      </c>
      <c r="J134" s="28">
        <v>81</v>
      </c>
      <c r="K134" s="28">
        <v>77</v>
      </c>
      <c r="L134" s="28">
        <v>0</v>
      </c>
      <c r="M134" s="28">
        <f t="shared" si="50"/>
        <v>0</v>
      </c>
      <c r="N134" s="28">
        <v>0</v>
      </c>
      <c r="O134" s="28">
        <v>0</v>
      </c>
      <c r="P134" s="28">
        <v>0</v>
      </c>
      <c r="Q134" s="28">
        <f t="shared" si="51"/>
        <v>84</v>
      </c>
    </row>
    <row r="135" spans="1:18" x14ac:dyDescent="0.2">
      <c r="B135" s="28">
        <v>11</v>
      </c>
      <c r="C135" s="29" t="s">
        <v>142</v>
      </c>
      <c r="D135" s="28">
        <v>124</v>
      </c>
      <c r="E135" s="28">
        <v>10</v>
      </c>
      <c r="F135" s="28">
        <v>17</v>
      </c>
      <c r="G135" s="28">
        <f t="shared" si="47"/>
        <v>27</v>
      </c>
      <c r="H135" s="30">
        <f t="shared" si="49"/>
        <v>0.21774193548387097</v>
      </c>
      <c r="I135" s="28">
        <v>21</v>
      </c>
      <c r="J135" s="28">
        <v>12</v>
      </c>
      <c r="K135" s="28">
        <v>27</v>
      </c>
      <c r="L135" s="28">
        <v>0</v>
      </c>
      <c r="M135" s="28">
        <f t="shared" si="50"/>
        <v>0</v>
      </c>
      <c r="N135" s="28">
        <v>0</v>
      </c>
      <c r="O135" s="28">
        <v>0</v>
      </c>
      <c r="P135" s="28">
        <v>0</v>
      </c>
      <c r="Q135" s="28">
        <f t="shared" si="51"/>
        <v>27</v>
      </c>
    </row>
    <row r="136" spans="1:18" x14ac:dyDescent="0.2">
      <c r="B136" s="28">
        <v>12</v>
      </c>
      <c r="C136" s="29" t="s">
        <v>143</v>
      </c>
      <c r="D136" s="28">
        <v>157</v>
      </c>
      <c r="E136" s="28">
        <v>17</v>
      </c>
      <c r="F136" s="28">
        <v>10</v>
      </c>
      <c r="G136" s="28">
        <f t="shared" si="47"/>
        <v>27</v>
      </c>
      <c r="H136" s="30">
        <f t="shared" si="49"/>
        <v>0.17197452229299362</v>
      </c>
      <c r="I136" s="28">
        <v>10</v>
      </c>
      <c r="J136" s="28">
        <v>17</v>
      </c>
      <c r="K136" s="28">
        <v>15</v>
      </c>
      <c r="L136" s="28">
        <v>1</v>
      </c>
      <c r="M136" s="28">
        <f t="shared" si="50"/>
        <v>0</v>
      </c>
      <c r="N136" s="28">
        <v>0</v>
      </c>
      <c r="O136" s="28">
        <v>0</v>
      </c>
      <c r="P136" s="28">
        <v>0</v>
      </c>
      <c r="Q136" s="28">
        <f t="shared" si="51"/>
        <v>27</v>
      </c>
    </row>
    <row r="137" spans="1:18" x14ac:dyDescent="0.2">
      <c r="B137" s="28">
        <v>13</v>
      </c>
      <c r="C137" s="29" t="s">
        <v>144</v>
      </c>
      <c r="D137" s="28">
        <v>146</v>
      </c>
      <c r="E137" s="28">
        <v>29</v>
      </c>
      <c r="F137" s="28">
        <v>6</v>
      </c>
      <c r="G137" s="28">
        <f t="shared" si="47"/>
        <v>35</v>
      </c>
      <c r="H137" s="30">
        <f>++G137/D137</f>
        <v>0.23972602739726026</v>
      </c>
      <c r="I137" s="28">
        <v>31</v>
      </c>
      <c r="J137" s="28">
        <v>31</v>
      </c>
      <c r="K137" s="28">
        <v>25</v>
      </c>
      <c r="L137" s="28">
        <v>0</v>
      </c>
      <c r="M137" s="28">
        <f t="shared" si="50"/>
        <v>0</v>
      </c>
      <c r="N137" s="28">
        <v>0</v>
      </c>
      <c r="O137" s="28">
        <v>0</v>
      </c>
      <c r="P137" s="28">
        <v>0</v>
      </c>
      <c r="Q137" s="28">
        <f t="shared" si="51"/>
        <v>35</v>
      </c>
    </row>
    <row r="138" spans="1:18" x14ac:dyDescent="0.2">
      <c r="B138" s="28">
        <v>14</v>
      </c>
      <c r="C138" s="29" t="s">
        <v>145</v>
      </c>
      <c r="D138" s="28">
        <v>152</v>
      </c>
      <c r="E138" s="28">
        <v>25</v>
      </c>
      <c r="F138" s="28">
        <v>0</v>
      </c>
      <c r="G138" s="28">
        <f t="shared" si="47"/>
        <v>25</v>
      </c>
      <c r="H138" s="30">
        <f>++G138/D138</f>
        <v>0.16447368421052633</v>
      </c>
      <c r="I138" s="28">
        <v>21</v>
      </c>
      <c r="J138" s="28">
        <v>21</v>
      </c>
      <c r="K138" s="28">
        <v>21</v>
      </c>
      <c r="L138" s="28">
        <v>0</v>
      </c>
      <c r="M138" s="28">
        <f t="shared" si="50"/>
        <v>0</v>
      </c>
      <c r="N138" s="28">
        <v>0</v>
      </c>
      <c r="O138" s="28">
        <v>0</v>
      </c>
      <c r="P138" s="28">
        <v>0</v>
      </c>
      <c r="Q138" s="28">
        <f t="shared" si="51"/>
        <v>25</v>
      </c>
    </row>
    <row r="139" spans="1:18" ht="39" customHeight="1" x14ac:dyDescent="0.2">
      <c r="A139" s="64">
        <v>1</v>
      </c>
      <c r="B139" s="60">
        <v>9</v>
      </c>
      <c r="C139" s="61" t="s">
        <v>146</v>
      </c>
      <c r="D139" s="62">
        <f>SUM(D125:D138)</f>
        <v>2126</v>
      </c>
      <c r="E139" s="62">
        <f>SUM(E125:E138)</f>
        <v>272</v>
      </c>
      <c r="F139" s="62">
        <f>SUM(F125:F138)</f>
        <v>247</v>
      </c>
      <c r="G139" s="62">
        <f>SUM(G125:G138)</f>
        <v>519</v>
      </c>
      <c r="H139" s="63">
        <f>+G139/D139</f>
        <v>0.24412041392285982</v>
      </c>
      <c r="I139" s="62">
        <f>SUM(I125:I138)</f>
        <v>225</v>
      </c>
      <c r="J139" s="62">
        <f>SUM(J125:J138)</f>
        <v>316</v>
      </c>
      <c r="K139" s="62">
        <f>SUM(K125:K138)</f>
        <v>409</v>
      </c>
      <c r="L139" s="62">
        <f t="shared" ref="L139:Q139" si="52">SUM(L125:L138)</f>
        <v>2</v>
      </c>
      <c r="M139" s="62">
        <f t="shared" si="52"/>
        <v>5</v>
      </c>
      <c r="N139" s="62">
        <f t="shared" si="52"/>
        <v>5</v>
      </c>
      <c r="O139" s="62">
        <f t="shared" si="52"/>
        <v>0</v>
      </c>
      <c r="P139" s="62">
        <f t="shared" si="52"/>
        <v>0</v>
      </c>
      <c r="Q139" s="62">
        <f t="shared" si="52"/>
        <v>514</v>
      </c>
    </row>
    <row r="140" spans="1:18" x14ac:dyDescent="0.2">
      <c r="B140" s="71">
        <v>1</v>
      </c>
      <c r="C140" s="29" t="s">
        <v>147</v>
      </c>
      <c r="D140" s="72">
        <v>164</v>
      </c>
      <c r="E140" s="28">
        <v>12</v>
      </c>
      <c r="F140" s="28">
        <v>35</v>
      </c>
      <c r="G140" s="28">
        <f t="shared" ref="G140:G150" si="53">+F140+E140</f>
        <v>47</v>
      </c>
      <c r="H140" s="30">
        <f>++G140/D140</f>
        <v>0.28658536585365851</v>
      </c>
      <c r="I140" s="28">
        <v>10</v>
      </c>
      <c r="J140" s="28"/>
      <c r="K140" s="28">
        <v>10</v>
      </c>
      <c r="L140" s="28"/>
      <c r="M140" s="28">
        <f>+N140+O140</f>
        <v>5</v>
      </c>
      <c r="N140" s="28">
        <v>5</v>
      </c>
      <c r="O140" s="28"/>
      <c r="P140" s="28"/>
      <c r="Q140" s="28">
        <f>+G140-M140-P140</f>
        <v>42</v>
      </c>
      <c r="R140" s="64"/>
    </row>
    <row r="141" spans="1:18" x14ac:dyDescent="0.2">
      <c r="B141" s="71">
        <v>2</v>
      </c>
      <c r="C141" s="29" t="s">
        <v>148</v>
      </c>
      <c r="D141" s="72">
        <v>74</v>
      </c>
      <c r="E141" s="28">
        <v>13</v>
      </c>
      <c r="F141" s="28">
        <v>10</v>
      </c>
      <c r="G141" s="28">
        <f t="shared" si="53"/>
        <v>23</v>
      </c>
      <c r="H141" s="30">
        <f>++G141/D141</f>
        <v>0.3108108108108108</v>
      </c>
      <c r="I141" s="28">
        <v>11</v>
      </c>
      <c r="J141" s="28"/>
      <c r="K141" s="28">
        <v>10</v>
      </c>
      <c r="L141" s="28"/>
      <c r="M141" s="28">
        <f>+N141+O141</f>
        <v>10</v>
      </c>
      <c r="N141" s="28">
        <v>10</v>
      </c>
      <c r="O141" s="28"/>
      <c r="P141" s="28"/>
      <c r="Q141" s="28">
        <f>+G141-M141-P141</f>
        <v>13</v>
      </c>
      <c r="R141" s="64"/>
    </row>
    <row r="142" spans="1:18" x14ac:dyDescent="0.2">
      <c r="B142" s="71">
        <v>3</v>
      </c>
      <c r="C142" s="29" t="s">
        <v>149</v>
      </c>
      <c r="D142" s="72">
        <v>55</v>
      </c>
      <c r="E142" s="28">
        <v>13</v>
      </c>
      <c r="F142" s="28">
        <v>5</v>
      </c>
      <c r="G142" s="28">
        <f t="shared" si="53"/>
        <v>18</v>
      </c>
      <c r="H142" s="30">
        <f>++G142/D142</f>
        <v>0.32727272727272727</v>
      </c>
      <c r="I142" s="28">
        <v>11</v>
      </c>
      <c r="J142" s="28"/>
      <c r="K142" s="28">
        <v>11</v>
      </c>
      <c r="L142" s="28"/>
      <c r="M142" s="28">
        <f>+N142+O142</f>
        <v>5</v>
      </c>
      <c r="N142" s="28">
        <v>5</v>
      </c>
      <c r="O142" s="28"/>
      <c r="P142" s="28">
        <v>1</v>
      </c>
      <c r="Q142" s="28">
        <f>+G142-M142-P142</f>
        <v>12</v>
      </c>
      <c r="R142" s="64"/>
    </row>
    <row r="143" spans="1:18" x14ac:dyDescent="0.2">
      <c r="B143" s="71">
        <v>4</v>
      </c>
      <c r="C143" s="29" t="s">
        <v>150</v>
      </c>
      <c r="D143" s="72">
        <v>114</v>
      </c>
      <c r="E143" s="28">
        <v>20</v>
      </c>
      <c r="F143" s="28">
        <v>1</v>
      </c>
      <c r="G143" s="28">
        <f t="shared" si="53"/>
        <v>21</v>
      </c>
      <c r="H143" s="30">
        <f>++G143/D143</f>
        <v>0.18421052631578946</v>
      </c>
      <c r="I143" s="28">
        <v>14</v>
      </c>
      <c r="J143" s="28">
        <v>21</v>
      </c>
      <c r="K143" s="28">
        <v>14</v>
      </c>
      <c r="L143" s="28"/>
      <c r="M143" s="28">
        <f t="shared" ref="M143:M150" si="54">+N143+O143</f>
        <v>9</v>
      </c>
      <c r="N143" s="28">
        <v>9</v>
      </c>
      <c r="O143" s="28"/>
      <c r="P143" s="28">
        <v>5</v>
      </c>
      <c r="Q143" s="28">
        <f>+G143-M143-P143</f>
        <v>7</v>
      </c>
      <c r="R143" s="64"/>
    </row>
    <row r="144" spans="1:18" x14ac:dyDescent="0.2">
      <c r="B144" s="71">
        <v>5</v>
      </c>
      <c r="C144" s="29" t="s">
        <v>151</v>
      </c>
      <c r="D144" s="72">
        <v>137</v>
      </c>
      <c r="E144" s="28">
        <v>49</v>
      </c>
      <c r="F144" s="28">
        <v>91</v>
      </c>
      <c r="G144" s="28">
        <f t="shared" si="53"/>
        <v>140</v>
      </c>
      <c r="H144" s="30">
        <f>++G144/D144</f>
        <v>1.0218978102189782</v>
      </c>
      <c r="I144" s="28">
        <v>19</v>
      </c>
      <c r="J144" s="28">
        <v>120</v>
      </c>
      <c r="K144" s="28">
        <v>120</v>
      </c>
      <c r="L144" s="28"/>
      <c r="M144" s="28">
        <f t="shared" si="54"/>
        <v>4</v>
      </c>
      <c r="N144" s="28">
        <v>4</v>
      </c>
      <c r="O144" s="28"/>
      <c r="P144" s="28"/>
      <c r="Q144" s="28">
        <f>+G144-M144-P144</f>
        <v>136</v>
      </c>
      <c r="R144" s="64"/>
    </row>
    <row r="145" spans="1:18" x14ac:dyDescent="0.2">
      <c r="B145" s="71">
        <v>6</v>
      </c>
      <c r="C145" s="29" t="s">
        <v>152</v>
      </c>
      <c r="D145" s="72">
        <v>110</v>
      </c>
      <c r="E145" s="28">
        <v>18</v>
      </c>
      <c r="F145" s="28">
        <v>0</v>
      </c>
      <c r="G145" s="28">
        <f t="shared" si="53"/>
        <v>18</v>
      </c>
      <c r="H145" s="30">
        <f t="shared" ref="H145:H150" si="55">++G145/D145</f>
        <v>0.16363636363636364</v>
      </c>
      <c r="I145" s="28">
        <v>18</v>
      </c>
      <c r="J145" s="28">
        <v>18</v>
      </c>
      <c r="K145" s="28">
        <v>14</v>
      </c>
      <c r="L145" s="28"/>
      <c r="M145" s="28">
        <f t="shared" si="54"/>
        <v>0</v>
      </c>
      <c r="N145" s="28"/>
      <c r="O145" s="28"/>
      <c r="P145" s="28"/>
      <c r="Q145" s="28">
        <f t="shared" ref="Q145:Q150" si="56">+G145-M145-P145</f>
        <v>18</v>
      </c>
      <c r="R145" s="64"/>
    </row>
    <row r="146" spans="1:18" x14ac:dyDescent="0.2">
      <c r="B146" s="71">
        <v>7</v>
      </c>
      <c r="C146" s="29" t="s">
        <v>153</v>
      </c>
      <c r="D146" s="72">
        <v>86</v>
      </c>
      <c r="E146" s="28">
        <v>13</v>
      </c>
      <c r="F146" s="28">
        <v>30</v>
      </c>
      <c r="G146" s="28">
        <f t="shared" si="53"/>
        <v>43</v>
      </c>
      <c r="H146" s="30">
        <f t="shared" si="55"/>
        <v>0.5</v>
      </c>
      <c r="I146" s="28">
        <v>12</v>
      </c>
      <c r="J146" s="28">
        <v>32</v>
      </c>
      <c r="K146" s="28">
        <v>32</v>
      </c>
      <c r="L146" s="28"/>
      <c r="M146" s="28">
        <f t="shared" si="54"/>
        <v>5</v>
      </c>
      <c r="N146" s="28">
        <v>5</v>
      </c>
      <c r="O146" s="28"/>
      <c r="P146" s="28">
        <v>3</v>
      </c>
      <c r="Q146" s="28">
        <f t="shared" si="56"/>
        <v>35</v>
      </c>
      <c r="R146" s="64"/>
    </row>
    <row r="147" spans="1:18" x14ac:dyDescent="0.2">
      <c r="B147" s="71">
        <v>8</v>
      </c>
      <c r="C147" s="29" t="s">
        <v>154</v>
      </c>
      <c r="D147" s="72">
        <v>81</v>
      </c>
      <c r="E147" s="28">
        <v>18</v>
      </c>
      <c r="F147" s="28">
        <v>4</v>
      </c>
      <c r="G147" s="28">
        <f t="shared" si="53"/>
        <v>22</v>
      </c>
      <c r="H147" s="30">
        <f t="shared" si="55"/>
        <v>0.27160493827160492</v>
      </c>
      <c r="I147" s="28">
        <v>18</v>
      </c>
      <c r="J147" s="28"/>
      <c r="K147" s="28">
        <v>18</v>
      </c>
      <c r="L147" s="28"/>
      <c r="M147" s="28">
        <f t="shared" si="54"/>
        <v>18</v>
      </c>
      <c r="N147" s="28">
        <v>18</v>
      </c>
      <c r="O147" s="28"/>
      <c r="P147" s="28"/>
      <c r="Q147" s="28">
        <f t="shared" si="56"/>
        <v>4</v>
      </c>
      <c r="R147" s="64"/>
    </row>
    <row r="148" spans="1:18" x14ac:dyDescent="0.2">
      <c r="B148" s="71">
        <v>9</v>
      </c>
      <c r="C148" s="29" t="s">
        <v>155</v>
      </c>
      <c r="D148" s="72">
        <v>68</v>
      </c>
      <c r="E148" s="28">
        <v>11</v>
      </c>
      <c r="F148" s="28">
        <v>0</v>
      </c>
      <c r="G148" s="28">
        <f t="shared" si="53"/>
        <v>11</v>
      </c>
      <c r="H148" s="30">
        <f t="shared" si="55"/>
        <v>0.16176470588235295</v>
      </c>
      <c r="I148" s="28">
        <v>4</v>
      </c>
      <c r="J148" s="28">
        <v>7</v>
      </c>
      <c r="K148" s="28">
        <v>7</v>
      </c>
      <c r="L148" s="28"/>
      <c r="M148" s="28">
        <f t="shared" si="54"/>
        <v>4</v>
      </c>
      <c r="N148" s="28">
        <v>4</v>
      </c>
      <c r="O148" s="28"/>
      <c r="P148" s="28"/>
      <c r="Q148" s="28">
        <f t="shared" si="56"/>
        <v>7</v>
      </c>
      <c r="R148" s="64"/>
    </row>
    <row r="149" spans="1:18" x14ac:dyDescent="0.2">
      <c r="B149" s="71">
        <v>10</v>
      </c>
      <c r="C149" s="29" t="s">
        <v>156</v>
      </c>
      <c r="D149" s="72">
        <v>162</v>
      </c>
      <c r="E149" s="28">
        <v>12</v>
      </c>
      <c r="F149" s="28">
        <v>90</v>
      </c>
      <c r="G149" s="28">
        <f t="shared" si="53"/>
        <v>102</v>
      </c>
      <c r="H149" s="30">
        <f t="shared" si="55"/>
        <v>0.62962962962962965</v>
      </c>
      <c r="I149" s="28">
        <v>12</v>
      </c>
      <c r="J149" s="28">
        <v>92</v>
      </c>
      <c r="K149" s="28">
        <v>92</v>
      </c>
      <c r="L149" s="28"/>
      <c r="M149" s="28">
        <f t="shared" si="54"/>
        <v>0</v>
      </c>
      <c r="N149" s="28"/>
      <c r="O149" s="28"/>
      <c r="P149" s="28"/>
      <c r="Q149" s="28">
        <f t="shared" si="56"/>
        <v>102</v>
      </c>
      <c r="R149" s="64"/>
    </row>
    <row r="150" spans="1:18" x14ac:dyDescent="0.2">
      <c r="B150" s="71">
        <v>11</v>
      </c>
      <c r="C150" s="29" t="s">
        <v>157</v>
      </c>
      <c r="D150" s="72">
        <v>84</v>
      </c>
      <c r="E150" s="28">
        <v>13</v>
      </c>
      <c r="F150" s="28">
        <v>119</v>
      </c>
      <c r="G150" s="28">
        <f t="shared" si="53"/>
        <v>132</v>
      </c>
      <c r="H150" s="30">
        <f t="shared" si="55"/>
        <v>1.5714285714285714</v>
      </c>
      <c r="I150" s="28">
        <v>9</v>
      </c>
      <c r="J150" s="28">
        <v>125</v>
      </c>
      <c r="K150" s="28">
        <v>125</v>
      </c>
      <c r="L150" s="28"/>
      <c r="M150" s="28">
        <f t="shared" si="54"/>
        <v>124</v>
      </c>
      <c r="N150" s="28">
        <v>124</v>
      </c>
      <c r="O150" s="28"/>
      <c r="P150" s="28"/>
      <c r="Q150" s="28">
        <f t="shared" si="56"/>
        <v>8</v>
      </c>
      <c r="R150" s="64"/>
    </row>
    <row r="151" spans="1:18" ht="39" customHeight="1" x14ac:dyDescent="0.2">
      <c r="A151" s="64">
        <v>1</v>
      </c>
      <c r="B151" s="60">
        <v>10</v>
      </c>
      <c r="C151" s="61" t="s">
        <v>158</v>
      </c>
      <c r="D151" s="62">
        <f>SUM(D140:D150)</f>
        <v>1135</v>
      </c>
      <c r="E151" s="62">
        <f>SUM(E140:E150)</f>
        <v>192</v>
      </c>
      <c r="F151" s="62">
        <f>SUM(F140:F150)</f>
        <v>385</v>
      </c>
      <c r="G151" s="62">
        <f>SUM(G140:G150)</f>
        <v>577</v>
      </c>
      <c r="H151" s="63">
        <f>+G151/D151</f>
        <v>0.50837004405286346</v>
      </c>
      <c r="I151" s="62">
        <f t="shared" ref="I151:Q151" si="57">SUM(I140:I150)</f>
        <v>138</v>
      </c>
      <c r="J151" s="62">
        <f t="shared" si="57"/>
        <v>415</v>
      </c>
      <c r="K151" s="62">
        <f t="shared" si="57"/>
        <v>453</v>
      </c>
      <c r="L151" s="62">
        <f t="shared" si="57"/>
        <v>0</v>
      </c>
      <c r="M151" s="62">
        <f t="shared" si="57"/>
        <v>184</v>
      </c>
      <c r="N151" s="62">
        <f t="shared" si="57"/>
        <v>184</v>
      </c>
      <c r="O151" s="62">
        <f t="shared" si="57"/>
        <v>0</v>
      </c>
      <c r="P151" s="62">
        <f t="shared" si="57"/>
        <v>9</v>
      </c>
      <c r="Q151" s="62">
        <f t="shared" si="57"/>
        <v>384</v>
      </c>
    </row>
    <row r="152" spans="1:18" x14ac:dyDescent="0.2">
      <c r="B152" s="71">
        <v>1</v>
      </c>
      <c r="C152" s="29" t="s">
        <v>159</v>
      </c>
      <c r="D152" s="72">
        <v>88</v>
      </c>
      <c r="E152" s="28">
        <v>8</v>
      </c>
      <c r="F152" s="28">
        <v>9</v>
      </c>
      <c r="G152" s="28">
        <f>+F152+E152</f>
        <v>17</v>
      </c>
      <c r="H152" s="30">
        <f t="shared" ref="H152:H158" si="58">++G152/D152</f>
        <v>0.19318181818181818</v>
      </c>
      <c r="I152" s="28"/>
      <c r="J152" s="28"/>
      <c r="K152" s="28">
        <v>17</v>
      </c>
      <c r="L152" s="28"/>
      <c r="M152" s="28">
        <f t="shared" ref="M152:M157" si="59">+N152+O152</f>
        <v>6</v>
      </c>
      <c r="N152" s="28">
        <v>6</v>
      </c>
      <c r="O152" s="28"/>
      <c r="P152" s="28">
        <v>2</v>
      </c>
      <c r="Q152" s="73">
        <f t="shared" ref="Q152:Q159" si="60">+G152-M152-P152</f>
        <v>9</v>
      </c>
    </row>
    <row r="153" spans="1:18" x14ac:dyDescent="0.2">
      <c r="B153" s="71">
        <v>2</v>
      </c>
      <c r="C153" s="29" t="s">
        <v>160</v>
      </c>
      <c r="D153" s="72">
        <v>86</v>
      </c>
      <c r="E153" s="28">
        <v>3</v>
      </c>
      <c r="F153" s="28">
        <v>14</v>
      </c>
      <c r="G153" s="28">
        <f>+F153+E153</f>
        <v>17</v>
      </c>
      <c r="H153" s="30">
        <f t="shared" si="58"/>
        <v>0.19767441860465115</v>
      </c>
      <c r="I153" s="28">
        <v>5</v>
      </c>
      <c r="J153" s="28"/>
      <c r="K153" s="28">
        <v>15</v>
      </c>
      <c r="L153" s="28"/>
      <c r="M153" s="28">
        <f t="shared" si="59"/>
        <v>0</v>
      </c>
      <c r="N153" s="28"/>
      <c r="O153" s="28"/>
      <c r="P153" s="28">
        <v>1</v>
      </c>
      <c r="Q153" s="73">
        <f t="shared" si="60"/>
        <v>16</v>
      </c>
    </row>
    <row r="154" spans="1:18" x14ac:dyDescent="0.2">
      <c r="B154" s="71">
        <v>3</v>
      </c>
      <c r="C154" s="29" t="s">
        <v>161</v>
      </c>
      <c r="D154" s="72">
        <v>87</v>
      </c>
      <c r="E154" s="28">
        <v>14</v>
      </c>
      <c r="F154" s="28">
        <v>2</v>
      </c>
      <c r="G154" s="28">
        <f t="shared" ref="G154:G169" si="61">+F154+E154</f>
        <v>16</v>
      </c>
      <c r="H154" s="30">
        <f t="shared" si="58"/>
        <v>0.18390804597701149</v>
      </c>
      <c r="I154" s="28"/>
      <c r="J154" s="28"/>
      <c r="K154" s="28">
        <v>16</v>
      </c>
      <c r="L154" s="28"/>
      <c r="M154" s="28">
        <f t="shared" si="59"/>
        <v>4</v>
      </c>
      <c r="N154" s="28">
        <v>1</v>
      </c>
      <c r="O154" s="28">
        <v>3</v>
      </c>
      <c r="P154" s="28"/>
      <c r="Q154" s="73">
        <f t="shared" si="60"/>
        <v>12</v>
      </c>
    </row>
    <row r="155" spans="1:18" x14ac:dyDescent="0.2">
      <c r="B155" s="71">
        <v>4</v>
      </c>
      <c r="C155" s="29" t="s">
        <v>162</v>
      </c>
      <c r="D155" s="72">
        <v>70</v>
      </c>
      <c r="E155" s="28">
        <v>11</v>
      </c>
      <c r="F155" s="28">
        <v>9</v>
      </c>
      <c r="G155" s="28">
        <f t="shared" si="61"/>
        <v>20</v>
      </c>
      <c r="H155" s="30">
        <f t="shared" si="58"/>
        <v>0.2857142857142857</v>
      </c>
      <c r="I155" s="28"/>
      <c r="J155" s="28"/>
      <c r="K155" s="28">
        <v>20</v>
      </c>
      <c r="L155" s="28"/>
      <c r="M155" s="28">
        <f t="shared" si="59"/>
        <v>11</v>
      </c>
      <c r="N155" s="28">
        <v>11</v>
      </c>
      <c r="O155" s="28"/>
      <c r="P155" s="28">
        <v>2</v>
      </c>
      <c r="Q155" s="73">
        <f t="shared" si="60"/>
        <v>7</v>
      </c>
    </row>
    <row r="156" spans="1:18" x14ac:dyDescent="0.2">
      <c r="B156" s="71">
        <v>5</v>
      </c>
      <c r="C156" s="29" t="s">
        <v>163</v>
      </c>
      <c r="D156" s="72">
        <v>86</v>
      </c>
      <c r="E156" s="28">
        <v>12</v>
      </c>
      <c r="F156" s="28">
        <v>17</v>
      </c>
      <c r="G156" s="28">
        <f t="shared" si="61"/>
        <v>29</v>
      </c>
      <c r="H156" s="30">
        <f t="shared" si="58"/>
        <v>0.33720930232558138</v>
      </c>
      <c r="I156" s="28"/>
      <c r="J156" s="28"/>
      <c r="K156" s="28">
        <v>24</v>
      </c>
      <c r="L156" s="28">
        <v>1</v>
      </c>
      <c r="M156" s="28">
        <f t="shared" si="59"/>
        <v>0</v>
      </c>
      <c r="N156" s="28"/>
      <c r="O156" s="28"/>
      <c r="P156" s="28">
        <v>2</v>
      </c>
      <c r="Q156" s="73">
        <f t="shared" si="60"/>
        <v>27</v>
      </c>
    </row>
    <row r="157" spans="1:18" x14ac:dyDescent="0.2">
      <c r="B157" s="71">
        <v>6</v>
      </c>
      <c r="C157" s="29" t="s">
        <v>164</v>
      </c>
      <c r="D157" s="72">
        <v>71</v>
      </c>
      <c r="E157" s="28">
        <v>7</v>
      </c>
      <c r="F157" s="28">
        <v>14</v>
      </c>
      <c r="G157" s="28">
        <f t="shared" si="61"/>
        <v>21</v>
      </c>
      <c r="H157" s="30">
        <f t="shared" si="58"/>
        <v>0.29577464788732394</v>
      </c>
      <c r="I157" s="28"/>
      <c r="J157" s="28"/>
      <c r="K157" s="28">
        <v>16</v>
      </c>
      <c r="L157" s="28"/>
      <c r="M157" s="28">
        <f t="shared" si="59"/>
        <v>5</v>
      </c>
      <c r="N157" s="28">
        <v>5</v>
      </c>
      <c r="O157" s="28"/>
      <c r="P157" s="28"/>
      <c r="Q157" s="73">
        <f t="shared" si="60"/>
        <v>16</v>
      </c>
    </row>
    <row r="158" spans="1:18" x14ac:dyDescent="0.2">
      <c r="B158" s="71">
        <v>7</v>
      </c>
      <c r="C158" s="29" t="s">
        <v>165</v>
      </c>
      <c r="D158" s="72">
        <v>87</v>
      </c>
      <c r="E158" s="28">
        <v>16</v>
      </c>
      <c r="F158" s="28">
        <v>14</v>
      </c>
      <c r="G158" s="28">
        <f t="shared" si="61"/>
        <v>30</v>
      </c>
      <c r="H158" s="30">
        <f t="shared" si="58"/>
        <v>0.34482758620689657</v>
      </c>
      <c r="I158" s="28"/>
      <c r="J158" s="28"/>
      <c r="K158" s="28">
        <v>27</v>
      </c>
      <c r="L158" s="28"/>
      <c r="M158" s="28">
        <f t="shared" ref="M158:M173" si="62">+N158+O158</f>
        <v>0</v>
      </c>
      <c r="N158" s="28"/>
      <c r="O158" s="28"/>
      <c r="P158" s="28">
        <v>2</v>
      </c>
      <c r="Q158" s="73">
        <f t="shared" si="60"/>
        <v>28</v>
      </c>
    </row>
    <row r="159" spans="1:18" x14ac:dyDescent="0.2">
      <c r="B159" s="71">
        <v>8</v>
      </c>
      <c r="C159" s="29" t="s">
        <v>166</v>
      </c>
      <c r="D159" s="72">
        <v>83</v>
      </c>
      <c r="E159" s="28">
        <v>11</v>
      </c>
      <c r="F159" s="28">
        <v>12</v>
      </c>
      <c r="G159" s="28">
        <f t="shared" si="61"/>
        <v>23</v>
      </c>
      <c r="H159" s="30">
        <f t="shared" ref="H159:H165" si="63">++G159/D159</f>
        <v>0.27710843373493976</v>
      </c>
      <c r="I159" s="28"/>
      <c r="J159" s="28"/>
      <c r="K159" s="28">
        <v>22</v>
      </c>
      <c r="L159" s="28"/>
      <c r="M159" s="28">
        <f t="shared" si="62"/>
        <v>9</v>
      </c>
      <c r="N159" s="28">
        <v>9</v>
      </c>
      <c r="O159" s="28"/>
      <c r="P159" s="28">
        <v>1</v>
      </c>
      <c r="Q159" s="73">
        <f t="shared" si="60"/>
        <v>13</v>
      </c>
    </row>
    <row r="160" spans="1:18" x14ac:dyDescent="0.2">
      <c r="B160" s="71">
        <v>9</v>
      </c>
      <c r="C160" s="29" t="s">
        <v>167</v>
      </c>
      <c r="D160" s="72">
        <v>84</v>
      </c>
      <c r="E160" s="28">
        <v>14</v>
      </c>
      <c r="F160" s="28">
        <v>2</v>
      </c>
      <c r="G160" s="28">
        <f t="shared" si="61"/>
        <v>16</v>
      </c>
      <c r="H160" s="30">
        <f t="shared" si="63"/>
        <v>0.19047619047619047</v>
      </c>
      <c r="I160" s="28"/>
      <c r="J160" s="28">
        <v>16</v>
      </c>
      <c r="K160" s="28">
        <v>1</v>
      </c>
      <c r="L160" s="28"/>
      <c r="M160" s="28">
        <f t="shared" si="62"/>
        <v>0</v>
      </c>
      <c r="N160" s="28"/>
      <c r="O160" s="28"/>
      <c r="P160" s="28">
        <v>1</v>
      </c>
      <c r="Q160" s="73">
        <f t="shared" ref="Q160:Q165" si="64">+G160-M160-P160</f>
        <v>15</v>
      </c>
    </row>
    <row r="161" spans="1:17" x14ac:dyDescent="0.2">
      <c r="B161" s="71">
        <v>10</v>
      </c>
      <c r="C161" s="29" t="s">
        <v>168</v>
      </c>
      <c r="D161" s="72">
        <v>80</v>
      </c>
      <c r="E161" s="28">
        <v>26</v>
      </c>
      <c r="F161" s="28">
        <v>9</v>
      </c>
      <c r="G161" s="28">
        <f t="shared" si="61"/>
        <v>35</v>
      </c>
      <c r="H161" s="30">
        <f t="shared" si="63"/>
        <v>0.4375</v>
      </c>
      <c r="I161" s="28">
        <v>28</v>
      </c>
      <c r="J161" s="28">
        <v>35</v>
      </c>
      <c r="K161" s="28">
        <v>29</v>
      </c>
      <c r="L161" s="28"/>
      <c r="M161" s="28">
        <f t="shared" si="62"/>
        <v>0</v>
      </c>
      <c r="N161" s="28"/>
      <c r="O161" s="28"/>
      <c r="P161" s="28"/>
      <c r="Q161" s="73">
        <f t="shared" si="64"/>
        <v>35</v>
      </c>
    </row>
    <row r="162" spans="1:17" x14ac:dyDescent="0.2">
      <c r="B162" s="71">
        <v>11</v>
      </c>
      <c r="C162" s="29" t="s">
        <v>169</v>
      </c>
      <c r="D162" s="72">
        <v>80</v>
      </c>
      <c r="E162" s="28">
        <v>40</v>
      </c>
      <c r="F162" s="28"/>
      <c r="G162" s="28">
        <f t="shared" si="61"/>
        <v>40</v>
      </c>
      <c r="H162" s="30">
        <f t="shared" si="63"/>
        <v>0.5</v>
      </c>
      <c r="I162" s="28"/>
      <c r="J162" s="28"/>
      <c r="K162" s="28">
        <v>1</v>
      </c>
      <c r="L162" s="28"/>
      <c r="M162" s="28">
        <f t="shared" si="62"/>
        <v>0</v>
      </c>
      <c r="N162" s="28"/>
      <c r="O162" s="28"/>
      <c r="P162" s="28">
        <v>3</v>
      </c>
      <c r="Q162" s="73">
        <f t="shared" si="64"/>
        <v>37</v>
      </c>
    </row>
    <row r="163" spans="1:17" x14ac:dyDescent="0.2">
      <c r="B163" s="71">
        <v>12</v>
      </c>
      <c r="C163" s="29" t="s">
        <v>170</v>
      </c>
      <c r="D163" s="72">
        <v>85</v>
      </c>
      <c r="E163" s="28">
        <v>45</v>
      </c>
      <c r="F163" s="28"/>
      <c r="G163" s="28">
        <f t="shared" si="61"/>
        <v>45</v>
      </c>
      <c r="H163" s="30">
        <f t="shared" si="63"/>
        <v>0.52941176470588236</v>
      </c>
      <c r="I163" s="28">
        <v>5</v>
      </c>
      <c r="J163" s="28">
        <v>28</v>
      </c>
      <c r="K163" s="28">
        <v>36</v>
      </c>
      <c r="L163" s="28"/>
      <c r="M163" s="28">
        <f t="shared" si="62"/>
        <v>0</v>
      </c>
      <c r="N163" s="28"/>
      <c r="O163" s="28"/>
      <c r="P163" s="28"/>
      <c r="Q163" s="73">
        <f t="shared" si="64"/>
        <v>45</v>
      </c>
    </row>
    <row r="164" spans="1:17" x14ac:dyDescent="0.2">
      <c r="B164" s="71">
        <v>13</v>
      </c>
      <c r="C164" s="29" t="s">
        <v>171</v>
      </c>
      <c r="D164" s="72">
        <v>85</v>
      </c>
      <c r="E164" s="28">
        <v>8</v>
      </c>
      <c r="F164" s="28">
        <v>8</v>
      </c>
      <c r="G164" s="28">
        <f t="shared" si="61"/>
        <v>16</v>
      </c>
      <c r="H164" s="30">
        <f t="shared" si="63"/>
        <v>0.18823529411764706</v>
      </c>
      <c r="I164" s="28"/>
      <c r="J164" s="28"/>
      <c r="K164" s="28">
        <v>6</v>
      </c>
      <c r="L164" s="28"/>
      <c r="M164" s="28">
        <f t="shared" si="62"/>
        <v>0</v>
      </c>
      <c r="N164" s="28"/>
      <c r="O164" s="28"/>
      <c r="P164" s="28"/>
      <c r="Q164" s="73">
        <f t="shared" si="64"/>
        <v>16</v>
      </c>
    </row>
    <row r="165" spans="1:17" x14ac:dyDescent="0.2">
      <c r="B165" s="71">
        <v>14</v>
      </c>
      <c r="C165" s="29" t="s">
        <v>172</v>
      </c>
      <c r="D165" s="72">
        <v>86</v>
      </c>
      <c r="E165" s="28">
        <v>4</v>
      </c>
      <c r="F165" s="28">
        <v>13</v>
      </c>
      <c r="G165" s="28">
        <f t="shared" si="61"/>
        <v>17</v>
      </c>
      <c r="H165" s="30">
        <f t="shared" si="63"/>
        <v>0.19767441860465115</v>
      </c>
      <c r="I165" s="28">
        <v>8</v>
      </c>
      <c r="J165" s="28">
        <v>11</v>
      </c>
      <c r="K165" s="28">
        <v>16</v>
      </c>
      <c r="L165" s="28"/>
      <c r="M165" s="28">
        <f t="shared" si="62"/>
        <v>0</v>
      </c>
      <c r="N165" s="28"/>
      <c r="O165" s="28"/>
      <c r="P165" s="28">
        <v>1</v>
      </c>
      <c r="Q165" s="73">
        <f t="shared" si="64"/>
        <v>16</v>
      </c>
    </row>
    <row r="166" spans="1:17" x14ac:dyDescent="0.2">
      <c r="B166" s="71">
        <v>15</v>
      </c>
      <c r="C166" s="29" t="s">
        <v>173</v>
      </c>
      <c r="D166" s="72">
        <v>82</v>
      </c>
      <c r="E166" s="28">
        <v>8</v>
      </c>
      <c r="F166" s="28">
        <v>3</v>
      </c>
      <c r="G166" s="28">
        <f t="shared" si="61"/>
        <v>11</v>
      </c>
      <c r="H166" s="30">
        <f t="shared" ref="H166:H173" si="65">++G166/D166</f>
        <v>0.13414634146341464</v>
      </c>
      <c r="I166" s="28"/>
      <c r="J166" s="28"/>
      <c r="K166" s="28">
        <v>7</v>
      </c>
      <c r="L166" s="28"/>
      <c r="M166" s="28">
        <f t="shared" si="62"/>
        <v>0</v>
      </c>
      <c r="N166" s="28"/>
      <c r="O166" s="28"/>
      <c r="P166" s="28">
        <v>1</v>
      </c>
      <c r="Q166" s="73">
        <f t="shared" ref="Q166:Q172" si="66">+G166-M166-P166</f>
        <v>10</v>
      </c>
    </row>
    <row r="167" spans="1:17" x14ac:dyDescent="0.2">
      <c r="B167" s="71">
        <v>16</v>
      </c>
      <c r="C167" s="29" t="s">
        <v>174</v>
      </c>
      <c r="D167" s="72">
        <v>80</v>
      </c>
      <c r="E167" s="28">
        <v>7</v>
      </c>
      <c r="F167" s="28">
        <v>9</v>
      </c>
      <c r="G167" s="28">
        <f t="shared" si="61"/>
        <v>16</v>
      </c>
      <c r="H167" s="30">
        <f t="shared" si="65"/>
        <v>0.2</v>
      </c>
      <c r="I167" s="28"/>
      <c r="J167" s="28">
        <v>6</v>
      </c>
      <c r="K167" s="28"/>
      <c r="L167" s="28"/>
      <c r="M167" s="28">
        <f t="shared" si="62"/>
        <v>0</v>
      </c>
      <c r="N167" s="28"/>
      <c r="O167" s="28"/>
      <c r="P167" s="28"/>
      <c r="Q167" s="73">
        <f t="shared" si="66"/>
        <v>16</v>
      </c>
    </row>
    <row r="168" spans="1:17" x14ac:dyDescent="0.2">
      <c r="B168" s="71">
        <v>17</v>
      </c>
      <c r="C168" s="29" t="s">
        <v>175</v>
      </c>
      <c r="D168" s="72">
        <v>83</v>
      </c>
      <c r="E168" s="28">
        <v>20</v>
      </c>
      <c r="F168" s="28"/>
      <c r="G168" s="28">
        <f t="shared" si="61"/>
        <v>20</v>
      </c>
      <c r="H168" s="30">
        <f t="shared" si="65"/>
        <v>0.24096385542168675</v>
      </c>
      <c r="I168" s="28"/>
      <c r="J168" s="28"/>
      <c r="K168" s="28">
        <v>20</v>
      </c>
      <c r="L168" s="28"/>
      <c r="M168" s="28">
        <f t="shared" si="62"/>
        <v>20</v>
      </c>
      <c r="N168" s="28">
        <v>20</v>
      </c>
      <c r="O168" s="28"/>
      <c r="P168" s="28"/>
      <c r="Q168" s="73">
        <f t="shared" si="66"/>
        <v>0</v>
      </c>
    </row>
    <row r="169" spans="1:17" x14ac:dyDescent="0.2">
      <c r="B169" s="71">
        <v>18</v>
      </c>
      <c r="C169" s="29" t="s">
        <v>176</v>
      </c>
      <c r="D169" s="72">
        <v>84</v>
      </c>
      <c r="E169" s="28">
        <v>7</v>
      </c>
      <c r="F169" s="28">
        <v>10</v>
      </c>
      <c r="G169" s="28">
        <f t="shared" si="61"/>
        <v>17</v>
      </c>
      <c r="H169" s="30">
        <f t="shared" si="65"/>
        <v>0.20238095238095238</v>
      </c>
      <c r="I169" s="28"/>
      <c r="J169" s="28">
        <v>7</v>
      </c>
      <c r="K169" s="28">
        <v>15</v>
      </c>
      <c r="L169" s="28"/>
      <c r="M169" s="28">
        <f t="shared" si="62"/>
        <v>0</v>
      </c>
      <c r="N169" s="28"/>
      <c r="O169" s="28"/>
      <c r="P169" s="28">
        <v>1</v>
      </c>
      <c r="Q169" s="73">
        <f t="shared" si="66"/>
        <v>16</v>
      </c>
    </row>
    <row r="170" spans="1:17" x14ac:dyDescent="0.2">
      <c r="B170" s="71">
        <v>19</v>
      </c>
      <c r="C170" s="29" t="s">
        <v>177</v>
      </c>
      <c r="D170" s="72">
        <v>85</v>
      </c>
      <c r="E170" s="28">
        <v>11</v>
      </c>
      <c r="F170" s="28">
        <v>10</v>
      </c>
      <c r="G170" s="28">
        <f>+F170+E170</f>
        <v>21</v>
      </c>
      <c r="H170" s="30">
        <f t="shared" si="65"/>
        <v>0.24705882352941178</v>
      </c>
      <c r="I170" s="28"/>
      <c r="J170" s="28">
        <v>21</v>
      </c>
      <c r="K170" s="28">
        <v>10</v>
      </c>
      <c r="L170" s="28"/>
      <c r="M170" s="28">
        <f t="shared" si="62"/>
        <v>3</v>
      </c>
      <c r="N170" s="28">
        <v>3</v>
      </c>
      <c r="O170" s="28"/>
      <c r="P170" s="28"/>
      <c r="Q170" s="73">
        <f t="shared" si="66"/>
        <v>18</v>
      </c>
    </row>
    <row r="171" spans="1:17" x14ac:dyDescent="0.2">
      <c r="B171" s="71">
        <v>20</v>
      </c>
      <c r="C171" s="29" t="s">
        <v>178</v>
      </c>
      <c r="D171" s="72">
        <v>75</v>
      </c>
      <c r="E171" s="28">
        <v>14</v>
      </c>
      <c r="F171" s="28">
        <v>6</v>
      </c>
      <c r="G171" s="28">
        <f>+F171+E171</f>
        <v>20</v>
      </c>
      <c r="H171" s="30">
        <f t="shared" si="65"/>
        <v>0.26666666666666666</v>
      </c>
      <c r="I171" s="28"/>
      <c r="J171" s="28">
        <v>20</v>
      </c>
      <c r="K171" s="28">
        <v>11</v>
      </c>
      <c r="L171" s="28"/>
      <c r="M171" s="28">
        <f t="shared" si="62"/>
        <v>0</v>
      </c>
      <c r="N171" s="28"/>
      <c r="O171" s="28"/>
      <c r="P171" s="28">
        <v>1</v>
      </c>
      <c r="Q171" s="73">
        <f t="shared" si="66"/>
        <v>19</v>
      </c>
    </row>
    <row r="172" spans="1:17" x14ac:dyDescent="0.2">
      <c r="B172" s="71">
        <v>21</v>
      </c>
      <c r="C172" s="29" t="s">
        <v>179</v>
      </c>
      <c r="D172" s="72">
        <v>83</v>
      </c>
      <c r="E172" s="28">
        <v>22</v>
      </c>
      <c r="F172" s="28">
        <v>15</v>
      </c>
      <c r="G172" s="28">
        <f>+F172+E172</f>
        <v>37</v>
      </c>
      <c r="H172" s="30">
        <f t="shared" si="65"/>
        <v>0.44578313253012047</v>
      </c>
      <c r="I172" s="28"/>
      <c r="J172" s="28">
        <v>31</v>
      </c>
      <c r="K172" s="28">
        <v>7</v>
      </c>
      <c r="L172" s="28"/>
      <c r="M172" s="28">
        <f t="shared" si="62"/>
        <v>18</v>
      </c>
      <c r="N172" s="28">
        <v>3</v>
      </c>
      <c r="O172" s="28">
        <v>15</v>
      </c>
      <c r="P172" s="28">
        <v>5</v>
      </c>
      <c r="Q172" s="73">
        <f t="shared" si="66"/>
        <v>14</v>
      </c>
    </row>
    <row r="173" spans="1:17" x14ac:dyDescent="0.2">
      <c r="B173" s="71">
        <v>22</v>
      </c>
      <c r="C173" s="29" t="s">
        <v>180</v>
      </c>
      <c r="D173" s="72">
        <v>80</v>
      </c>
      <c r="E173" s="28">
        <v>98</v>
      </c>
      <c r="F173" s="28">
        <v>3</v>
      </c>
      <c r="G173" s="28">
        <f>+F173+E173</f>
        <v>101</v>
      </c>
      <c r="H173" s="30">
        <f t="shared" si="65"/>
        <v>1.2625</v>
      </c>
      <c r="I173" s="28"/>
      <c r="J173" s="28">
        <v>101</v>
      </c>
      <c r="K173" s="28">
        <v>83</v>
      </c>
      <c r="L173" s="28">
        <v>1</v>
      </c>
      <c r="M173" s="28">
        <f t="shared" si="62"/>
        <v>0</v>
      </c>
      <c r="N173" s="28"/>
      <c r="O173" s="28"/>
      <c r="P173" s="28">
        <v>11</v>
      </c>
      <c r="Q173" s="73">
        <f>+G173-M173-P173</f>
        <v>90</v>
      </c>
    </row>
    <row r="174" spans="1:17" ht="39" customHeight="1" x14ac:dyDescent="0.2">
      <c r="A174" s="64">
        <v>1</v>
      </c>
      <c r="B174" s="60">
        <v>11</v>
      </c>
      <c r="C174" s="61" t="s">
        <v>181</v>
      </c>
      <c r="D174" s="62">
        <f>SUM(D152:D173)</f>
        <v>1810</v>
      </c>
      <c r="E174" s="62">
        <f>SUM(E152:E173)</f>
        <v>406</v>
      </c>
      <c r="F174" s="62">
        <f>SUM(F152:F173)</f>
        <v>179</v>
      </c>
      <c r="G174" s="62">
        <f>SUM(G152:G173)</f>
        <v>585</v>
      </c>
      <c r="H174" s="63">
        <f>+G174/D174</f>
        <v>0.32320441988950277</v>
      </c>
      <c r="I174" s="62">
        <f t="shared" ref="I174:Q174" si="67">SUM(I152:I173)</f>
        <v>46</v>
      </c>
      <c r="J174" s="62">
        <f t="shared" si="67"/>
        <v>276</v>
      </c>
      <c r="K174" s="62">
        <f t="shared" si="67"/>
        <v>399</v>
      </c>
      <c r="L174" s="62">
        <f t="shared" si="67"/>
        <v>2</v>
      </c>
      <c r="M174" s="62">
        <f t="shared" si="67"/>
        <v>76</v>
      </c>
      <c r="N174" s="62">
        <f t="shared" si="67"/>
        <v>58</v>
      </c>
      <c r="O174" s="62">
        <f t="shared" si="67"/>
        <v>18</v>
      </c>
      <c r="P174" s="62">
        <f t="shared" si="67"/>
        <v>34</v>
      </c>
      <c r="Q174" s="66">
        <f t="shared" si="67"/>
        <v>475</v>
      </c>
    </row>
    <row r="175" spans="1:17" x14ac:dyDescent="0.2">
      <c r="B175" s="71">
        <v>1</v>
      </c>
      <c r="C175" s="29" t="s">
        <v>182</v>
      </c>
      <c r="D175" s="72">
        <v>130</v>
      </c>
      <c r="E175" s="28">
        <v>59</v>
      </c>
      <c r="F175" s="28">
        <v>1</v>
      </c>
      <c r="G175" s="28">
        <f t="shared" ref="G175:G182" si="68">+F175+E175</f>
        <v>60</v>
      </c>
      <c r="H175" s="30">
        <f t="shared" ref="H175:H180" si="69">++G175/D175</f>
        <v>0.46153846153846156</v>
      </c>
      <c r="I175" s="28">
        <v>58</v>
      </c>
      <c r="J175" s="28">
        <v>60</v>
      </c>
      <c r="K175" s="28">
        <v>58</v>
      </c>
      <c r="L175" s="28"/>
      <c r="M175" s="28">
        <f>+N175+O175</f>
        <v>0</v>
      </c>
      <c r="N175" s="28"/>
      <c r="O175" s="28"/>
      <c r="P175" s="28">
        <v>7</v>
      </c>
      <c r="Q175" s="28">
        <f>+G175-M175-P175</f>
        <v>53</v>
      </c>
    </row>
    <row r="176" spans="1:17" x14ac:dyDescent="0.2">
      <c r="B176" s="71">
        <v>2</v>
      </c>
      <c r="C176" s="29" t="s">
        <v>183</v>
      </c>
      <c r="D176" s="72">
        <v>270</v>
      </c>
      <c r="E176" s="28">
        <v>6</v>
      </c>
      <c r="F176" s="28"/>
      <c r="G176" s="28">
        <f t="shared" si="68"/>
        <v>6</v>
      </c>
      <c r="H176" s="30">
        <f t="shared" si="69"/>
        <v>2.2222222222222223E-2</v>
      </c>
      <c r="I176" s="28">
        <v>5</v>
      </c>
      <c r="J176" s="28"/>
      <c r="K176" s="28">
        <v>5</v>
      </c>
      <c r="L176" s="28"/>
      <c r="M176" s="28">
        <f>+N176+O176</f>
        <v>0</v>
      </c>
      <c r="N176" s="28"/>
      <c r="O176" s="28"/>
      <c r="P176" s="28"/>
      <c r="Q176" s="28">
        <f>+G176-M176-P176</f>
        <v>6</v>
      </c>
    </row>
    <row r="177" spans="2:17" x14ac:dyDescent="0.2">
      <c r="B177" s="71">
        <v>3</v>
      </c>
      <c r="C177" s="29" t="s">
        <v>184</v>
      </c>
      <c r="D177" s="72">
        <v>275</v>
      </c>
      <c r="E177" s="28">
        <v>15</v>
      </c>
      <c r="F177" s="28">
        <v>43</v>
      </c>
      <c r="G177" s="28">
        <f t="shared" si="68"/>
        <v>58</v>
      </c>
      <c r="H177" s="30">
        <f t="shared" si="69"/>
        <v>0.21090909090909091</v>
      </c>
      <c r="I177" s="28">
        <v>20</v>
      </c>
      <c r="J177" s="28"/>
      <c r="K177" s="28">
        <v>55</v>
      </c>
      <c r="L177" s="28"/>
      <c r="M177" s="28">
        <f>+N177+O177</f>
        <v>0</v>
      </c>
      <c r="N177" s="28"/>
      <c r="O177" s="28"/>
      <c r="P177" s="28"/>
      <c r="Q177" s="28">
        <f>+G177-M177-P177</f>
        <v>58</v>
      </c>
    </row>
    <row r="178" spans="2:17" x14ac:dyDescent="0.2">
      <c r="B178" s="71">
        <v>4</v>
      </c>
      <c r="C178" s="29" t="s">
        <v>185</v>
      </c>
      <c r="D178" s="72">
        <v>290</v>
      </c>
      <c r="E178" s="28">
        <v>18</v>
      </c>
      <c r="F178" s="28">
        <v>23</v>
      </c>
      <c r="G178" s="28">
        <f t="shared" si="68"/>
        <v>41</v>
      </c>
      <c r="H178" s="30">
        <f t="shared" si="69"/>
        <v>0.14137931034482759</v>
      </c>
      <c r="I178" s="28">
        <v>5</v>
      </c>
      <c r="J178" s="28"/>
      <c r="K178" s="28">
        <v>38</v>
      </c>
      <c r="L178" s="28"/>
      <c r="M178" s="28">
        <f t="shared" ref="M178:M183" si="70">+N178+O178</f>
        <v>3</v>
      </c>
      <c r="N178" s="28"/>
      <c r="O178" s="28">
        <v>3</v>
      </c>
      <c r="P178" s="28">
        <v>2</v>
      </c>
      <c r="Q178" s="28">
        <f>+G178-M178-P178</f>
        <v>36</v>
      </c>
    </row>
    <row r="179" spans="2:17" x14ac:dyDescent="0.2">
      <c r="B179" s="71">
        <v>5</v>
      </c>
      <c r="C179" s="29" t="s">
        <v>186</v>
      </c>
      <c r="D179" s="72">
        <v>185</v>
      </c>
      <c r="E179" s="28">
        <v>28</v>
      </c>
      <c r="F179" s="28">
        <v>11</v>
      </c>
      <c r="G179" s="28">
        <f t="shared" si="68"/>
        <v>39</v>
      </c>
      <c r="H179" s="30">
        <f t="shared" si="69"/>
        <v>0.21081081081081082</v>
      </c>
      <c r="I179" s="28">
        <v>25</v>
      </c>
      <c r="J179" s="28">
        <v>39</v>
      </c>
      <c r="K179" s="28">
        <v>36</v>
      </c>
      <c r="L179" s="28"/>
      <c r="M179" s="28">
        <f t="shared" si="70"/>
        <v>21</v>
      </c>
      <c r="N179" s="28">
        <v>21</v>
      </c>
      <c r="O179" s="28"/>
      <c r="P179" s="28"/>
      <c r="Q179" s="28">
        <f t="shared" ref="Q179:Q185" si="71">+G179-M179-P179</f>
        <v>18</v>
      </c>
    </row>
    <row r="180" spans="2:17" x14ac:dyDescent="0.2">
      <c r="B180" s="71">
        <v>6</v>
      </c>
      <c r="C180" s="29" t="s">
        <v>187</v>
      </c>
      <c r="D180" s="72">
        <v>220</v>
      </c>
      <c r="E180" s="28">
        <v>54</v>
      </c>
      <c r="F180" s="28">
        <v>24</v>
      </c>
      <c r="G180" s="28">
        <f t="shared" si="68"/>
        <v>78</v>
      </c>
      <c r="H180" s="30">
        <f t="shared" si="69"/>
        <v>0.35454545454545455</v>
      </c>
      <c r="I180" s="28">
        <v>78</v>
      </c>
      <c r="J180" s="28">
        <v>78</v>
      </c>
      <c r="K180" s="28">
        <v>78</v>
      </c>
      <c r="L180" s="28"/>
      <c r="M180" s="28">
        <f t="shared" si="70"/>
        <v>0</v>
      </c>
      <c r="N180" s="28"/>
      <c r="O180" s="28"/>
      <c r="P180" s="28"/>
      <c r="Q180" s="28">
        <f t="shared" si="71"/>
        <v>78</v>
      </c>
    </row>
    <row r="181" spans="2:17" x14ac:dyDescent="0.2">
      <c r="B181" s="71">
        <v>7</v>
      </c>
      <c r="C181" s="29" t="s">
        <v>188</v>
      </c>
      <c r="D181" s="72">
        <v>155</v>
      </c>
      <c r="E181" s="28">
        <v>15</v>
      </c>
      <c r="F181" s="28">
        <v>0</v>
      </c>
      <c r="G181" s="28">
        <f t="shared" si="68"/>
        <v>15</v>
      </c>
      <c r="H181" s="30">
        <f t="shared" ref="H181:H192" si="72">++G181/D181</f>
        <v>9.6774193548387094E-2</v>
      </c>
      <c r="I181" s="28">
        <v>15</v>
      </c>
      <c r="J181" s="28">
        <v>15</v>
      </c>
      <c r="K181" s="28">
        <v>15</v>
      </c>
      <c r="L181" s="28"/>
      <c r="M181" s="28">
        <f t="shared" si="70"/>
        <v>0</v>
      </c>
      <c r="N181" s="28"/>
      <c r="O181" s="28"/>
      <c r="P181" s="28"/>
      <c r="Q181" s="28">
        <f t="shared" si="71"/>
        <v>15</v>
      </c>
    </row>
    <row r="182" spans="2:17" x14ac:dyDescent="0.2">
      <c r="B182" s="71">
        <v>8</v>
      </c>
      <c r="C182" s="29" t="s">
        <v>189</v>
      </c>
      <c r="D182" s="72">
        <v>150</v>
      </c>
      <c r="E182" s="28">
        <v>22</v>
      </c>
      <c r="F182" s="28">
        <v>10</v>
      </c>
      <c r="G182" s="28">
        <f t="shared" si="68"/>
        <v>32</v>
      </c>
      <c r="H182" s="30">
        <f t="shared" si="72"/>
        <v>0.21333333333333335</v>
      </c>
      <c r="I182" s="28"/>
      <c r="J182" s="28">
        <v>32</v>
      </c>
      <c r="K182" s="28">
        <v>32</v>
      </c>
      <c r="L182" s="28"/>
      <c r="M182" s="28">
        <f t="shared" si="70"/>
        <v>0</v>
      </c>
      <c r="N182" s="28"/>
      <c r="O182" s="28"/>
      <c r="P182" s="28">
        <v>2</v>
      </c>
      <c r="Q182" s="28">
        <f t="shared" si="71"/>
        <v>30</v>
      </c>
    </row>
    <row r="183" spans="2:17" x14ac:dyDescent="0.2">
      <c r="B183" s="71">
        <v>9</v>
      </c>
      <c r="C183" s="29" t="s">
        <v>190</v>
      </c>
      <c r="D183" s="72">
        <v>120</v>
      </c>
      <c r="E183" s="28">
        <v>26</v>
      </c>
      <c r="F183" s="28">
        <v>12</v>
      </c>
      <c r="G183" s="28">
        <f>+F183+E183</f>
        <v>38</v>
      </c>
      <c r="H183" s="30">
        <f t="shared" si="72"/>
        <v>0.31666666666666665</v>
      </c>
      <c r="I183" s="28"/>
      <c r="J183" s="28">
        <v>38</v>
      </c>
      <c r="K183" s="28">
        <v>37</v>
      </c>
      <c r="L183" s="28"/>
      <c r="M183" s="28">
        <f t="shared" si="70"/>
        <v>1</v>
      </c>
      <c r="N183" s="28"/>
      <c r="O183" s="28">
        <v>1</v>
      </c>
      <c r="P183" s="28"/>
      <c r="Q183" s="28">
        <f t="shared" si="71"/>
        <v>37</v>
      </c>
    </row>
    <row r="184" spans="2:17" x14ac:dyDescent="0.2">
      <c r="B184" s="71">
        <v>10</v>
      </c>
      <c r="C184" s="29" t="s">
        <v>191</v>
      </c>
      <c r="D184" s="72">
        <v>170</v>
      </c>
      <c r="E184" s="28">
        <v>17</v>
      </c>
      <c r="F184" s="28">
        <v>11</v>
      </c>
      <c r="G184" s="28">
        <f t="shared" ref="G184:G193" si="73">+F184+E184</f>
        <v>28</v>
      </c>
      <c r="H184" s="30">
        <f t="shared" si="72"/>
        <v>0.16470588235294117</v>
      </c>
      <c r="I184" s="28">
        <v>25</v>
      </c>
      <c r="J184" s="28">
        <v>28</v>
      </c>
      <c r="K184" s="28">
        <v>25</v>
      </c>
      <c r="L184" s="28"/>
      <c r="M184" s="28">
        <f>+N184+O184</f>
        <v>0</v>
      </c>
      <c r="N184" s="28"/>
      <c r="O184" s="28"/>
      <c r="P184" s="28"/>
      <c r="Q184" s="28">
        <f t="shared" si="71"/>
        <v>28</v>
      </c>
    </row>
    <row r="185" spans="2:17" x14ac:dyDescent="0.2">
      <c r="B185" s="71">
        <v>11</v>
      </c>
      <c r="C185" s="29" t="s">
        <v>192</v>
      </c>
      <c r="D185" s="72">
        <v>190</v>
      </c>
      <c r="E185" s="28">
        <v>55</v>
      </c>
      <c r="F185" s="28"/>
      <c r="G185" s="28">
        <f t="shared" si="73"/>
        <v>55</v>
      </c>
      <c r="H185" s="30">
        <f t="shared" si="72"/>
        <v>0.28947368421052633</v>
      </c>
      <c r="I185" s="28"/>
      <c r="J185" s="28">
        <v>55</v>
      </c>
      <c r="K185" s="28">
        <v>55</v>
      </c>
      <c r="L185" s="28"/>
      <c r="M185" s="28">
        <f t="shared" ref="M185:M193" si="74">+N185+O185</f>
        <v>0</v>
      </c>
      <c r="N185" s="28"/>
      <c r="O185" s="28"/>
      <c r="P185" s="28">
        <v>1</v>
      </c>
      <c r="Q185" s="28">
        <f t="shared" si="71"/>
        <v>54</v>
      </c>
    </row>
    <row r="186" spans="2:17" x14ac:dyDescent="0.2">
      <c r="B186" s="71">
        <v>12</v>
      </c>
      <c r="C186" s="29" t="s">
        <v>193</v>
      </c>
      <c r="D186" s="72">
        <v>130</v>
      </c>
      <c r="E186" s="28">
        <v>8</v>
      </c>
      <c r="F186" s="28">
        <v>30</v>
      </c>
      <c r="G186" s="28">
        <f t="shared" si="73"/>
        <v>38</v>
      </c>
      <c r="H186" s="30">
        <f t="shared" si="72"/>
        <v>0.29230769230769232</v>
      </c>
      <c r="I186" s="28">
        <v>38</v>
      </c>
      <c r="J186" s="28">
        <v>38</v>
      </c>
      <c r="K186" s="28">
        <v>38</v>
      </c>
      <c r="L186" s="28"/>
      <c r="M186" s="28">
        <f t="shared" si="74"/>
        <v>0</v>
      </c>
      <c r="N186" s="28"/>
      <c r="O186" s="28"/>
      <c r="P186" s="28"/>
      <c r="Q186" s="28">
        <f>+G186-M186-P186</f>
        <v>38</v>
      </c>
    </row>
    <row r="187" spans="2:17" x14ac:dyDescent="0.2">
      <c r="B187" s="71">
        <v>13</v>
      </c>
      <c r="C187" s="29" t="s">
        <v>194</v>
      </c>
      <c r="D187" s="72">
        <v>170</v>
      </c>
      <c r="E187" s="28">
        <v>17</v>
      </c>
      <c r="F187" s="28">
        <v>19</v>
      </c>
      <c r="G187" s="28">
        <f t="shared" si="73"/>
        <v>36</v>
      </c>
      <c r="H187" s="30">
        <f t="shared" si="72"/>
        <v>0.21176470588235294</v>
      </c>
      <c r="I187" s="28">
        <v>35</v>
      </c>
      <c r="J187" s="28">
        <v>36</v>
      </c>
      <c r="K187" s="28">
        <v>30</v>
      </c>
      <c r="L187" s="28"/>
      <c r="M187" s="28">
        <f t="shared" si="74"/>
        <v>0</v>
      </c>
      <c r="N187" s="28"/>
      <c r="O187" s="28"/>
      <c r="P187" s="28"/>
      <c r="Q187" s="28">
        <f t="shared" ref="Q187:Q192" si="75">+G187-M187-P187</f>
        <v>36</v>
      </c>
    </row>
    <row r="188" spans="2:17" x14ac:dyDescent="0.2">
      <c r="B188" s="71">
        <v>14</v>
      </c>
      <c r="C188" s="29" t="s">
        <v>195</v>
      </c>
      <c r="D188" s="72">
        <v>95</v>
      </c>
      <c r="E188" s="28">
        <v>17</v>
      </c>
      <c r="F188" s="28">
        <v>7</v>
      </c>
      <c r="G188" s="28">
        <f t="shared" si="73"/>
        <v>24</v>
      </c>
      <c r="H188" s="30">
        <f t="shared" si="72"/>
        <v>0.25263157894736843</v>
      </c>
      <c r="I188" s="28">
        <v>22</v>
      </c>
      <c r="J188" s="28">
        <v>24</v>
      </c>
      <c r="K188" s="28">
        <v>17</v>
      </c>
      <c r="L188" s="28"/>
      <c r="M188" s="28">
        <f t="shared" si="74"/>
        <v>0</v>
      </c>
      <c r="N188" s="28"/>
      <c r="O188" s="28"/>
      <c r="P188" s="28">
        <v>1</v>
      </c>
      <c r="Q188" s="28">
        <f t="shared" si="75"/>
        <v>23</v>
      </c>
    </row>
    <row r="189" spans="2:17" x14ac:dyDescent="0.2">
      <c r="B189" s="71">
        <v>15</v>
      </c>
      <c r="C189" s="29" t="s">
        <v>196</v>
      </c>
      <c r="D189" s="72">
        <v>185</v>
      </c>
      <c r="E189" s="28">
        <v>20</v>
      </c>
      <c r="F189" s="28">
        <v>0</v>
      </c>
      <c r="G189" s="28">
        <f t="shared" si="73"/>
        <v>20</v>
      </c>
      <c r="H189" s="30">
        <f t="shared" si="72"/>
        <v>0.10810810810810811</v>
      </c>
      <c r="I189" s="28">
        <v>20</v>
      </c>
      <c r="J189" s="28">
        <v>20</v>
      </c>
      <c r="K189" s="28">
        <v>20</v>
      </c>
      <c r="L189" s="28"/>
      <c r="M189" s="28">
        <f t="shared" si="74"/>
        <v>0</v>
      </c>
      <c r="N189" s="28"/>
      <c r="O189" s="28"/>
      <c r="P189" s="28"/>
      <c r="Q189" s="28">
        <f t="shared" si="75"/>
        <v>20</v>
      </c>
    </row>
    <row r="190" spans="2:17" x14ac:dyDescent="0.2">
      <c r="B190" s="71">
        <v>16</v>
      </c>
      <c r="C190" s="29" t="s">
        <v>197</v>
      </c>
      <c r="D190" s="72">
        <v>180</v>
      </c>
      <c r="E190" s="28">
        <v>21</v>
      </c>
      <c r="F190" s="28">
        <v>14</v>
      </c>
      <c r="G190" s="28">
        <f t="shared" si="73"/>
        <v>35</v>
      </c>
      <c r="H190" s="30">
        <f t="shared" si="72"/>
        <v>0.19444444444444445</v>
      </c>
      <c r="I190" s="28">
        <v>17</v>
      </c>
      <c r="J190" s="28">
        <v>35</v>
      </c>
      <c r="K190" s="28">
        <v>31</v>
      </c>
      <c r="L190" s="28"/>
      <c r="M190" s="28">
        <f t="shared" si="74"/>
        <v>0</v>
      </c>
      <c r="N190" s="28"/>
      <c r="O190" s="28"/>
      <c r="P190" s="28">
        <v>2</v>
      </c>
      <c r="Q190" s="28">
        <f t="shared" si="75"/>
        <v>33</v>
      </c>
    </row>
    <row r="191" spans="2:17" x14ac:dyDescent="0.2">
      <c r="B191" s="71">
        <v>17</v>
      </c>
      <c r="C191" s="29" t="s">
        <v>198</v>
      </c>
      <c r="D191" s="72">
        <v>155</v>
      </c>
      <c r="E191" s="28">
        <v>16</v>
      </c>
      <c r="F191" s="28">
        <v>15</v>
      </c>
      <c r="G191" s="28">
        <f t="shared" si="73"/>
        <v>31</v>
      </c>
      <c r="H191" s="30">
        <f t="shared" si="72"/>
        <v>0.2</v>
      </c>
      <c r="I191" s="28">
        <v>30</v>
      </c>
      <c r="J191" s="28">
        <v>31</v>
      </c>
      <c r="K191" s="28">
        <v>24</v>
      </c>
      <c r="L191" s="28"/>
      <c r="M191" s="28">
        <f t="shared" si="74"/>
        <v>0</v>
      </c>
      <c r="N191" s="28"/>
      <c r="O191" s="28"/>
      <c r="P191" s="28"/>
      <c r="Q191" s="28">
        <f t="shared" si="75"/>
        <v>31</v>
      </c>
    </row>
    <row r="192" spans="2:17" x14ac:dyDescent="0.2">
      <c r="B192" s="71">
        <v>18</v>
      </c>
      <c r="C192" s="29" t="s">
        <v>199</v>
      </c>
      <c r="D192" s="72">
        <v>195</v>
      </c>
      <c r="E192" s="28">
        <v>165</v>
      </c>
      <c r="F192" s="28">
        <v>16</v>
      </c>
      <c r="G192" s="28">
        <f t="shared" si="73"/>
        <v>181</v>
      </c>
      <c r="H192" s="30">
        <f t="shared" si="72"/>
        <v>0.92820512820512824</v>
      </c>
      <c r="I192" s="28"/>
      <c r="J192" s="28">
        <v>181</v>
      </c>
      <c r="K192" s="28">
        <v>172</v>
      </c>
      <c r="L192" s="28"/>
      <c r="M192" s="28">
        <f t="shared" si="74"/>
        <v>0</v>
      </c>
      <c r="N192" s="28"/>
      <c r="O192" s="28"/>
      <c r="P192" s="28"/>
      <c r="Q192" s="28">
        <f t="shared" si="75"/>
        <v>181</v>
      </c>
    </row>
    <row r="193" spans="1:17" x14ac:dyDescent="0.2">
      <c r="B193" s="71">
        <v>19</v>
      </c>
      <c r="C193" s="29" t="s">
        <v>200</v>
      </c>
      <c r="D193" s="72">
        <v>105</v>
      </c>
      <c r="E193" s="28">
        <v>14</v>
      </c>
      <c r="F193" s="28">
        <v>10</v>
      </c>
      <c r="G193" s="28">
        <f t="shared" si="73"/>
        <v>24</v>
      </c>
      <c r="H193" s="30">
        <f>++G193/D193</f>
        <v>0.22857142857142856</v>
      </c>
      <c r="I193" s="28">
        <v>24</v>
      </c>
      <c r="J193" s="28">
        <v>24</v>
      </c>
      <c r="K193" s="28">
        <v>20</v>
      </c>
      <c r="L193" s="28"/>
      <c r="M193" s="28">
        <f t="shared" si="74"/>
        <v>0</v>
      </c>
      <c r="N193" s="28"/>
      <c r="O193" s="28"/>
      <c r="P193" s="28"/>
      <c r="Q193" s="28">
        <f>+G193-M193-P193</f>
        <v>24</v>
      </c>
    </row>
    <row r="194" spans="1:17" ht="39" customHeight="1" x14ac:dyDescent="0.2">
      <c r="A194" s="64">
        <v>1</v>
      </c>
      <c r="B194" s="60">
        <v>12</v>
      </c>
      <c r="C194" s="61" t="s">
        <v>201</v>
      </c>
      <c r="D194" s="62">
        <f>SUM(D175:D193)</f>
        <v>3370</v>
      </c>
      <c r="E194" s="62">
        <f>SUM(E175:E193)</f>
        <v>593</v>
      </c>
      <c r="F194" s="62">
        <f>SUM(F175:F193)</f>
        <v>246</v>
      </c>
      <c r="G194" s="62">
        <f>SUM(G175:G193)</f>
        <v>839</v>
      </c>
      <c r="H194" s="63">
        <f>+G194/D194</f>
        <v>0.24896142433234422</v>
      </c>
      <c r="I194" s="62">
        <f t="shared" ref="I194:Q194" si="76">SUM(I175:I193)</f>
        <v>417</v>
      </c>
      <c r="J194" s="62">
        <f t="shared" si="76"/>
        <v>734</v>
      </c>
      <c r="K194" s="62">
        <f t="shared" si="76"/>
        <v>786</v>
      </c>
      <c r="L194" s="62">
        <f t="shared" si="76"/>
        <v>0</v>
      </c>
      <c r="M194" s="62">
        <f t="shared" si="76"/>
        <v>25</v>
      </c>
      <c r="N194" s="62">
        <f t="shared" si="76"/>
        <v>21</v>
      </c>
      <c r="O194" s="62">
        <f t="shared" si="76"/>
        <v>4</v>
      </c>
      <c r="P194" s="62">
        <f t="shared" si="76"/>
        <v>15</v>
      </c>
      <c r="Q194" s="62">
        <f t="shared" si="76"/>
        <v>799</v>
      </c>
    </row>
    <row r="195" spans="1:17" x14ac:dyDescent="0.2">
      <c r="B195" s="71">
        <v>1</v>
      </c>
      <c r="C195" s="29" t="s">
        <v>202</v>
      </c>
      <c r="D195" s="72">
        <v>198</v>
      </c>
      <c r="E195" s="28">
        <v>18</v>
      </c>
      <c r="F195" s="28">
        <v>8</v>
      </c>
      <c r="G195" s="28">
        <f t="shared" ref="G195:G206" si="77">+F195+E195</f>
        <v>26</v>
      </c>
      <c r="H195" s="30">
        <f t="shared" ref="H195:H201" si="78">++G195/D195</f>
        <v>0.13131313131313133</v>
      </c>
      <c r="I195" s="28"/>
      <c r="J195" s="28"/>
      <c r="K195" s="28">
        <v>28</v>
      </c>
      <c r="L195" s="28"/>
      <c r="M195" s="28">
        <f t="shared" ref="M195:M201" si="79">+N195+O195</f>
        <v>12</v>
      </c>
      <c r="N195" s="28">
        <v>12</v>
      </c>
      <c r="O195" s="28">
        <v>0</v>
      </c>
      <c r="P195" s="28">
        <v>3</v>
      </c>
      <c r="Q195" s="28">
        <f t="shared" ref="Q195:Q201" si="80">+G195-M195-P195</f>
        <v>11</v>
      </c>
    </row>
    <row r="196" spans="1:17" x14ac:dyDescent="0.2">
      <c r="B196" s="71">
        <v>2</v>
      </c>
      <c r="C196" s="29" t="s">
        <v>203</v>
      </c>
      <c r="D196" s="72">
        <v>70</v>
      </c>
      <c r="E196" s="28">
        <v>0</v>
      </c>
      <c r="F196" s="28">
        <v>20</v>
      </c>
      <c r="G196" s="28">
        <f t="shared" si="77"/>
        <v>20</v>
      </c>
      <c r="H196" s="30">
        <f t="shared" si="78"/>
        <v>0.2857142857142857</v>
      </c>
      <c r="I196" s="28"/>
      <c r="J196" s="28"/>
      <c r="K196" s="28">
        <v>10</v>
      </c>
      <c r="L196" s="28"/>
      <c r="M196" s="28">
        <f t="shared" si="79"/>
        <v>0</v>
      </c>
      <c r="N196" s="28">
        <v>0</v>
      </c>
      <c r="O196" s="28">
        <v>0</v>
      </c>
      <c r="P196" s="28">
        <v>0</v>
      </c>
      <c r="Q196" s="28">
        <f t="shared" si="80"/>
        <v>20</v>
      </c>
    </row>
    <row r="197" spans="1:17" x14ac:dyDescent="0.2">
      <c r="B197" s="71">
        <v>3</v>
      </c>
      <c r="C197" s="29" t="s">
        <v>204</v>
      </c>
      <c r="D197" s="72">
        <v>95</v>
      </c>
      <c r="E197" s="28">
        <v>11</v>
      </c>
      <c r="F197" s="28">
        <v>0</v>
      </c>
      <c r="G197" s="28">
        <f t="shared" si="77"/>
        <v>11</v>
      </c>
      <c r="H197" s="30">
        <f t="shared" si="78"/>
        <v>0.11578947368421053</v>
      </c>
      <c r="I197" s="28"/>
      <c r="J197" s="28">
        <v>31</v>
      </c>
      <c r="K197" s="28">
        <v>26</v>
      </c>
      <c r="L197" s="28"/>
      <c r="M197" s="28">
        <f t="shared" si="79"/>
        <v>11</v>
      </c>
      <c r="N197" s="28">
        <v>11</v>
      </c>
      <c r="O197" s="28">
        <v>0</v>
      </c>
      <c r="P197" s="28">
        <v>0</v>
      </c>
      <c r="Q197" s="28">
        <f t="shared" si="80"/>
        <v>0</v>
      </c>
    </row>
    <row r="198" spans="1:17" x14ac:dyDescent="0.2">
      <c r="B198" s="71">
        <v>4</v>
      </c>
      <c r="C198" s="29" t="s">
        <v>205</v>
      </c>
      <c r="D198" s="72">
        <v>120</v>
      </c>
      <c r="E198" s="28">
        <v>30</v>
      </c>
      <c r="F198" s="28">
        <v>0</v>
      </c>
      <c r="G198" s="28">
        <f t="shared" si="77"/>
        <v>30</v>
      </c>
      <c r="H198" s="30">
        <f t="shared" si="78"/>
        <v>0.25</v>
      </c>
      <c r="I198" s="28"/>
      <c r="J198" s="28">
        <v>32</v>
      </c>
      <c r="K198" s="28">
        <v>32</v>
      </c>
      <c r="L198" s="28"/>
      <c r="M198" s="28">
        <f t="shared" si="79"/>
        <v>0</v>
      </c>
      <c r="N198" s="28">
        <v>0</v>
      </c>
      <c r="O198" s="28">
        <v>0</v>
      </c>
      <c r="P198" s="28">
        <v>1</v>
      </c>
      <c r="Q198" s="28">
        <f t="shared" si="80"/>
        <v>29</v>
      </c>
    </row>
    <row r="199" spans="1:17" x14ac:dyDescent="0.2">
      <c r="B199" s="71">
        <v>5</v>
      </c>
      <c r="C199" s="29" t="s">
        <v>206</v>
      </c>
      <c r="D199" s="72">
        <v>85</v>
      </c>
      <c r="E199" s="28">
        <v>20</v>
      </c>
      <c r="F199" s="28">
        <v>1</v>
      </c>
      <c r="G199" s="28">
        <f t="shared" si="77"/>
        <v>21</v>
      </c>
      <c r="H199" s="30">
        <f t="shared" si="78"/>
        <v>0.24705882352941178</v>
      </c>
      <c r="I199" s="28"/>
      <c r="J199" s="28">
        <v>21</v>
      </c>
      <c r="K199" s="28">
        <v>20</v>
      </c>
      <c r="L199" s="28"/>
      <c r="M199" s="28">
        <f t="shared" si="79"/>
        <v>0</v>
      </c>
      <c r="N199" s="28">
        <v>0</v>
      </c>
      <c r="O199" s="28">
        <v>0</v>
      </c>
      <c r="P199" s="28">
        <v>0</v>
      </c>
      <c r="Q199" s="28">
        <f t="shared" si="80"/>
        <v>21</v>
      </c>
    </row>
    <row r="200" spans="1:17" x14ac:dyDescent="0.2">
      <c r="B200" s="71">
        <v>6</v>
      </c>
      <c r="C200" s="29" t="s">
        <v>207</v>
      </c>
      <c r="D200" s="72">
        <v>175</v>
      </c>
      <c r="E200" s="28">
        <v>9</v>
      </c>
      <c r="F200" s="28">
        <v>56</v>
      </c>
      <c r="G200" s="28">
        <f t="shared" si="77"/>
        <v>65</v>
      </c>
      <c r="H200" s="30">
        <f t="shared" si="78"/>
        <v>0.37142857142857144</v>
      </c>
      <c r="I200" s="28"/>
      <c r="J200" s="28"/>
      <c r="K200" s="28">
        <v>36</v>
      </c>
      <c r="L200" s="28"/>
      <c r="M200" s="28">
        <f t="shared" si="79"/>
        <v>0</v>
      </c>
      <c r="N200" s="28">
        <v>0</v>
      </c>
      <c r="O200" s="28">
        <v>0</v>
      </c>
      <c r="P200" s="28">
        <v>0</v>
      </c>
      <c r="Q200" s="28">
        <f t="shared" si="80"/>
        <v>65</v>
      </c>
    </row>
    <row r="201" spans="1:17" x14ac:dyDescent="0.2">
      <c r="B201" s="71">
        <v>7</v>
      </c>
      <c r="C201" s="29" t="s">
        <v>208</v>
      </c>
      <c r="D201" s="72">
        <v>135</v>
      </c>
      <c r="E201" s="28">
        <v>0</v>
      </c>
      <c r="F201" s="28">
        <v>39</v>
      </c>
      <c r="G201" s="28">
        <f t="shared" si="77"/>
        <v>39</v>
      </c>
      <c r="H201" s="30">
        <f t="shared" si="78"/>
        <v>0.28888888888888886</v>
      </c>
      <c r="I201" s="28"/>
      <c r="J201" s="28">
        <v>34</v>
      </c>
      <c r="K201" s="28">
        <v>39</v>
      </c>
      <c r="L201" s="28"/>
      <c r="M201" s="28">
        <f t="shared" si="79"/>
        <v>0</v>
      </c>
      <c r="N201" s="28">
        <v>0</v>
      </c>
      <c r="O201" s="28">
        <v>0</v>
      </c>
      <c r="P201" s="28">
        <v>3</v>
      </c>
      <c r="Q201" s="28">
        <f t="shared" si="80"/>
        <v>36</v>
      </c>
    </row>
    <row r="202" spans="1:17" x14ac:dyDescent="0.2">
      <c r="B202" s="71">
        <v>8</v>
      </c>
      <c r="C202" s="29" t="s">
        <v>209</v>
      </c>
      <c r="D202" s="72">
        <v>90</v>
      </c>
      <c r="E202" s="28">
        <v>19</v>
      </c>
      <c r="F202" s="28">
        <v>31</v>
      </c>
      <c r="G202" s="28">
        <f t="shared" si="77"/>
        <v>50</v>
      </c>
      <c r="H202" s="30">
        <f>++G202/D202</f>
        <v>0.55555555555555558</v>
      </c>
      <c r="I202" s="28"/>
      <c r="J202" s="28">
        <v>19</v>
      </c>
      <c r="K202" s="28">
        <v>18</v>
      </c>
      <c r="L202" s="28"/>
      <c r="M202" s="28">
        <f>+N202+O202</f>
        <v>0</v>
      </c>
      <c r="N202" s="28">
        <v>0</v>
      </c>
      <c r="O202" s="28">
        <v>0</v>
      </c>
      <c r="P202" s="28">
        <v>0</v>
      </c>
      <c r="Q202" s="28">
        <f>+G202-M202-P202</f>
        <v>50</v>
      </c>
    </row>
    <row r="203" spans="1:17" x14ac:dyDescent="0.2">
      <c r="B203" s="71">
        <v>9</v>
      </c>
      <c r="C203" s="29" t="s">
        <v>210</v>
      </c>
      <c r="D203" s="72">
        <v>94</v>
      </c>
      <c r="E203" s="28">
        <v>15</v>
      </c>
      <c r="F203" s="28">
        <v>28</v>
      </c>
      <c r="G203" s="28">
        <f t="shared" si="77"/>
        <v>43</v>
      </c>
      <c r="H203" s="30">
        <f>++G203/D203</f>
        <v>0.45744680851063829</v>
      </c>
      <c r="I203" s="28">
        <v>15</v>
      </c>
      <c r="J203" s="28">
        <v>43</v>
      </c>
      <c r="K203" s="28">
        <v>32</v>
      </c>
      <c r="L203" s="28"/>
      <c r="M203" s="28">
        <f>+N203+O203</f>
        <v>10</v>
      </c>
      <c r="N203" s="28">
        <v>10</v>
      </c>
      <c r="O203" s="28">
        <v>0</v>
      </c>
      <c r="P203" s="28">
        <v>0</v>
      </c>
      <c r="Q203" s="28">
        <f>+G203-M203-P203</f>
        <v>33</v>
      </c>
    </row>
    <row r="204" spans="1:17" x14ac:dyDescent="0.2">
      <c r="B204" s="71">
        <v>10</v>
      </c>
      <c r="C204" s="29" t="s">
        <v>211</v>
      </c>
      <c r="D204" s="72">
        <v>207</v>
      </c>
      <c r="E204" s="28">
        <v>90</v>
      </c>
      <c r="F204" s="28">
        <v>30</v>
      </c>
      <c r="G204" s="28">
        <f t="shared" si="77"/>
        <v>120</v>
      </c>
      <c r="H204" s="30">
        <f>++G204/D204</f>
        <v>0.57971014492753625</v>
      </c>
      <c r="I204" s="28"/>
      <c r="J204" s="28">
        <v>120</v>
      </c>
      <c r="K204" s="28">
        <v>119</v>
      </c>
      <c r="L204" s="28"/>
      <c r="M204" s="28">
        <f>+N204+O204</f>
        <v>0</v>
      </c>
      <c r="N204" s="28">
        <v>0</v>
      </c>
      <c r="O204" s="28">
        <v>0</v>
      </c>
      <c r="P204" s="28">
        <v>16</v>
      </c>
      <c r="Q204" s="28">
        <f>+G204-M204-P204</f>
        <v>104</v>
      </c>
    </row>
    <row r="205" spans="1:17" x14ac:dyDescent="0.2">
      <c r="B205" s="71">
        <v>11</v>
      </c>
      <c r="C205" s="29" t="s">
        <v>212</v>
      </c>
      <c r="D205" s="72">
        <v>105</v>
      </c>
      <c r="E205" s="28">
        <v>60</v>
      </c>
      <c r="F205" s="28">
        <v>0</v>
      </c>
      <c r="G205" s="28">
        <f t="shared" si="77"/>
        <v>60</v>
      </c>
      <c r="H205" s="30">
        <f>++G205/D205</f>
        <v>0.5714285714285714</v>
      </c>
      <c r="I205" s="28">
        <v>35</v>
      </c>
      <c r="J205" s="28">
        <v>35</v>
      </c>
      <c r="K205" s="28">
        <v>30</v>
      </c>
      <c r="L205" s="28"/>
      <c r="M205" s="28">
        <f>+N205+O205</f>
        <v>0</v>
      </c>
      <c r="N205" s="28">
        <v>0</v>
      </c>
      <c r="O205" s="28">
        <v>0</v>
      </c>
      <c r="P205" s="28">
        <v>1</v>
      </c>
      <c r="Q205" s="28">
        <f>+G205-M205-P205</f>
        <v>59</v>
      </c>
    </row>
    <row r="206" spans="1:17" x14ac:dyDescent="0.2">
      <c r="B206" s="71">
        <v>12</v>
      </c>
      <c r="C206" s="29" t="s">
        <v>213</v>
      </c>
      <c r="D206" s="72">
        <v>91</v>
      </c>
      <c r="E206" s="28">
        <v>1</v>
      </c>
      <c r="F206" s="28">
        <v>46</v>
      </c>
      <c r="G206" s="28">
        <f t="shared" si="77"/>
        <v>47</v>
      </c>
      <c r="H206" s="30">
        <f>++G206/D206</f>
        <v>0.51648351648351654</v>
      </c>
      <c r="I206" s="28"/>
      <c r="J206" s="28">
        <v>1</v>
      </c>
      <c r="K206" s="28">
        <v>27</v>
      </c>
      <c r="L206" s="28"/>
      <c r="M206" s="28">
        <f>+N206+O206</f>
        <v>0</v>
      </c>
      <c r="N206" s="28">
        <v>0</v>
      </c>
      <c r="O206" s="28">
        <v>0</v>
      </c>
      <c r="P206" s="28">
        <v>0</v>
      </c>
      <c r="Q206" s="28">
        <f>+G206-M206-P206</f>
        <v>47</v>
      </c>
    </row>
    <row r="207" spans="1:17" ht="39" customHeight="1" x14ac:dyDescent="0.2">
      <c r="A207" s="52">
        <v>1</v>
      </c>
      <c r="B207" s="60">
        <v>13</v>
      </c>
      <c r="C207" s="61" t="s">
        <v>214</v>
      </c>
      <c r="D207" s="62">
        <f>SUM(D195:D206)</f>
        <v>1465</v>
      </c>
      <c r="E207" s="62">
        <f>SUM(E195:E206)</f>
        <v>273</v>
      </c>
      <c r="F207" s="62">
        <f>SUM(F195:F206)</f>
        <v>259</v>
      </c>
      <c r="G207" s="62">
        <f>SUM(G195:G206)</f>
        <v>532</v>
      </c>
      <c r="H207" s="63">
        <f>+G207/D207</f>
        <v>0.36313993174061432</v>
      </c>
      <c r="I207" s="62">
        <f t="shared" ref="I207:Q207" si="81">SUM(I195:I206)</f>
        <v>50</v>
      </c>
      <c r="J207" s="62">
        <f t="shared" si="81"/>
        <v>336</v>
      </c>
      <c r="K207" s="62">
        <f t="shared" si="81"/>
        <v>417</v>
      </c>
      <c r="L207" s="62">
        <f t="shared" si="81"/>
        <v>0</v>
      </c>
      <c r="M207" s="62">
        <f t="shared" si="81"/>
        <v>33</v>
      </c>
      <c r="N207" s="62">
        <f t="shared" si="81"/>
        <v>33</v>
      </c>
      <c r="O207" s="62">
        <f t="shared" si="81"/>
        <v>0</v>
      </c>
      <c r="P207" s="62">
        <f t="shared" si="81"/>
        <v>24</v>
      </c>
      <c r="Q207" s="62">
        <f t="shared" si="81"/>
        <v>475</v>
      </c>
    </row>
    <row r="208" spans="1:17" x14ac:dyDescent="0.2">
      <c r="B208" s="71">
        <v>1</v>
      </c>
      <c r="C208" s="29" t="s">
        <v>215</v>
      </c>
      <c r="D208" s="72">
        <v>255</v>
      </c>
      <c r="E208" s="28">
        <v>11</v>
      </c>
      <c r="F208" s="28">
        <v>3</v>
      </c>
      <c r="G208" s="28">
        <f>+F208+E208</f>
        <v>14</v>
      </c>
      <c r="H208" s="30">
        <f>++G208/D208</f>
        <v>5.4901960784313725E-2</v>
      </c>
      <c r="I208" s="28">
        <v>0</v>
      </c>
      <c r="J208" s="28">
        <v>0</v>
      </c>
      <c r="K208" s="28">
        <v>10</v>
      </c>
      <c r="L208" s="28">
        <v>0</v>
      </c>
      <c r="M208" s="28">
        <f t="shared" ref="M208:M218" si="82">+N208+O208</f>
        <v>10</v>
      </c>
      <c r="N208" s="28">
        <v>2</v>
      </c>
      <c r="O208" s="28">
        <v>8</v>
      </c>
      <c r="P208" s="28">
        <v>1</v>
      </c>
      <c r="Q208" s="28">
        <f t="shared" ref="Q208:Q218" si="83">+G208-M208-P208</f>
        <v>3</v>
      </c>
    </row>
    <row r="209" spans="1:17" x14ac:dyDescent="0.2">
      <c r="B209" s="71">
        <v>2</v>
      </c>
      <c r="C209" s="29" t="s">
        <v>216</v>
      </c>
      <c r="D209" s="72">
        <v>498</v>
      </c>
      <c r="E209" s="28">
        <v>15</v>
      </c>
      <c r="F209" s="28">
        <v>4</v>
      </c>
      <c r="G209" s="28">
        <f t="shared" ref="G209:G218" si="84">+F209+E209</f>
        <v>19</v>
      </c>
      <c r="H209" s="30">
        <f>++G209/D209</f>
        <v>3.8152610441767071E-2</v>
      </c>
      <c r="I209" s="28">
        <v>0</v>
      </c>
      <c r="J209" s="28">
        <v>0</v>
      </c>
      <c r="K209" s="28">
        <v>17</v>
      </c>
      <c r="L209" s="28">
        <v>0</v>
      </c>
      <c r="M209" s="28">
        <f t="shared" si="82"/>
        <v>12</v>
      </c>
      <c r="N209" s="28">
        <v>0</v>
      </c>
      <c r="O209" s="28">
        <v>12</v>
      </c>
      <c r="P209" s="28">
        <v>2</v>
      </c>
      <c r="Q209" s="28">
        <f t="shared" si="83"/>
        <v>5</v>
      </c>
    </row>
    <row r="210" spans="1:17" x14ac:dyDescent="0.2">
      <c r="B210" s="71">
        <v>3</v>
      </c>
      <c r="C210" s="29" t="s">
        <v>217</v>
      </c>
      <c r="D210" s="72">
        <v>589</v>
      </c>
      <c r="E210" s="28">
        <v>6</v>
      </c>
      <c r="F210" s="28">
        <v>0</v>
      </c>
      <c r="G210" s="28">
        <f t="shared" si="84"/>
        <v>6</v>
      </c>
      <c r="H210" s="30">
        <f>++G210/D210</f>
        <v>1.0186757215619695E-2</v>
      </c>
      <c r="I210" s="28">
        <v>0</v>
      </c>
      <c r="J210" s="28">
        <v>0</v>
      </c>
      <c r="K210" s="28">
        <v>8</v>
      </c>
      <c r="L210" s="28">
        <v>0</v>
      </c>
      <c r="M210" s="28">
        <f t="shared" si="82"/>
        <v>6</v>
      </c>
      <c r="N210" s="28">
        <v>1</v>
      </c>
      <c r="O210" s="28">
        <v>5</v>
      </c>
      <c r="P210" s="28">
        <v>0</v>
      </c>
      <c r="Q210" s="28">
        <f t="shared" si="83"/>
        <v>0</v>
      </c>
    </row>
    <row r="211" spans="1:17" x14ac:dyDescent="0.2">
      <c r="B211" s="71">
        <v>4</v>
      </c>
      <c r="C211" s="29" t="s">
        <v>218</v>
      </c>
      <c r="D211" s="72">
        <v>469</v>
      </c>
      <c r="E211" s="28">
        <v>7</v>
      </c>
      <c r="F211" s="28">
        <v>13</v>
      </c>
      <c r="G211" s="28">
        <f t="shared" si="84"/>
        <v>20</v>
      </c>
      <c r="H211" s="30">
        <f t="shared" ref="H211:H218" si="85">++G211/D211</f>
        <v>4.2643923240938165E-2</v>
      </c>
      <c r="I211" s="28">
        <v>0</v>
      </c>
      <c r="J211" s="28">
        <v>0</v>
      </c>
      <c r="K211" s="28">
        <v>21</v>
      </c>
      <c r="L211" s="28">
        <v>0</v>
      </c>
      <c r="M211" s="28">
        <f t="shared" si="82"/>
        <v>13</v>
      </c>
      <c r="N211" s="28">
        <v>0</v>
      </c>
      <c r="O211" s="28">
        <v>13</v>
      </c>
      <c r="P211" s="28">
        <v>1</v>
      </c>
      <c r="Q211" s="28">
        <f t="shared" si="83"/>
        <v>6</v>
      </c>
    </row>
    <row r="212" spans="1:17" x14ac:dyDescent="0.2">
      <c r="B212" s="71">
        <v>5</v>
      </c>
      <c r="C212" s="29" t="s">
        <v>219</v>
      </c>
      <c r="D212" s="72">
        <v>445</v>
      </c>
      <c r="E212" s="28">
        <v>7</v>
      </c>
      <c r="F212" s="28">
        <v>15</v>
      </c>
      <c r="G212" s="28">
        <f t="shared" si="84"/>
        <v>22</v>
      </c>
      <c r="H212" s="30">
        <f t="shared" si="85"/>
        <v>4.9438202247191011E-2</v>
      </c>
      <c r="I212" s="28">
        <v>0</v>
      </c>
      <c r="J212" s="28">
        <v>0</v>
      </c>
      <c r="K212" s="28">
        <v>23</v>
      </c>
      <c r="L212" s="28">
        <v>0</v>
      </c>
      <c r="M212" s="28">
        <f t="shared" si="82"/>
        <v>12</v>
      </c>
      <c r="N212" s="28">
        <v>1</v>
      </c>
      <c r="O212" s="28">
        <v>11</v>
      </c>
      <c r="P212" s="28">
        <v>0</v>
      </c>
      <c r="Q212" s="28">
        <f t="shared" si="83"/>
        <v>10</v>
      </c>
    </row>
    <row r="213" spans="1:17" x14ac:dyDescent="0.2">
      <c r="B213" s="71">
        <v>6</v>
      </c>
      <c r="C213" s="29" t="s">
        <v>220</v>
      </c>
      <c r="D213" s="72">
        <v>458</v>
      </c>
      <c r="E213" s="28">
        <v>12</v>
      </c>
      <c r="F213" s="28">
        <v>11</v>
      </c>
      <c r="G213" s="28">
        <f t="shared" si="84"/>
        <v>23</v>
      </c>
      <c r="H213" s="30">
        <f t="shared" si="85"/>
        <v>5.0218340611353711E-2</v>
      </c>
      <c r="I213" s="28">
        <v>0</v>
      </c>
      <c r="J213" s="28">
        <v>0</v>
      </c>
      <c r="K213" s="28">
        <v>19</v>
      </c>
      <c r="L213" s="28">
        <v>0</v>
      </c>
      <c r="M213" s="28">
        <f t="shared" si="82"/>
        <v>6</v>
      </c>
      <c r="N213" s="28">
        <v>1</v>
      </c>
      <c r="O213" s="28">
        <v>5</v>
      </c>
      <c r="P213" s="28">
        <v>1</v>
      </c>
      <c r="Q213" s="28">
        <f t="shared" si="83"/>
        <v>16</v>
      </c>
    </row>
    <row r="214" spans="1:17" x14ac:dyDescent="0.2">
      <c r="B214" s="71">
        <v>7</v>
      </c>
      <c r="C214" s="29" t="s">
        <v>221</v>
      </c>
      <c r="D214" s="72">
        <v>497</v>
      </c>
      <c r="E214" s="28">
        <v>2</v>
      </c>
      <c r="F214" s="28">
        <v>16</v>
      </c>
      <c r="G214" s="28">
        <f t="shared" si="84"/>
        <v>18</v>
      </c>
      <c r="H214" s="30">
        <f t="shared" si="85"/>
        <v>3.6217303822937627E-2</v>
      </c>
      <c r="I214" s="28">
        <v>0</v>
      </c>
      <c r="J214" s="28">
        <v>0</v>
      </c>
      <c r="K214" s="28">
        <v>14</v>
      </c>
      <c r="L214" s="28">
        <v>0</v>
      </c>
      <c r="M214" s="28">
        <f t="shared" si="82"/>
        <v>3</v>
      </c>
      <c r="N214" s="28">
        <v>1</v>
      </c>
      <c r="O214" s="28">
        <v>2</v>
      </c>
      <c r="P214" s="28">
        <v>1</v>
      </c>
      <c r="Q214" s="28">
        <f t="shared" si="83"/>
        <v>14</v>
      </c>
    </row>
    <row r="215" spans="1:17" x14ac:dyDescent="0.2">
      <c r="B215" s="71">
        <v>8</v>
      </c>
      <c r="C215" s="29" t="s">
        <v>222</v>
      </c>
      <c r="D215" s="72">
        <v>479</v>
      </c>
      <c r="E215" s="28">
        <v>21</v>
      </c>
      <c r="F215" s="28">
        <v>8</v>
      </c>
      <c r="G215" s="28">
        <f t="shared" si="84"/>
        <v>29</v>
      </c>
      <c r="H215" s="30">
        <f t="shared" si="85"/>
        <v>6.0542797494780795E-2</v>
      </c>
      <c r="I215" s="28">
        <v>0</v>
      </c>
      <c r="J215" s="28">
        <v>0</v>
      </c>
      <c r="K215" s="28">
        <v>15</v>
      </c>
      <c r="L215" s="28">
        <v>0</v>
      </c>
      <c r="M215" s="28">
        <f t="shared" si="82"/>
        <v>24</v>
      </c>
      <c r="N215" s="28">
        <v>2</v>
      </c>
      <c r="O215" s="28">
        <v>22</v>
      </c>
      <c r="P215" s="28">
        <v>0</v>
      </c>
      <c r="Q215" s="28">
        <f t="shared" si="83"/>
        <v>5</v>
      </c>
    </row>
    <row r="216" spans="1:17" x14ac:dyDescent="0.2">
      <c r="B216" s="71">
        <v>9</v>
      </c>
      <c r="C216" s="29" t="s">
        <v>223</v>
      </c>
      <c r="D216" s="72">
        <v>480</v>
      </c>
      <c r="E216" s="28">
        <v>12</v>
      </c>
      <c r="F216" s="28">
        <v>4</v>
      </c>
      <c r="G216" s="28">
        <f t="shared" si="84"/>
        <v>16</v>
      </c>
      <c r="H216" s="30">
        <f t="shared" si="85"/>
        <v>3.3333333333333333E-2</v>
      </c>
      <c r="I216" s="28">
        <v>0</v>
      </c>
      <c r="J216" s="28">
        <v>0</v>
      </c>
      <c r="K216" s="28">
        <v>9</v>
      </c>
      <c r="L216" s="28">
        <v>0</v>
      </c>
      <c r="M216" s="28">
        <f t="shared" si="82"/>
        <v>13</v>
      </c>
      <c r="N216" s="28">
        <v>0</v>
      </c>
      <c r="O216" s="28">
        <v>13</v>
      </c>
      <c r="P216" s="28">
        <v>1</v>
      </c>
      <c r="Q216" s="28">
        <f t="shared" si="83"/>
        <v>2</v>
      </c>
    </row>
    <row r="217" spans="1:17" x14ac:dyDescent="0.2">
      <c r="B217" s="71">
        <v>10</v>
      </c>
      <c r="C217" s="29" t="s">
        <v>224</v>
      </c>
      <c r="D217" s="72">
        <v>279</v>
      </c>
      <c r="E217" s="28">
        <v>4</v>
      </c>
      <c r="F217" s="28">
        <v>3</v>
      </c>
      <c r="G217" s="28">
        <f t="shared" si="84"/>
        <v>7</v>
      </c>
      <c r="H217" s="30">
        <f t="shared" si="85"/>
        <v>2.5089605734767026E-2</v>
      </c>
      <c r="I217" s="28">
        <v>0</v>
      </c>
      <c r="J217" s="28">
        <v>0</v>
      </c>
      <c r="K217" s="28">
        <v>4</v>
      </c>
      <c r="L217" s="28">
        <v>0</v>
      </c>
      <c r="M217" s="28">
        <f t="shared" si="82"/>
        <v>6</v>
      </c>
      <c r="N217" s="28">
        <v>1</v>
      </c>
      <c r="O217" s="28">
        <v>5</v>
      </c>
      <c r="P217" s="28">
        <v>1</v>
      </c>
      <c r="Q217" s="28">
        <f t="shared" si="83"/>
        <v>0</v>
      </c>
    </row>
    <row r="218" spans="1:17" x14ac:dyDescent="0.2">
      <c r="B218" s="71">
        <v>11</v>
      </c>
      <c r="C218" s="29" t="s">
        <v>225</v>
      </c>
      <c r="D218" s="72">
        <v>486</v>
      </c>
      <c r="E218" s="28">
        <v>8</v>
      </c>
      <c r="F218" s="28">
        <v>26</v>
      </c>
      <c r="G218" s="28">
        <f t="shared" si="84"/>
        <v>34</v>
      </c>
      <c r="H218" s="30">
        <f t="shared" si="85"/>
        <v>6.9958847736625515E-2</v>
      </c>
      <c r="I218" s="28">
        <v>0</v>
      </c>
      <c r="J218" s="28">
        <v>0</v>
      </c>
      <c r="K218" s="28">
        <v>22</v>
      </c>
      <c r="L218" s="28">
        <v>0</v>
      </c>
      <c r="M218" s="28">
        <f t="shared" si="82"/>
        <v>8</v>
      </c>
      <c r="N218" s="28">
        <v>0</v>
      </c>
      <c r="O218" s="28">
        <v>8</v>
      </c>
      <c r="P218" s="28">
        <v>0</v>
      </c>
      <c r="Q218" s="28">
        <f t="shared" si="83"/>
        <v>26</v>
      </c>
    </row>
    <row r="219" spans="1:17" ht="39" customHeight="1" x14ac:dyDescent="0.2">
      <c r="A219" s="52">
        <v>1</v>
      </c>
      <c r="B219" s="60">
        <v>14</v>
      </c>
      <c r="C219" s="61" t="s">
        <v>226</v>
      </c>
      <c r="D219" s="62">
        <f>SUM(D208:D218)</f>
        <v>4935</v>
      </c>
      <c r="E219" s="62">
        <f>SUM(E208:E218)</f>
        <v>105</v>
      </c>
      <c r="F219" s="62">
        <f>SUM(F208:F218)</f>
        <v>103</v>
      </c>
      <c r="G219" s="62">
        <f>SUM(G208:G218)</f>
        <v>208</v>
      </c>
      <c r="H219" s="63">
        <f>+G219/D219</f>
        <v>4.2147922998986828E-2</v>
      </c>
      <c r="I219" s="62">
        <f>SUM(I208:I218)</f>
        <v>0</v>
      </c>
      <c r="J219" s="62">
        <f>SUM(J208:J218)</f>
        <v>0</v>
      </c>
      <c r="K219" s="62">
        <f>SUM(K208:K218)</f>
        <v>162</v>
      </c>
      <c r="L219" s="62">
        <f t="shared" ref="L219:Q219" si="86">SUM(L208:L218)</f>
        <v>0</v>
      </c>
      <c r="M219" s="62">
        <f t="shared" si="86"/>
        <v>113</v>
      </c>
      <c r="N219" s="62">
        <f t="shared" si="86"/>
        <v>9</v>
      </c>
      <c r="O219" s="62">
        <f t="shared" si="86"/>
        <v>104</v>
      </c>
      <c r="P219" s="62">
        <f t="shared" si="86"/>
        <v>8</v>
      </c>
      <c r="Q219" s="62">
        <f t="shared" si="86"/>
        <v>87</v>
      </c>
    </row>
    <row r="220" spans="1:17" ht="45.75" customHeight="1" x14ac:dyDescent="0.2">
      <c r="A220" s="52">
        <v>1</v>
      </c>
      <c r="B220" s="968" t="s">
        <v>227</v>
      </c>
      <c r="C220" s="968"/>
      <c r="D220" s="50">
        <f>+D219+D207+D194+D174+D151+D139+D124+D107+D94+D83+D67+D53+D39+D22</f>
        <v>32180</v>
      </c>
      <c r="E220" s="50">
        <f>+E219+E207+E194+E174+E151+E139+E124+E107+E94+E83+E67+E53+E39+E22</f>
        <v>3528</v>
      </c>
      <c r="F220" s="50">
        <f>+F219+F207+F194+F174+F151+F139+F124+F107+F94+F83+F67+F53+F39+F22</f>
        <v>3449</v>
      </c>
      <c r="G220" s="50">
        <f>+G219+G207+G194+G174+G151+G139+G124+G107+G94+G83+G67+G53+G39+G22</f>
        <v>6977</v>
      </c>
      <c r="H220" s="63">
        <f>+G220/D220</f>
        <v>0.2168116842759478</v>
      </c>
      <c r="I220" s="50">
        <f t="shared" ref="I220:P220" si="87">+I219+I207+I194+I174+I151+I139+I124+I107+I94+I83+I67+I53+I39+I22</f>
        <v>2022</v>
      </c>
      <c r="J220" s="50">
        <f t="shared" si="87"/>
        <v>4085</v>
      </c>
      <c r="K220" s="50">
        <f t="shared" si="87"/>
        <v>4710</v>
      </c>
      <c r="L220" s="50">
        <f t="shared" si="87"/>
        <v>6</v>
      </c>
      <c r="M220" s="50">
        <f>+M219+M207+M194+M174+M151+M139+M124+M107+M94+M83+M67+M53+M39+M22</f>
        <v>1060</v>
      </c>
      <c r="N220" s="50">
        <f t="shared" si="87"/>
        <v>921</v>
      </c>
      <c r="O220" s="50">
        <f t="shared" si="87"/>
        <v>139</v>
      </c>
      <c r="P220" s="50">
        <f t="shared" si="87"/>
        <v>174</v>
      </c>
      <c r="Q220" s="50">
        <f>+Q219+Q207+Q194+Q174+Q151+Q139+Q124+Q107+Q94+Q83+Q67+Q53+Q39+Q22</f>
        <v>5743</v>
      </c>
    </row>
  </sheetData>
  <autoFilter ref="A5:V220"/>
  <mergeCells count="16">
    <mergeCell ref="Q3:Q4"/>
    <mergeCell ref="B1:Q1"/>
    <mergeCell ref="O2:Q2"/>
    <mergeCell ref="B3:B4"/>
    <mergeCell ref="C3:C4"/>
    <mergeCell ref="D3:D4"/>
    <mergeCell ref="E3:E4"/>
    <mergeCell ref="F3:F4"/>
    <mergeCell ref="G3:G4"/>
    <mergeCell ref="N3:N4"/>
    <mergeCell ref="B220:C220"/>
    <mergeCell ref="I3:L3"/>
    <mergeCell ref="M3:M4"/>
    <mergeCell ref="P3:P4"/>
    <mergeCell ref="O3:O4"/>
    <mergeCell ref="H3:H4"/>
  </mergeCells>
  <phoneticPr fontId="0" type="noConversion"/>
  <conditionalFormatting sqref="H67 H94 H139 H151 H174 H107 H194 H207 H219 H53 H39 H124 H83 H22">
    <cfRule type="cellIs" dxfId="401" priority="5" stopIfTrue="1" operator="lessThan">
      <formula>0.52</formula>
    </cfRule>
    <cfRule type="cellIs" dxfId="400" priority="6" stopIfTrue="1" operator="greaterThan">
      <formula>100</formula>
    </cfRule>
  </conditionalFormatting>
  <conditionalFormatting sqref="H220">
    <cfRule type="cellIs" dxfId="399" priority="1" stopIfTrue="1" operator="lessThan">
      <formula>0.52</formula>
    </cfRule>
    <cfRule type="cellIs" dxfId="398" priority="2" stopIfTrue="1" operator="greaterThan">
      <formula>100</formula>
    </cfRule>
  </conditionalFormatting>
  <pageMargins left="0.7" right="0.7" top="0.75" bottom="0.75" header="0.3" footer="0.3"/>
  <pageSetup paperSize="9" orientation="portrait" r:id="rId1"/>
  <ignoredErrors>
    <ignoredError sqref="D22:F220 I22:L220 N22:P38 N40:P220 O39:P39" formulaRange="1"/>
    <ignoredError sqref="G22:H220 M22:M220 Q22:Q220" formula="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20"/>
  <sheetViews>
    <sheetView view="pageBreakPreview" zoomScale="40" zoomScaleNormal="55" zoomScaleSheetLayoutView="40" workbookViewId="0">
      <selection activeCell="F8" sqref="F8"/>
    </sheetView>
  </sheetViews>
  <sheetFormatPr defaultRowHeight="15" x14ac:dyDescent="0.25"/>
  <cols>
    <col min="1" max="1" width="12.7109375" customWidth="1"/>
    <col min="2" max="2" width="45.42578125" customWidth="1"/>
    <col min="3" max="12" width="26.140625" customWidth="1"/>
  </cols>
  <sheetData>
    <row r="1" spans="1:12" ht="96" customHeight="1" x14ac:dyDescent="0.25">
      <c r="A1" s="1028" t="s">
        <v>920</v>
      </c>
      <c r="B1" s="1028"/>
      <c r="C1" s="1028"/>
      <c r="D1" s="1028"/>
      <c r="E1" s="1028"/>
      <c r="F1" s="1028"/>
      <c r="G1" s="1028"/>
      <c r="H1" s="1028"/>
      <c r="I1" s="1028"/>
      <c r="J1" s="1028"/>
      <c r="K1" s="1028"/>
      <c r="L1" s="1028"/>
    </row>
    <row r="2" spans="1:12" ht="24.75" customHeight="1" thickBot="1" x14ac:dyDescent="0.3">
      <c r="A2" s="260"/>
      <c r="B2" s="260"/>
      <c r="C2" s="260"/>
      <c r="D2" s="260"/>
      <c r="E2" s="260"/>
      <c r="F2" s="260"/>
      <c r="G2" s="260"/>
      <c r="H2" s="260"/>
      <c r="I2" s="126"/>
      <c r="J2" s="126"/>
      <c r="K2" s="126"/>
      <c r="L2" s="284" t="s">
        <v>461</v>
      </c>
    </row>
    <row r="3" spans="1:12" ht="37.5" customHeight="1" thickBot="1" x14ac:dyDescent="0.3">
      <c r="A3" s="1033" t="s">
        <v>448</v>
      </c>
      <c r="B3" s="1035" t="s">
        <v>432</v>
      </c>
      <c r="C3" s="1033" t="s">
        <v>453</v>
      </c>
      <c r="D3" s="1074"/>
      <c r="E3" s="1039" t="s">
        <v>672</v>
      </c>
      <c r="F3" s="1040"/>
      <c r="G3" s="1040"/>
      <c r="H3" s="1040"/>
      <c r="I3" s="1040"/>
      <c r="J3" s="1040"/>
      <c r="K3" s="1040"/>
      <c r="L3" s="1041"/>
    </row>
    <row r="4" spans="1:12" ht="173.25" customHeight="1" thickBot="1" x14ac:dyDescent="0.3">
      <c r="A4" s="1058"/>
      <c r="B4" s="1059"/>
      <c r="C4" s="1075"/>
      <c r="D4" s="1076"/>
      <c r="E4" s="1072" t="s">
        <v>675</v>
      </c>
      <c r="F4" s="1073"/>
      <c r="G4" s="1072" t="s">
        <v>849</v>
      </c>
      <c r="H4" s="1073"/>
      <c r="I4" s="1077" t="s">
        <v>673</v>
      </c>
      <c r="J4" s="1078"/>
      <c r="K4" s="1072" t="s">
        <v>674</v>
      </c>
      <c r="L4" s="1073"/>
    </row>
    <row r="5" spans="1:12" ht="69.75" customHeight="1" thickBot="1" x14ac:dyDescent="0.3">
      <c r="A5" s="1034"/>
      <c r="B5" s="1036"/>
      <c r="C5" s="496" t="s">
        <v>677</v>
      </c>
      <c r="D5" s="497" t="s">
        <v>455</v>
      </c>
      <c r="E5" s="498" t="s">
        <v>454</v>
      </c>
      <c r="F5" s="497" t="s">
        <v>455</v>
      </c>
      <c r="G5" s="498" t="s">
        <v>454</v>
      </c>
      <c r="H5" s="497" t="s">
        <v>455</v>
      </c>
      <c r="I5" s="498" t="s">
        <v>454</v>
      </c>
      <c r="J5" s="497" t="s">
        <v>455</v>
      </c>
      <c r="K5" s="498" t="s">
        <v>454</v>
      </c>
      <c r="L5" s="497" t="s">
        <v>455</v>
      </c>
    </row>
    <row r="6" spans="1:12" ht="54.75" customHeight="1" thickBot="1" x14ac:dyDescent="0.3">
      <c r="A6" s="1037" t="s">
        <v>425</v>
      </c>
      <c r="B6" s="1038"/>
      <c r="C6" s="409">
        <f>SUM(C7:C20)</f>
        <v>17763</v>
      </c>
      <c r="D6" s="436">
        <f>SUM(D7:D20)</f>
        <v>39557.024964000011</v>
      </c>
      <c r="E6" s="156">
        <f t="shared" ref="E6:L6" si="0">SUM(E7:E20)</f>
        <v>11582</v>
      </c>
      <c r="F6" s="195">
        <f t="shared" si="0"/>
        <v>27370.923869999999</v>
      </c>
      <c r="G6" s="156">
        <f t="shared" si="0"/>
        <v>1400</v>
      </c>
      <c r="H6" s="195">
        <f t="shared" si="0"/>
        <v>542.66599999999994</v>
      </c>
      <c r="I6" s="156">
        <f t="shared" si="0"/>
        <v>3591</v>
      </c>
      <c r="J6" s="432">
        <f t="shared" si="0"/>
        <v>10833.985094000001</v>
      </c>
      <c r="K6" s="156">
        <f t="shared" si="0"/>
        <v>1190</v>
      </c>
      <c r="L6" s="195">
        <f t="shared" si="0"/>
        <v>809.45</v>
      </c>
    </row>
    <row r="7" spans="1:12" ht="62.25" customHeight="1" x14ac:dyDescent="0.25">
      <c r="A7" s="148">
        <v>1</v>
      </c>
      <c r="B7" s="171" t="s">
        <v>29</v>
      </c>
      <c r="C7" s="410">
        <f>E7+G7+I7+K7</f>
        <v>833</v>
      </c>
      <c r="D7" s="437">
        <f t="shared" ref="D7:D20" si="1">F7+H7+J7+L7</f>
        <v>2603.7478160000005</v>
      </c>
      <c r="E7" s="159">
        <v>501</v>
      </c>
      <c r="F7" s="186">
        <v>1990.8000000000004</v>
      </c>
      <c r="G7" s="159">
        <v>76</v>
      </c>
      <c r="H7" s="186">
        <v>20.653000000000002</v>
      </c>
      <c r="I7" s="159">
        <v>219</v>
      </c>
      <c r="J7" s="433">
        <v>571.54481600000008</v>
      </c>
      <c r="K7" s="159">
        <v>37</v>
      </c>
      <c r="L7" s="186">
        <v>20.75</v>
      </c>
    </row>
    <row r="8" spans="1:12" ht="62.25" customHeight="1" x14ac:dyDescent="0.25">
      <c r="A8" s="149">
        <v>2</v>
      </c>
      <c r="B8" s="172" t="s">
        <v>408</v>
      </c>
      <c r="C8" s="411">
        <f t="shared" ref="C8:C20" si="2">E8+G8+I8+K8</f>
        <v>428</v>
      </c>
      <c r="D8" s="438">
        <f t="shared" si="1"/>
        <v>2838.5</v>
      </c>
      <c r="E8" s="162">
        <v>425</v>
      </c>
      <c r="F8" s="189">
        <v>2817.5</v>
      </c>
      <c r="G8" s="162"/>
      <c r="H8" s="189"/>
      <c r="I8" s="162">
        <v>3</v>
      </c>
      <c r="J8" s="434">
        <v>21</v>
      </c>
      <c r="K8" s="162"/>
      <c r="L8" s="189"/>
    </row>
    <row r="9" spans="1:12" ht="62.25" customHeight="1" x14ac:dyDescent="0.25">
      <c r="A9" s="149">
        <v>3</v>
      </c>
      <c r="B9" s="172" t="s">
        <v>255</v>
      </c>
      <c r="C9" s="411">
        <f t="shared" si="2"/>
        <v>4222</v>
      </c>
      <c r="D9" s="438">
        <f t="shared" si="1"/>
        <v>4984.5860000000002</v>
      </c>
      <c r="E9" s="162">
        <v>3959</v>
      </c>
      <c r="F9" s="189">
        <v>4430.5360000000001</v>
      </c>
      <c r="G9" s="162">
        <v>91</v>
      </c>
      <c r="H9" s="189">
        <v>93.8</v>
      </c>
      <c r="I9" s="162">
        <v>164</v>
      </c>
      <c r="J9" s="434">
        <v>456.8</v>
      </c>
      <c r="K9" s="162">
        <v>8</v>
      </c>
      <c r="L9" s="189">
        <v>3.45</v>
      </c>
    </row>
    <row r="10" spans="1:12" ht="62.25" customHeight="1" x14ac:dyDescent="0.25">
      <c r="A10" s="149">
        <v>4</v>
      </c>
      <c r="B10" s="172" t="s">
        <v>74</v>
      </c>
      <c r="C10" s="411">
        <f t="shared" si="2"/>
        <v>518</v>
      </c>
      <c r="D10" s="438">
        <f t="shared" si="1"/>
        <v>1681.2550000000001</v>
      </c>
      <c r="E10" s="162">
        <v>320</v>
      </c>
      <c r="F10" s="189">
        <v>1452.3020000000001</v>
      </c>
      <c r="G10" s="162">
        <v>51</v>
      </c>
      <c r="H10" s="189">
        <v>13.732999999999997</v>
      </c>
      <c r="I10" s="162">
        <v>41</v>
      </c>
      <c r="J10" s="434">
        <v>155.9</v>
      </c>
      <c r="K10" s="162">
        <v>106</v>
      </c>
      <c r="L10" s="189">
        <v>59.320000000000007</v>
      </c>
    </row>
    <row r="11" spans="1:12" ht="62.25" customHeight="1" x14ac:dyDescent="0.25">
      <c r="A11" s="149">
        <v>5</v>
      </c>
      <c r="B11" s="172" t="s">
        <v>90</v>
      </c>
      <c r="C11" s="411">
        <f t="shared" si="2"/>
        <v>3120</v>
      </c>
      <c r="D11" s="438">
        <f t="shared" si="1"/>
        <v>4952.2110000000002</v>
      </c>
      <c r="E11" s="162">
        <v>1550</v>
      </c>
      <c r="F11" s="189">
        <v>2456.8109999999997</v>
      </c>
      <c r="G11" s="162">
        <v>256</v>
      </c>
      <c r="H11" s="189">
        <v>79.299999999999983</v>
      </c>
      <c r="I11" s="162">
        <v>1081</v>
      </c>
      <c r="J11" s="434">
        <v>2280.1000000000004</v>
      </c>
      <c r="K11" s="162">
        <v>233</v>
      </c>
      <c r="L11" s="189">
        <v>136.00000000000003</v>
      </c>
    </row>
    <row r="12" spans="1:12" ht="62.25" customHeight="1" x14ac:dyDescent="0.25">
      <c r="A12" s="149">
        <v>6</v>
      </c>
      <c r="B12" s="172" t="s">
        <v>101</v>
      </c>
      <c r="C12" s="411">
        <f t="shared" si="2"/>
        <v>751</v>
      </c>
      <c r="D12" s="438">
        <f t="shared" si="1"/>
        <v>3323.7139999999995</v>
      </c>
      <c r="E12" s="162">
        <v>254</v>
      </c>
      <c r="F12" s="189">
        <v>1743.9739999999997</v>
      </c>
      <c r="G12" s="162">
        <v>55</v>
      </c>
      <c r="H12" s="189">
        <v>18.87</v>
      </c>
      <c r="I12" s="162">
        <v>379</v>
      </c>
      <c r="J12" s="434">
        <v>1513.8</v>
      </c>
      <c r="K12" s="162">
        <v>63</v>
      </c>
      <c r="L12" s="189">
        <v>47.07</v>
      </c>
    </row>
    <row r="13" spans="1:12" ht="62.25" customHeight="1" x14ac:dyDescent="0.25">
      <c r="A13" s="149">
        <v>7</v>
      </c>
      <c r="B13" s="172" t="s">
        <v>114</v>
      </c>
      <c r="C13" s="411">
        <f t="shared" si="2"/>
        <v>1587</v>
      </c>
      <c r="D13" s="438">
        <f t="shared" si="1"/>
        <v>1666.2</v>
      </c>
      <c r="E13" s="162">
        <v>1167</v>
      </c>
      <c r="F13" s="189">
        <v>1165.5</v>
      </c>
      <c r="G13" s="162">
        <v>220</v>
      </c>
      <c r="H13" s="189">
        <v>87.499999999999972</v>
      </c>
      <c r="I13" s="162">
        <v>98</v>
      </c>
      <c r="J13" s="434">
        <v>356.40000000000003</v>
      </c>
      <c r="K13" s="162">
        <v>102</v>
      </c>
      <c r="L13" s="189">
        <v>56.8</v>
      </c>
    </row>
    <row r="14" spans="1:12" ht="62.25" customHeight="1" x14ac:dyDescent="0.25">
      <c r="A14" s="149">
        <v>8</v>
      </c>
      <c r="B14" s="172" t="s">
        <v>131</v>
      </c>
      <c r="C14" s="411">
        <f t="shared" si="2"/>
        <v>2107</v>
      </c>
      <c r="D14" s="438">
        <f t="shared" si="1"/>
        <v>2679.0691400000001</v>
      </c>
      <c r="E14" s="162">
        <v>1534</v>
      </c>
      <c r="F14" s="189">
        <v>1978.2170000000001</v>
      </c>
      <c r="G14" s="162">
        <v>139</v>
      </c>
      <c r="H14" s="189">
        <v>73.099999999999994</v>
      </c>
      <c r="I14" s="162">
        <v>253</v>
      </c>
      <c r="J14" s="434">
        <v>486.65213999999997</v>
      </c>
      <c r="K14" s="162">
        <v>181</v>
      </c>
      <c r="L14" s="189">
        <v>141.1</v>
      </c>
    </row>
    <row r="15" spans="1:12" ht="62.25" customHeight="1" x14ac:dyDescent="0.25">
      <c r="A15" s="149">
        <v>9</v>
      </c>
      <c r="B15" s="172" t="s">
        <v>146</v>
      </c>
      <c r="C15" s="411">
        <f t="shared" si="2"/>
        <v>586</v>
      </c>
      <c r="D15" s="438">
        <f t="shared" si="1"/>
        <v>2266.6247450000001</v>
      </c>
      <c r="E15" s="162">
        <v>366</v>
      </c>
      <c r="F15" s="189">
        <v>2069.5488</v>
      </c>
      <c r="G15" s="162">
        <v>41</v>
      </c>
      <c r="H15" s="189">
        <v>13.662000000000003</v>
      </c>
      <c r="I15" s="162">
        <v>40</v>
      </c>
      <c r="J15" s="434">
        <v>104.033945</v>
      </c>
      <c r="K15" s="162">
        <v>139</v>
      </c>
      <c r="L15" s="189">
        <v>79.380000000000024</v>
      </c>
    </row>
    <row r="16" spans="1:12" ht="62.25" customHeight="1" x14ac:dyDescent="0.25">
      <c r="A16" s="149">
        <v>10</v>
      </c>
      <c r="B16" s="172" t="s">
        <v>158</v>
      </c>
      <c r="C16" s="411">
        <f t="shared" si="2"/>
        <v>630</v>
      </c>
      <c r="D16" s="438">
        <f t="shared" si="1"/>
        <v>1188.7511</v>
      </c>
      <c r="E16" s="162">
        <v>249</v>
      </c>
      <c r="F16" s="189">
        <v>427.35110000000003</v>
      </c>
      <c r="G16" s="162">
        <v>40</v>
      </c>
      <c r="H16" s="189">
        <v>14.500000000000005</v>
      </c>
      <c r="I16" s="162">
        <v>183</v>
      </c>
      <c r="J16" s="434">
        <v>619.29999999999995</v>
      </c>
      <c r="K16" s="162">
        <v>158</v>
      </c>
      <c r="L16" s="189">
        <v>127.6</v>
      </c>
    </row>
    <row r="17" spans="1:12" ht="62.25" customHeight="1" x14ac:dyDescent="0.25">
      <c r="A17" s="149">
        <v>11</v>
      </c>
      <c r="B17" s="172" t="s">
        <v>409</v>
      </c>
      <c r="C17" s="411">
        <f t="shared" si="2"/>
        <v>774</v>
      </c>
      <c r="D17" s="438">
        <f t="shared" si="1"/>
        <v>3647.0499999999993</v>
      </c>
      <c r="E17" s="162">
        <v>404</v>
      </c>
      <c r="F17" s="189">
        <v>2685.0499999999997</v>
      </c>
      <c r="G17" s="162">
        <v>49</v>
      </c>
      <c r="H17" s="189">
        <v>20.700000000000003</v>
      </c>
      <c r="I17" s="162">
        <v>246</v>
      </c>
      <c r="J17" s="434">
        <v>880.1</v>
      </c>
      <c r="K17" s="162">
        <v>75</v>
      </c>
      <c r="L17" s="189">
        <v>61.199999999999996</v>
      </c>
    </row>
    <row r="18" spans="1:12" ht="62.25" customHeight="1" x14ac:dyDescent="0.25">
      <c r="A18" s="149">
        <v>12</v>
      </c>
      <c r="B18" s="172" t="s">
        <v>201</v>
      </c>
      <c r="C18" s="411">
        <f t="shared" si="2"/>
        <v>908</v>
      </c>
      <c r="D18" s="438">
        <f t="shared" si="1"/>
        <v>3146.2751630000007</v>
      </c>
      <c r="E18" s="162">
        <v>428</v>
      </c>
      <c r="F18" s="189">
        <v>2183.6039700000006</v>
      </c>
      <c r="G18" s="162">
        <v>70</v>
      </c>
      <c r="H18" s="189">
        <v>21.817999999999998</v>
      </c>
      <c r="I18" s="162">
        <v>383</v>
      </c>
      <c r="J18" s="434">
        <v>923.95319300000006</v>
      </c>
      <c r="K18" s="162">
        <v>27</v>
      </c>
      <c r="L18" s="189">
        <v>16.900000000000006</v>
      </c>
    </row>
    <row r="19" spans="1:12" ht="62.25" customHeight="1" x14ac:dyDescent="0.25">
      <c r="A19" s="149">
        <v>13</v>
      </c>
      <c r="B19" s="172" t="s">
        <v>214</v>
      </c>
      <c r="C19" s="411">
        <f t="shared" si="2"/>
        <v>811</v>
      </c>
      <c r="D19" s="438">
        <f t="shared" si="1"/>
        <v>2082.1410000000001</v>
      </c>
      <c r="E19" s="162">
        <v>409</v>
      </c>
      <c r="F19" s="189">
        <v>1840.13</v>
      </c>
      <c r="G19" s="162">
        <v>298</v>
      </c>
      <c r="H19" s="189">
        <v>80.529999999999987</v>
      </c>
      <c r="I19" s="162">
        <v>67</v>
      </c>
      <c r="J19" s="434">
        <v>140.50099999999998</v>
      </c>
      <c r="K19" s="162">
        <v>37</v>
      </c>
      <c r="L19" s="189">
        <v>20.980000000000004</v>
      </c>
    </row>
    <row r="20" spans="1:12" ht="62.25" customHeight="1" thickBot="1" x14ac:dyDescent="0.3">
      <c r="A20" s="150">
        <v>14</v>
      </c>
      <c r="B20" s="173" t="s">
        <v>226</v>
      </c>
      <c r="C20" s="412">
        <f t="shared" si="2"/>
        <v>488</v>
      </c>
      <c r="D20" s="439">
        <f t="shared" si="1"/>
        <v>2496.8999999999996</v>
      </c>
      <c r="E20" s="165">
        <v>16</v>
      </c>
      <c r="F20" s="192">
        <v>129.6</v>
      </c>
      <c r="G20" s="165">
        <v>14</v>
      </c>
      <c r="H20" s="192">
        <v>4.5</v>
      </c>
      <c r="I20" s="165">
        <v>434</v>
      </c>
      <c r="J20" s="435">
        <v>2323.8999999999996</v>
      </c>
      <c r="K20" s="165">
        <v>24</v>
      </c>
      <c r="L20" s="192">
        <v>38.9</v>
      </c>
    </row>
  </sheetData>
  <mergeCells count="10">
    <mergeCell ref="E3:L3"/>
    <mergeCell ref="A1:L1"/>
    <mergeCell ref="A6:B6"/>
    <mergeCell ref="A3:A5"/>
    <mergeCell ref="B3:B5"/>
    <mergeCell ref="E4:F4"/>
    <mergeCell ref="K4:L4"/>
    <mergeCell ref="G4:H4"/>
    <mergeCell ref="C3:D4"/>
    <mergeCell ref="I4:J4"/>
  </mergeCells>
  <conditionalFormatting sqref="C3 I7:J9 I13:J13 I15:J15 A6:C6 A8:B19 A2:A3 E3:E4 C8:G20 A7:G7 K7:L14 K16:L20 C5:L5">
    <cfRule type="cellIs" dxfId="315" priority="54" operator="lessThan">
      <formula>0</formula>
    </cfRule>
  </conditionalFormatting>
  <conditionalFormatting sqref="A20:B20">
    <cfRule type="cellIs" dxfId="314" priority="51" operator="lessThan">
      <formula>0</formula>
    </cfRule>
  </conditionalFormatting>
  <conditionalFormatting sqref="D7:D20">
    <cfRule type="cellIs" dxfId="313" priority="50" operator="lessThan">
      <formula>0</formula>
    </cfRule>
  </conditionalFormatting>
  <conditionalFormatting sqref="E5:H5 E4">
    <cfRule type="cellIs" dxfId="312" priority="48" operator="lessThan">
      <formula>0</formula>
    </cfRule>
  </conditionalFormatting>
  <conditionalFormatting sqref="C3">
    <cfRule type="cellIs" dxfId="311" priority="47" operator="lessThan">
      <formula>0</formula>
    </cfRule>
  </conditionalFormatting>
  <conditionalFormatting sqref="B3">
    <cfRule type="cellIs" dxfId="310" priority="41" operator="lessThan">
      <formula>0</formula>
    </cfRule>
  </conditionalFormatting>
  <conditionalFormatting sqref="G4 I4 K4">
    <cfRule type="cellIs" dxfId="309" priority="40" operator="lessThan">
      <formula>0</formula>
    </cfRule>
  </conditionalFormatting>
  <conditionalFormatting sqref="G4 I4 K4">
    <cfRule type="cellIs" dxfId="308" priority="39" operator="lessThan">
      <formula>0</formula>
    </cfRule>
  </conditionalFormatting>
  <conditionalFormatting sqref="I12:J12">
    <cfRule type="cellIs" dxfId="307" priority="26" operator="lessThan">
      <formula>0</formula>
    </cfRule>
  </conditionalFormatting>
  <conditionalFormatting sqref="K15:L15">
    <cfRule type="cellIs" dxfId="306" priority="18" operator="lessThan">
      <formula>0</formula>
    </cfRule>
  </conditionalFormatting>
  <conditionalFormatting sqref="I11:J11">
    <cfRule type="cellIs" dxfId="305" priority="28" operator="lessThan">
      <formula>0</formula>
    </cfRule>
  </conditionalFormatting>
  <conditionalFormatting sqref="I10:J10">
    <cfRule type="cellIs" dxfId="304" priority="30" operator="lessThan">
      <formula>0</formula>
    </cfRule>
  </conditionalFormatting>
  <conditionalFormatting sqref="I14:J14">
    <cfRule type="cellIs" dxfId="303" priority="24" operator="lessThan">
      <formula>0</formula>
    </cfRule>
  </conditionalFormatting>
  <conditionalFormatting sqref="I16:J20">
    <cfRule type="cellIs" dxfId="302" priority="22" operator="lessThan">
      <formula>0</formula>
    </cfRule>
  </conditionalFormatting>
  <conditionalFormatting sqref="A1">
    <cfRule type="cellIs" dxfId="301" priority="20" operator="lessThan">
      <formula>0</formula>
    </cfRule>
  </conditionalFormatting>
  <conditionalFormatting sqref="H20">
    <cfRule type="cellIs" dxfId="300" priority="15" operator="lessThan">
      <formula>0</formula>
    </cfRule>
  </conditionalFormatting>
  <conditionalFormatting sqref="H7:H20">
    <cfRule type="cellIs" dxfId="299" priority="16" operator="lessThan">
      <formula>0</formula>
    </cfRule>
  </conditionalFormatting>
  <printOptions horizontalCentered="1"/>
  <pageMargins left="0.39370078740157483" right="0.35433070866141736" top="0.35433070866141736" bottom="0.35433070866141736" header="0" footer="0"/>
  <pageSetup paperSize="9"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21"/>
  <sheetViews>
    <sheetView view="pageBreakPreview" topLeftCell="B1" zoomScale="40" zoomScaleNormal="55" zoomScaleSheetLayoutView="40" workbookViewId="0">
      <selection activeCell="F8" sqref="F8"/>
    </sheetView>
  </sheetViews>
  <sheetFormatPr defaultRowHeight="15" x14ac:dyDescent="0.25"/>
  <cols>
    <col min="1" max="1" width="10.5703125" customWidth="1"/>
    <col min="2" max="2" width="41.28515625" customWidth="1"/>
    <col min="3" max="3" width="24.5703125" customWidth="1"/>
    <col min="4" max="4" width="28.85546875" customWidth="1"/>
    <col min="5" max="6" width="22.140625" customWidth="1"/>
    <col min="7" max="13" width="26.85546875" customWidth="1"/>
  </cols>
  <sheetData>
    <row r="1" spans="1:13" ht="102.75" customHeight="1" x14ac:dyDescent="0.25">
      <c r="A1" s="1079" t="s">
        <v>923</v>
      </c>
      <c r="B1" s="1079"/>
      <c r="C1" s="1079"/>
      <c r="D1" s="1079"/>
      <c r="E1" s="1079"/>
      <c r="F1" s="1079"/>
      <c r="G1" s="1079"/>
      <c r="H1" s="1079"/>
      <c r="I1" s="1079"/>
      <c r="J1" s="1079"/>
      <c r="K1" s="1079"/>
      <c r="L1" s="1079"/>
      <c r="M1" s="1079"/>
    </row>
    <row r="2" spans="1:13" ht="30" customHeight="1" thickBot="1" x14ac:dyDescent="0.3">
      <c r="A2" s="260"/>
      <c r="B2" s="260"/>
      <c r="C2" s="260"/>
      <c r="D2" s="260"/>
      <c r="E2" s="260"/>
      <c r="F2" s="260"/>
      <c r="G2" s="260"/>
      <c r="H2" s="260"/>
      <c r="I2" s="260"/>
      <c r="M2" s="134" t="s">
        <v>461</v>
      </c>
    </row>
    <row r="3" spans="1:13" ht="35.25" customHeight="1" thickBot="1" x14ac:dyDescent="0.3">
      <c r="A3" s="1089" t="s">
        <v>448</v>
      </c>
      <c r="B3" s="1092" t="s">
        <v>432</v>
      </c>
      <c r="C3" s="1033" t="s">
        <v>431</v>
      </c>
      <c r="D3" s="1035"/>
      <c r="E3" s="1039" t="s">
        <v>335</v>
      </c>
      <c r="F3" s="1040"/>
      <c r="G3" s="1040"/>
      <c r="H3" s="1040"/>
      <c r="I3" s="1040"/>
      <c r="J3" s="1040"/>
      <c r="K3" s="1040"/>
      <c r="L3" s="1040"/>
      <c r="M3" s="1041"/>
    </row>
    <row r="4" spans="1:13" ht="65.25" customHeight="1" x14ac:dyDescent="0.25">
      <c r="A4" s="1090"/>
      <c r="B4" s="1093"/>
      <c r="C4" s="1058"/>
      <c r="D4" s="1082"/>
      <c r="E4" s="1016" t="s">
        <v>11</v>
      </c>
      <c r="F4" s="1019" t="s">
        <v>428</v>
      </c>
      <c r="G4" s="1016" t="s">
        <v>896</v>
      </c>
      <c r="H4" s="1060" t="s">
        <v>615</v>
      </c>
      <c r="I4" s="1060" t="s">
        <v>897</v>
      </c>
      <c r="J4" s="1019" t="s">
        <v>898</v>
      </c>
      <c r="K4" s="1083" t="s">
        <v>902</v>
      </c>
      <c r="L4" s="1085" t="s">
        <v>900</v>
      </c>
      <c r="M4" s="1087" t="s">
        <v>901</v>
      </c>
    </row>
    <row r="5" spans="1:13" ht="151.5" customHeight="1" thickBot="1" x14ac:dyDescent="0.3">
      <c r="A5" s="1091"/>
      <c r="B5" s="1094"/>
      <c r="C5" s="886" t="s">
        <v>454</v>
      </c>
      <c r="D5" s="888" t="s">
        <v>899</v>
      </c>
      <c r="E5" s="1018"/>
      <c r="F5" s="1021" t="s">
        <v>455</v>
      </c>
      <c r="G5" s="1018" t="s">
        <v>454</v>
      </c>
      <c r="H5" s="1095"/>
      <c r="I5" s="1095"/>
      <c r="J5" s="1021"/>
      <c r="K5" s="1084"/>
      <c r="L5" s="1086"/>
      <c r="M5" s="1088"/>
    </row>
    <row r="6" spans="1:13" ht="60.75" customHeight="1" thickBot="1" x14ac:dyDescent="0.3">
      <c r="A6" s="1080" t="s">
        <v>425</v>
      </c>
      <c r="B6" s="1081"/>
      <c r="C6" s="261">
        <f>SUM(C7:C20)</f>
        <v>58375</v>
      </c>
      <c r="D6" s="889">
        <f t="shared" ref="D6:M6" si="0">SUM(D7:D20)</f>
        <v>17351.714675850002</v>
      </c>
      <c r="E6" s="248">
        <f>SUM(E7:E20)</f>
        <v>44279</v>
      </c>
      <c r="F6" s="262">
        <f t="shared" si="0"/>
        <v>29625</v>
      </c>
      <c r="G6" s="248">
        <f t="shared" si="0"/>
        <v>3186</v>
      </c>
      <c r="H6" s="249">
        <f t="shared" si="0"/>
        <v>40543</v>
      </c>
      <c r="I6" s="249">
        <f t="shared" si="0"/>
        <v>10377</v>
      </c>
      <c r="J6" s="262">
        <f t="shared" si="0"/>
        <v>4269</v>
      </c>
      <c r="K6" s="248">
        <f t="shared" si="0"/>
        <v>4913</v>
      </c>
      <c r="L6" s="249">
        <f t="shared" si="0"/>
        <v>34114</v>
      </c>
      <c r="M6" s="262">
        <f t="shared" si="0"/>
        <v>19348</v>
      </c>
    </row>
    <row r="7" spans="1:13" ht="70.5" customHeight="1" x14ac:dyDescent="0.25">
      <c r="A7" s="159">
        <v>1</v>
      </c>
      <c r="B7" s="236" t="s">
        <v>29</v>
      </c>
      <c r="C7" s="263">
        <v>3566</v>
      </c>
      <c r="D7" s="890">
        <v>1771.46863435</v>
      </c>
      <c r="E7" s="250">
        <v>2844</v>
      </c>
      <c r="F7" s="264">
        <v>1927</v>
      </c>
      <c r="G7" s="250">
        <v>398</v>
      </c>
      <c r="H7" s="251">
        <v>2285</v>
      </c>
      <c r="I7" s="251">
        <v>520</v>
      </c>
      <c r="J7" s="264">
        <v>363</v>
      </c>
      <c r="K7" s="250">
        <v>297</v>
      </c>
      <c r="L7" s="251">
        <v>1981</v>
      </c>
      <c r="M7" s="264">
        <v>1288</v>
      </c>
    </row>
    <row r="8" spans="1:13" ht="64.5" customHeight="1" x14ac:dyDescent="0.25">
      <c r="A8" s="162">
        <v>2</v>
      </c>
      <c r="B8" s="237" t="s">
        <v>408</v>
      </c>
      <c r="C8" s="265">
        <v>3598</v>
      </c>
      <c r="D8" s="891">
        <v>1222.5999999999999</v>
      </c>
      <c r="E8" s="252">
        <v>2425</v>
      </c>
      <c r="F8" s="266">
        <v>1647</v>
      </c>
      <c r="G8" s="252">
        <v>148</v>
      </c>
      <c r="H8" s="253">
        <v>3003</v>
      </c>
      <c r="I8" s="253">
        <v>404</v>
      </c>
      <c r="J8" s="266">
        <v>43</v>
      </c>
      <c r="K8" s="252">
        <v>182</v>
      </c>
      <c r="L8" s="253">
        <v>1798</v>
      </c>
      <c r="M8" s="266">
        <v>1618</v>
      </c>
    </row>
    <row r="9" spans="1:13" ht="64.5" customHeight="1" x14ac:dyDescent="0.25">
      <c r="A9" s="162">
        <v>3</v>
      </c>
      <c r="B9" s="237" t="s">
        <v>255</v>
      </c>
      <c r="C9" s="265">
        <v>3258</v>
      </c>
      <c r="D9" s="891">
        <v>533.5</v>
      </c>
      <c r="E9" s="252">
        <v>2510</v>
      </c>
      <c r="F9" s="266">
        <v>1742</v>
      </c>
      <c r="G9" s="252">
        <v>65</v>
      </c>
      <c r="H9" s="253">
        <v>2822</v>
      </c>
      <c r="I9" s="253">
        <v>209</v>
      </c>
      <c r="J9" s="266">
        <v>162</v>
      </c>
      <c r="K9" s="252">
        <v>284</v>
      </c>
      <c r="L9" s="253">
        <v>1879</v>
      </c>
      <c r="M9" s="266">
        <v>1095</v>
      </c>
    </row>
    <row r="10" spans="1:13" ht="64.5" customHeight="1" x14ac:dyDescent="0.25">
      <c r="A10" s="162">
        <v>4</v>
      </c>
      <c r="B10" s="237" t="s">
        <v>74</v>
      </c>
      <c r="C10" s="265">
        <v>4827</v>
      </c>
      <c r="D10" s="891">
        <v>943.72044149999999</v>
      </c>
      <c r="E10" s="252">
        <v>3496</v>
      </c>
      <c r="F10" s="266">
        <v>2750</v>
      </c>
      <c r="G10" s="252">
        <v>386</v>
      </c>
      <c r="H10" s="253">
        <v>3404</v>
      </c>
      <c r="I10" s="253">
        <v>415</v>
      </c>
      <c r="J10" s="266">
        <v>622</v>
      </c>
      <c r="K10" s="252">
        <v>520</v>
      </c>
      <c r="L10" s="253">
        <v>2736</v>
      </c>
      <c r="M10" s="266">
        <v>1571</v>
      </c>
    </row>
    <row r="11" spans="1:13" ht="64.5" customHeight="1" x14ac:dyDescent="0.25">
      <c r="A11" s="162">
        <v>5</v>
      </c>
      <c r="B11" s="237" t="s">
        <v>90</v>
      </c>
      <c r="C11" s="265">
        <v>5503</v>
      </c>
      <c r="D11" s="891">
        <v>1691.5</v>
      </c>
      <c r="E11" s="252">
        <v>4228</v>
      </c>
      <c r="F11" s="266">
        <v>3104</v>
      </c>
      <c r="G11" s="252">
        <v>10</v>
      </c>
      <c r="H11" s="253">
        <v>3262</v>
      </c>
      <c r="I11" s="253">
        <v>2223</v>
      </c>
      <c r="J11" s="266">
        <v>8</v>
      </c>
      <c r="K11" s="252">
        <v>247</v>
      </c>
      <c r="L11" s="253">
        <v>3078</v>
      </c>
      <c r="M11" s="266">
        <v>2178</v>
      </c>
    </row>
    <row r="12" spans="1:13" ht="64.5" customHeight="1" x14ac:dyDescent="0.25">
      <c r="A12" s="162">
        <v>6</v>
      </c>
      <c r="B12" s="237" t="s">
        <v>101</v>
      </c>
      <c r="C12" s="265">
        <v>2472</v>
      </c>
      <c r="D12" s="891">
        <v>1165.2</v>
      </c>
      <c r="E12" s="252">
        <v>1840</v>
      </c>
      <c r="F12" s="266">
        <v>1067</v>
      </c>
      <c r="G12" s="252">
        <v>260</v>
      </c>
      <c r="H12" s="253">
        <v>1138</v>
      </c>
      <c r="I12" s="253">
        <v>1062</v>
      </c>
      <c r="J12" s="266">
        <v>12</v>
      </c>
      <c r="K12" s="252">
        <v>126</v>
      </c>
      <c r="L12" s="253">
        <v>1929</v>
      </c>
      <c r="M12" s="266">
        <v>417</v>
      </c>
    </row>
    <row r="13" spans="1:13" ht="64.5" customHeight="1" x14ac:dyDescent="0.25">
      <c r="A13" s="162">
        <v>7</v>
      </c>
      <c r="B13" s="237" t="s">
        <v>114</v>
      </c>
      <c r="C13" s="265">
        <v>5654</v>
      </c>
      <c r="D13" s="891">
        <v>850.5</v>
      </c>
      <c r="E13" s="252">
        <v>4073</v>
      </c>
      <c r="F13" s="266">
        <v>2438</v>
      </c>
      <c r="G13" s="252">
        <v>257</v>
      </c>
      <c r="H13" s="253">
        <v>3588</v>
      </c>
      <c r="I13" s="253">
        <v>1590</v>
      </c>
      <c r="J13" s="266">
        <v>219</v>
      </c>
      <c r="K13" s="252">
        <v>408</v>
      </c>
      <c r="L13" s="253">
        <v>3866</v>
      </c>
      <c r="M13" s="266">
        <v>1380</v>
      </c>
    </row>
    <row r="14" spans="1:13" ht="64.5" customHeight="1" x14ac:dyDescent="0.25">
      <c r="A14" s="162">
        <v>8</v>
      </c>
      <c r="B14" s="237" t="s">
        <v>131</v>
      </c>
      <c r="C14" s="265">
        <v>4405</v>
      </c>
      <c r="D14" s="891">
        <v>1321.7</v>
      </c>
      <c r="E14" s="252">
        <v>3350</v>
      </c>
      <c r="F14" s="266">
        <v>2267</v>
      </c>
      <c r="G14" s="252">
        <v>34</v>
      </c>
      <c r="H14" s="253">
        <v>3882</v>
      </c>
      <c r="I14" s="253">
        <v>444</v>
      </c>
      <c r="J14" s="266">
        <v>45</v>
      </c>
      <c r="K14" s="252">
        <v>460</v>
      </c>
      <c r="L14" s="253">
        <v>3005</v>
      </c>
      <c r="M14" s="266">
        <v>940</v>
      </c>
    </row>
    <row r="15" spans="1:13" ht="64.5" customHeight="1" x14ac:dyDescent="0.25">
      <c r="A15" s="162">
        <v>9</v>
      </c>
      <c r="B15" s="237" t="s">
        <v>146</v>
      </c>
      <c r="C15" s="265">
        <v>4057</v>
      </c>
      <c r="D15" s="891">
        <v>1121.7</v>
      </c>
      <c r="E15" s="252">
        <v>3241</v>
      </c>
      <c r="F15" s="266">
        <v>2372</v>
      </c>
      <c r="G15" s="252">
        <v>580</v>
      </c>
      <c r="H15" s="253">
        <v>2728</v>
      </c>
      <c r="I15" s="253">
        <v>357</v>
      </c>
      <c r="J15" s="266">
        <v>392</v>
      </c>
      <c r="K15" s="252">
        <v>308</v>
      </c>
      <c r="L15" s="253">
        <v>2435</v>
      </c>
      <c r="M15" s="266">
        <v>1314</v>
      </c>
    </row>
    <row r="16" spans="1:13" ht="64.5" customHeight="1" x14ac:dyDescent="0.25">
      <c r="A16" s="162">
        <v>10</v>
      </c>
      <c r="B16" s="237" t="s">
        <v>158</v>
      </c>
      <c r="C16" s="265">
        <v>2528</v>
      </c>
      <c r="D16" s="891">
        <v>1219.7260999999999</v>
      </c>
      <c r="E16" s="252">
        <v>1738</v>
      </c>
      <c r="F16" s="266">
        <v>1316</v>
      </c>
      <c r="G16" s="252">
        <v>373</v>
      </c>
      <c r="H16" s="253">
        <v>1691</v>
      </c>
      <c r="I16" s="253">
        <v>329</v>
      </c>
      <c r="J16" s="266">
        <v>135</v>
      </c>
      <c r="K16" s="252">
        <v>324</v>
      </c>
      <c r="L16" s="253">
        <v>1205</v>
      </c>
      <c r="M16" s="266">
        <v>999</v>
      </c>
    </row>
    <row r="17" spans="1:13" s="664" customFormat="1" ht="64.5" customHeight="1" x14ac:dyDescent="0.25">
      <c r="A17" s="162">
        <v>11</v>
      </c>
      <c r="B17" s="237" t="s">
        <v>409</v>
      </c>
      <c r="C17" s="265">
        <v>3635</v>
      </c>
      <c r="D17" s="891">
        <v>1852.5</v>
      </c>
      <c r="E17" s="252">
        <v>2855</v>
      </c>
      <c r="F17" s="266">
        <v>1952</v>
      </c>
      <c r="G17" s="252">
        <v>0</v>
      </c>
      <c r="H17" s="253">
        <v>2402</v>
      </c>
      <c r="I17" s="253">
        <v>298</v>
      </c>
      <c r="J17" s="266">
        <v>935</v>
      </c>
      <c r="K17" s="252">
        <v>325</v>
      </c>
      <c r="L17" s="253">
        <v>2212</v>
      </c>
      <c r="M17" s="266">
        <v>1098</v>
      </c>
    </row>
    <row r="18" spans="1:13" ht="64.5" customHeight="1" x14ac:dyDescent="0.25">
      <c r="A18" s="162">
        <v>12</v>
      </c>
      <c r="B18" s="237" t="s">
        <v>201</v>
      </c>
      <c r="C18" s="265">
        <v>7317</v>
      </c>
      <c r="D18" s="891">
        <v>1508.4485</v>
      </c>
      <c r="E18" s="252">
        <v>5564</v>
      </c>
      <c r="F18" s="266">
        <v>2974</v>
      </c>
      <c r="G18" s="252">
        <v>568</v>
      </c>
      <c r="H18" s="253">
        <v>4516</v>
      </c>
      <c r="I18" s="253">
        <v>1706</v>
      </c>
      <c r="J18" s="266">
        <v>527</v>
      </c>
      <c r="K18" s="252">
        <v>662</v>
      </c>
      <c r="L18" s="253">
        <v>4021</v>
      </c>
      <c r="M18" s="266">
        <v>2634</v>
      </c>
    </row>
    <row r="19" spans="1:13" ht="64.5" customHeight="1" x14ac:dyDescent="0.25">
      <c r="A19" s="162">
        <v>13</v>
      </c>
      <c r="B19" s="237" t="s">
        <v>214</v>
      </c>
      <c r="C19" s="265">
        <v>3321</v>
      </c>
      <c r="D19" s="891">
        <v>1119</v>
      </c>
      <c r="E19" s="252">
        <v>2763</v>
      </c>
      <c r="F19" s="266">
        <v>1852</v>
      </c>
      <c r="G19" s="252">
        <v>107</v>
      </c>
      <c r="H19" s="253">
        <v>2897</v>
      </c>
      <c r="I19" s="253">
        <v>311</v>
      </c>
      <c r="J19" s="266">
        <v>6</v>
      </c>
      <c r="K19" s="252">
        <v>331</v>
      </c>
      <c r="L19" s="253">
        <v>1694</v>
      </c>
      <c r="M19" s="266">
        <v>1296</v>
      </c>
    </row>
    <row r="20" spans="1:13" ht="64.5" customHeight="1" thickBot="1" x14ac:dyDescent="0.3">
      <c r="A20" s="165">
        <v>14</v>
      </c>
      <c r="B20" s="238" t="s">
        <v>226</v>
      </c>
      <c r="C20" s="267">
        <v>4234</v>
      </c>
      <c r="D20" s="892">
        <v>1030.1510000000001</v>
      </c>
      <c r="E20" s="254">
        <v>3352</v>
      </c>
      <c r="F20" s="268">
        <v>2217</v>
      </c>
      <c r="G20" s="254">
        <v>0</v>
      </c>
      <c r="H20" s="255">
        <v>2925</v>
      </c>
      <c r="I20" s="255">
        <v>509</v>
      </c>
      <c r="J20" s="268">
        <v>800</v>
      </c>
      <c r="K20" s="254">
        <v>439</v>
      </c>
      <c r="L20" s="255">
        <v>2275</v>
      </c>
      <c r="M20" s="268">
        <v>1520</v>
      </c>
    </row>
    <row r="21" spans="1:13" x14ac:dyDescent="0.25">
      <c r="D21">
        <v>0</v>
      </c>
    </row>
  </sheetData>
  <mergeCells count="15">
    <mergeCell ref="A1:M1"/>
    <mergeCell ref="A6:B6"/>
    <mergeCell ref="C3:D4"/>
    <mergeCell ref="E4:E5"/>
    <mergeCell ref="F4:F5"/>
    <mergeCell ref="G4:G5"/>
    <mergeCell ref="E3:M3"/>
    <mergeCell ref="K4:K5"/>
    <mergeCell ref="L4:L5"/>
    <mergeCell ref="M4:M5"/>
    <mergeCell ref="A3:A5"/>
    <mergeCell ref="B3:B5"/>
    <mergeCell ref="I4:I5"/>
    <mergeCell ref="J4:J5"/>
    <mergeCell ref="H4:H5"/>
  </mergeCells>
  <conditionalFormatting sqref="C5:D5 C7:J20 E4:J4 A6:B19 A20:J20 A2:A4 E3">
    <cfRule type="cellIs" dxfId="298" priority="15" operator="lessThan">
      <formula>0</formula>
    </cfRule>
  </conditionalFormatting>
  <conditionalFormatting sqref="C7:D20">
    <cfRule type="cellIs" dxfId="297" priority="13" operator="lessThan">
      <formula>0</formula>
    </cfRule>
  </conditionalFormatting>
  <conditionalFormatting sqref="B3:B4">
    <cfRule type="cellIs" dxfId="296" priority="10" operator="lessThan">
      <formula>0</formula>
    </cfRule>
  </conditionalFormatting>
  <conditionalFormatting sqref="A1">
    <cfRule type="cellIs" dxfId="295" priority="3" operator="lessThan">
      <formula>0</formula>
    </cfRule>
  </conditionalFormatting>
  <conditionalFormatting sqref="K7:M20 K4">
    <cfRule type="cellIs" dxfId="294" priority="2" operator="lessThan">
      <formula>0</formula>
    </cfRule>
  </conditionalFormatting>
  <conditionalFormatting sqref="L4:M4">
    <cfRule type="cellIs" dxfId="293" priority="1" operator="lessThan">
      <formula>0</formula>
    </cfRule>
  </conditionalFormatting>
  <printOptions horizontalCentered="1"/>
  <pageMargins left="0.39370078740157483" right="0.35433070866141736" top="0.35433070866141736" bottom="0.35433070866141736" header="0" footer="0"/>
  <pageSetup paperSize="9" scale="4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18"/>
  <sheetViews>
    <sheetView view="pageBreakPreview" zoomScale="55" zoomScaleNormal="55" zoomScaleSheetLayoutView="55" workbookViewId="0">
      <selection activeCell="F8" sqref="F8"/>
    </sheetView>
  </sheetViews>
  <sheetFormatPr defaultRowHeight="15" x14ac:dyDescent="0.25"/>
  <cols>
    <col min="1" max="1" width="8.42578125" customWidth="1"/>
    <col min="2" max="2" width="29" customWidth="1"/>
    <col min="3" max="3" width="23.28515625" customWidth="1"/>
    <col min="4" max="4" width="20.5703125" customWidth="1"/>
    <col min="5" max="5" width="20.5703125" style="367" customWidth="1"/>
    <col min="6" max="6" width="23.28515625" customWidth="1"/>
    <col min="7" max="7" width="16.42578125" customWidth="1"/>
    <col min="8" max="8" width="17.5703125" customWidth="1"/>
    <col min="9" max="9" width="18.28515625" customWidth="1"/>
    <col min="10" max="11" width="18.28515625" style="367" customWidth="1"/>
    <col min="12" max="12" width="19" customWidth="1"/>
  </cols>
  <sheetData>
    <row r="1" spans="1:12" ht="77.25" customHeight="1" thickBot="1" x14ac:dyDescent="0.3">
      <c r="A1" s="990" t="s">
        <v>924</v>
      </c>
      <c r="B1" s="990"/>
      <c r="C1" s="990"/>
      <c r="D1" s="990"/>
      <c r="E1" s="990"/>
      <c r="F1" s="990"/>
      <c r="G1" s="990"/>
      <c r="H1" s="990"/>
      <c r="I1" s="990"/>
      <c r="J1" s="990"/>
      <c r="K1" s="990"/>
      <c r="L1" s="990"/>
    </row>
    <row r="2" spans="1:12" ht="16.5" customHeight="1" thickBot="1" x14ac:dyDescent="0.35">
      <c r="A2" s="1098" t="s">
        <v>329</v>
      </c>
      <c r="B2" s="993" t="s">
        <v>432</v>
      </c>
      <c r="C2" s="1096" t="s">
        <v>845</v>
      </c>
      <c r="D2" s="988" t="s">
        <v>846</v>
      </c>
      <c r="E2" s="1096" t="s">
        <v>420</v>
      </c>
      <c r="F2" s="995" t="s">
        <v>335</v>
      </c>
      <c r="G2" s="996"/>
      <c r="H2" s="996"/>
      <c r="I2" s="996"/>
      <c r="J2" s="1100"/>
      <c r="K2" s="1100"/>
      <c r="L2" s="997"/>
    </row>
    <row r="3" spans="1:12" ht="153.75" customHeight="1" thickBot="1" x14ac:dyDescent="0.3">
      <c r="A3" s="1099"/>
      <c r="B3" s="994"/>
      <c r="C3" s="1097"/>
      <c r="D3" s="989"/>
      <c r="E3" s="1097"/>
      <c r="F3" s="151" t="s">
        <v>847</v>
      </c>
      <c r="G3" s="153" t="s">
        <v>630</v>
      </c>
      <c r="H3" s="153" t="s">
        <v>631</v>
      </c>
      <c r="I3" s="153" t="s">
        <v>843</v>
      </c>
      <c r="J3" s="302" t="s">
        <v>844</v>
      </c>
      <c r="K3" s="302" t="s">
        <v>632</v>
      </c>
      <c r="L3" s="152" t="s">
        <v>470</v>
      </c>
    </row>
    <row r="4" spans="1:12" ht="45" customHeight="1" thickBot="1" x14ac:dyDescent="0.3">
      <c r="A4" s="986" t="s">
        <v>425</v>
      </c>
      <c r="B4" s="987"/>
      <c r="C4" s="301">
        <f>SUM(C5:C18)</f>
        <v>91257</v>
      </c>
      <c r="D4" s="380">
        <f>SUM(D5:D18)</f>
        <v>11168</v>
      </c>
      <c r="E4" s="893">
        <f>+D4/C4*100</f>
        <v>12.237965306770986</v>
      </c>
      <c r="F4" s="381">
        <f t="shared" ref="F4:H4" si="0">SUM(F5:F18)</f>
        <v>3531</v>
      </c>
      <c r="G4" s="382">
        <f t="shared" si="0"/>
        <v>5444</v>
      </c>
      <c r="H4" s="382">
        <f t="shared" si="0"/>
        <v>324</v>
      </c>
      <c r="I4" s="382">
        <f>SUM(I5:I18)</f>
        <v>436</v>
      </c>
      <c r="J4" s="396">
        <f t="shared" ref="J4:L4" si="1">SUM(J5:J18)</f>
        <v>525</v>
      </c>
      <c r="K4" s="396">
        <f t="shared" si="1"/>
        <v>384</v>
      </c>
      <c r="L4" s="383">
        <f t="shared" si="1"/>
        <v>524</v>
      </c>
    </row>
    <row r="5" spans="1:12" ht="50.25" customHeight="1" x14ac:dyDescent="0.25">
      <c r="A5" s="204">
        <v>1</v>
      </c>
      <c r="B5" s="205" t="s">
        <v>29</v>
      </c>
      <c r="C5" s="384">
        <v>1690</v>
      </c>
      <c r="D5" s="385">
        <v>431</v>
      </c>
      <c r="E5" s="894">
        <f t="shared" ref="E5:E18" si="2">+D5/C5*100</f>
        <v>25.502958579881657</v>
      </c>
      <c r="F5" s="373">
        <v>156</v>
      </c>
      <c r="G5" s="386">
        <v>206</v>
      </c>
      <c r="H5" s="386">
        <v>21</v>
      </c>
      <c r="I5" s="386">
        <v>12</v>
      </c>
      <c r="J5" s="397">
        <v>13</v>
      </c>
      <c r="K5" s="397">
        <v>23</v>
      </c>
      <c r="L5" s="387"/>
    </row>
    <row r="6" spans="1:12" ht="46.5" customHeight="1" x14ac:dyDescent="0.25">
      <c r="A6" s="374">
        <v>2</v>
      </c>
      <c r="B6" s="375" t="s">
        <v>408</v>
      </c>
      <c r="C6" s="388">
        <v>9216</v>
      </c>
      <c r="D6" s="389">
        <v>700</v>
      </c>
      <c r="E6" s="895">
        <f t="shared" si="2"/>
        <v>7.5954861111111107</v>
      </c>
      <c r="F6" s="371">
        <v>347</v>
      </c>
      <c r="G6" s="390">
        <v>230</v>
      </c>
      <c r="H6" s="390">
        <v>2</v>
      </c>
      <c r="I6" s="390">
        <v>33</v>
      </c>
      <c r="J6" s="398">
        <v>36</v>
      </c>
      <c r="K6" s="398">
        <v>21</v>
      </c>
      <c r="L6" s="391">
        <v>31</v>
      </c>
    </row>
    <row r="7" spans="1:12" ht="46.5" customHeight="1" x14ac:dyDescent="0.25">
      <c r="A7" s="196">
        <v>3</v>
      </c>
      <c r="B7" s="197" t="s">
        <v>255</v>
      </c>
      <c r="C7" s="388">
        <v>7292</v>
      </c>
      <c r="D7" s="389">
        <v>970</v>
      </c>
      <c r="E7" s="895">
        <f t="shared" si="2"/>
        <v>13.302249040043884</v>
      </c>
      <c r="F7" s="371">
        <v>323</v>
      </c>
      <c r="G7" s="390">
        <v>465</v>
      </c>
      <c r="H7" s="390">
        <v>20</v>
      </c>
      <c r="I7" s="390">
        <v>14</v>
      </c>
      <c r="J7" s="398">
        <v>23</v>
      </c>
      <c r="K7" s="398">
        <v>11</v>
      </c>
      <c r="L7" s="391">
        <v>114</v>
      </c>
    </row>
    <row r="8" spans="1:12" ht="46.5" customHeight="1" x14ac:dyDescent="0.25">
      <c r="A8" s="196">
        <v>4</v>
      </c>
      <c r="B8" s="197" t="s">
        <v>74</v>
      </c>
      <c r="C8" s="388">
        <v>2274</v>
      </c>
      <c r="D8" s="389">
        <v>1037</v>
      </c>
      <c r="E8" s="895">
        <f t="shared" si="2"/>
        <v>45.602462620932279</v>
      </c>
      <c r="F8" s="371">
        <v>370</v>
      </c>
      <c r="G8" s="390">
        <v>486</v>
      </c>
      <c r="H8" s="390">
        <v>38</v>
      </c>
      <c r="I8" s="390">
        <v>39</v>
      </c>
      <c r="J8" s="398">
        <v>50</v>
      </c>
      <c r="K8" s="398">
        <v>32</v>
      </c>
      <c r="L8" s="391">
        <v>22</v>
      </c>
    </row>
    <row r="9" spans="1:12" ht="46.5" customHeight="1" x14ac:dyDescent="0.25">
      <c r="A9" s="196">
        <v>5</v>
      </c>
      <c r="B9" s="197" t="s">
        <v>90</v>
      </c>
      <c r="C9" s="388">
        <v>2380</v>
      </c>
      <c r="D9" s="389">
        <v>773</v>
      </c>
      <c r="E9" s="895">
        <f t="shared" si="2"/>
        <v>32.478991596638657</v>
      </c>
      <c r="F9" s="371">
        <v>203</v>
      </c>
      <c r="G9" s="390">
        <v>429</v>
      </c>
      <c r="H9" s="390">
        <v>15</v>
      </c>
      <c r="I9" s="390">
        <v>21</v>
      </c>
      <c r="J9" s="398">
        <v>27</v>
      </c>
      <c r="K9" s="398">
        <v>30</v>
      </c>
      <c r="L9" s="391">
        <v>48</v>
      </c>
    </row>
    <row r="10" spans="1:12" ht="46.5" customHeight="1" x14ac:dyDescent="0.25">
      <c r="A10" s="196">
        <v>6</v>
      </c>
      <c r="B10" s="197" t="s">
        <v>101</v>
      </c>
      <c r="C10" s="388">
        <v>2848</v>
      </c>
      <c r="D10" s="389">
        <v>342</v>
      </c>
      <c r="E10" s="895">
        <f t="shared" si="2"/>
        <v>12.008426966292134</v>
      </c>
      <c r="F10" s="371">
        <v>105</v>
      </c>
      <c r="G10" s="390">
        <v>144</v>
      </c>
      <c r="H10" s="390">
        <v>8</v>
      </c>
      <c r="I10" s="390">
        <v>12</v>
      </c>
      <c r="J10" s="398">
        <v>7</v>
      </c>
      <c r="K10" s="398">
        <v>13</v>
      </c>
      <c r="L10" s="391">
        <v>53</v>
      </c>
    </row>
    <row r="11" spans="1:12" ht="46.5" customHeight="1" x14ac:dyDescent="0.25">
      <c r="A11" s="196">
        <v>7</v>
      </c>
      <c r="B11" s="197" t="s">
        <v>114</v>
      </c>
      <c r="C11" s="388">
        <v>6232</v>
      </c>
      <c r="D11" s="389">
        <v>481</v>
      </c>
      <c r="E11" s="895">
        <f t="shared" si="2"/>
        <v>7.7182284980744544</v>
      </c>
      <c r="F11" s="371">
        <v>157</v>
      </c>
      <c r="G11" s="390">
        <v>191</v>
      </c>
      <c r="H11" s="390">
        <v>9</v>
      </c>
      <c r="I11" s="390">
        <v>27</v>
      </c>
      <c r="J11" s="398">
        <v>39</v>
      </c>
      <c r="K11" s="398">
        <v>13</v>
      </c>
      <c r="L11" s="391">
        <v>45</v>
      </c>
    </row>
    <row r="12" spans="1:12" ht="46.5" customHeight="1" x14ac:dyDescent="0.25">
      <c r="A12" s="196">
        <v>8</v>
      </c>
      <c r="B12" s="197" t="s">
        <v>131</v>
      </c>
      <c r="C12" s="388">
        <v>10298</v>
      </c>
      <c r="D12" s="389">
        <v>1055</v>
      </c>
      <c r="E12" s="895">
        <f t="shared" si="2"/>
        <v>10.244707710234998</v>
      </c>
      <c r="F12" s="371">
        <v>355</v>
      </c>
      <c r="G12" s="390">
        <v>530</v>
      </c>
      <c r="H12" s="390">
        <v>24</v>
      </c>
      <c r="I12" s="390">
        <v>18</v>
      </c>
      <c r="J12" s="398">
        <v>50</v>
      </c>
      <c r="K12" s="398">
        <v>16</v>
      </c>
      <c r="L12" s="391">
        <v>62</v>
      </c>
    </row>
    <row r="13" spans="1:12" ht="46.5" customHeight="1" x14ac:dyDescent="0.25">
      <c r="A13" s="196">
        <v>9</v>
      </c>
      <c r="B13" s="197" t="s">
        <v>146</v>
      </c>
      <c r="C13" s="388">
        <v>2497</v>
      </c>
      <c r="D13" s="389">
        <v>600</v>
      </c>
      <c r="E13" s="895">
        <f t="shared" si="2"/>
        <v>24.028834601521826</v>
      </c>
      <c r="F13" s="371">
        <v>290</v>
      </c>
      <c r="G13" s="390">
        <v>251</v>
      </c>
      <c r="H13" s="390">
        <v>10</v>
      </c>
      <c r="I13" s="390">
        <v>17</v>
      </c>
      <c r="J13" s="398">
        <v>10</v>
      </c>
      <c r="K13" s="398">
        <v>12</v>
      </c>
      <c r="L13" s="391">
        <v>10</v>
      </c>
    </row>
    <row r="14" spans="1:12" ht="46.5" customHeight="1" x14ac:dyDescent="0.25">
      <c r="A14" s="196">
        <v>10</v>
      </c>
      <c r="B14" s="197" t="s">
        <v>158</v>
      </c>
      <c r="C14" s="388">
        <v>1533</v>
      </c>
      <c r="D14" s="389">
        <v>283</v>
      </c>
      <c r="E14" s="895">
        <f t="shared" si="2"/>
        <v>18.460534898891062</v>
      </c>
      <c r="F14" s="371">
        <v>90</v>
      </c>
      <c r="G14" s="390">
        <v>84</v>
      </c>
      <c r="H14" s="390">
        <v>10</v>
      </c>
      <c r="I14" s="390">
        <v>39</v>
      </c>
      <c r="J14" s="398">
        <v>13</v>
      </c>
      <c r="K14" s="398">
        <v>14</v>
      </c>
      <c r="L14" s="391">
        <v>33</v>
      </c>
    </row>
    <row r="15" spans="1:12" ht="46.5" customHeight="1" x14ac:dyDescent="0.25">
      <c r="A15" s="196">
        <v>11</v>
      </c>
      <c r="B15" s="197" t="s">
        <v>409</v>
      </c>
      <c r="C15" s="388">
        <v>8814</v>
      </c>
      <c r="D15" s="389">
        <v>1732</v>
      </c>
      <c r="E15" s="895">
        <f t="shared" si="2"/>
        <v>19.650555933741774</v>
      </c>
      <c r="F15" s="371">
        <v>551</v>
      </c>
      <c r="G15" s="390">
        <v>888</v>
      </c>
      <c r="H15" s="390">
        <v>81</v>
      </c>
      <c r="I15" s="390">
        <v>26</v>
      </c>
      <c r="J15" s="398">
        <v>56</v>
      </c>
      <c r="K15" s="398">
        <v>98</v>
      </c>
      <c r="L15" s="391">
        <v>32</v>
      </c>
    </row>
    <row r="16" spans="1:12" ht="46.5" customHeight="1" x14ac:dyDescent="0.25">
      <c r="A16" s="196">
        <v>12</v>
      </c>
      <c r="B16" s="197" t="s">
        <v>201</v>
      </c>
      <c r="C16" s="388">
        <v>12721</v>
      </c>
      <c r="D16" s="389">
        <v>970</v>
      </c>
      <c r="E16" s="895">
        <f t="shared" si="2"/>
        <v>7.6251866991588715</v>
      </c>
      <c r="F16" s="371">
        <v>183</v>
      </c>
      <c r="G16" s="390">
        <v>528</v>
      </c>
      <c r="H16" s="390">
        <v>20</v>
      </c>
      <c r="I16" s="390">
        <v>139</v>
      </c>
      <c r="J16" s="398">
        <v>48</v>
      </c>
      <c r="K16" s="398">
        <v>52</v>
      </c>
      <c r="L16" s="391"/>
    </row>
    <row r="17" spans="1:12" ht="46.5" customHeight="1" x14ac:dyDescent="0.25">
      <c r="A17" s="196">
        <v>13</v>
      </c>
      <c r="B17" s="197" t="s">
        <v>214</v>
      </c>
      <c r="C17" s="388">
        <v>1621</v>
      </c>
      <c r="D17" s="389">
        <v>191</v>
      </c>
      <c r="E17" s="895">
        <f t="shared" si="2"/>
        <v>11.782850092535472</v>
      </c>
      <c r="F17" s="371">
        <v>53</v>
      </c>
      <c r="G17" s="390">
        <v>87</v>
      </c>
      <c r="H17" s="390">
        <v>7</v>
      </c>
      <c r="I17" s="390">
        <v>8</v>
      </c>
      <c r="J17" s="398">
        <v>11</v>
      </c>
      <c r="K17" s="398">
        <v>17</v>
      </c>
      <c r="L17" s="391">
        <v>8</v>
      </c>
    </row>
    <row r="18" spans="1:12" ht="46.5" customHeight="1" thickBot="1" x14ac:dyDescent="0.3">
      <c r="A18" s="200">
        <v>14</v>
      </c>
      <c r="B18" s="377" t="s">
        <v>226</v>
      </c>
      <c r="C18" s="392">
        <v>21841</v>
      </c>
      <c r="D18" s="393">
        <v>1603</v>
      </c>
      <c r="E18" s="896">
        <f t="shared" si="2"/>
        <v>7.339407536284968</v>
      </c>
      <c r="F18" s="372">
        <v>348</v>
      </c>
      <c r="G18" s="394">
        <v>925</v>
      </c>
      <c r="H18" s="394">
        <v>59</v>
      </c>
      <c r="I18" s="394">
        <v>31</v>
      </c>
      <c r="J18" s="399">
        <v>142</v>
      </c>
      <c r="K18" s="399">
        <v>32</v>
      </c>
      <c r="L18" s="395">
        <v>66</v>
      </c>
    </row>
  </sheetData>
  <mergeCells count="8">
    <mergeCell ref="A4:B4"/>
    <mergeCell ref="C2:C3"/>
    <mergeCell ref="A1:L1"/>
    <mergeCell ref="A2:A3"/>
    <mergeCell ref="B2:B3"/>
    <mergeCell ref="D2:D3"/>
    <mergeCell ref="F2:L2"/>
    <mergeCell ref="E2:E3"/>
  </mergeCells>
  <conditionalFormatting sqref="F3:H3 A3:B3 A1 A2:D2 A4:H4 A5:B17 D5:H18 L3:L18">
    <cfRule type="cellIs" dxfId="292" priority="11" operator="lessThan">
      <formula>0</formula>
    </cfRule>
  </conditionalFormatting>
  <conditionalFormatting sqref="H3:H4 L3:L4">
    <cfRule type="cellIs" dxfId="291" priority="10" stopIfTrue="1" operator="lessThan">
      <formula>0</formula>
    </cfRule>
  </conditionalFormatting>
  <conditionalFormatting sqref="I3:J17">
    <cfRule type="cellIs" dxfId="290" priority="9" operator="lessThan">
      <formula>0</formula>
    </cfRule>
  </conditionalFormatting>
  <conditionalFormatting sqref="I3:J4">
    <cfRule type="cellIs" dxfId="289" priority="8" stopIfTrue="1" operator="lessThan">
      <formula>100</formula>
    </cfRule>
  </conditionalFormatting>
  <conditionalFormatting sqref="A18:B18">
    <cfRule type="cellIs" dxfId="288" priority="7" operator="lessThan">
      <formula>0</formula>
    </cfRule>
  </conditionalFormatting>
  <conditionalFormatting sqref="I18:J18">
    <cfRule type="cellIs" dxfId="287" priority="6" operator="lessThan">
      <formula>0</formula>
    </cfRule>
  </conditionalFormatting>
  <conditionalFormatting sqref="C5:C18">
    <cfRule type="cellIs" dxfId="286" priority="5" operator="lessThan">
      <formula>0</formula>
    </cfRule>
  </conditionalFormatting>
  <conditionalFormatting sqref="K3:K17">
    <cfRule type="cellIs" dxfId="285" priority="4" operator="lessThan">
      <formula>0</formula>
    </cfRule>
  </conditionalFormatting>
  <conditionalFormatting sqref="K3:K4">
    <cfRule type="cellIs" dxfId="284" priority="3" stopIfTrue="1" operator="lessThan">
      <formula>100</formula>
    </cfRule>
  </conditionalFormatting>
  <conditionalFormatting sqref="K18">
    <cfRule type="cellIs" dxfId="283" priority="2" operator="lessThan">
      <formula>0</formula>
    </cfRule>
  </conditionalFormatting>
  <conditionalFormatting sqref="E5:E18">
    <cfRule type="cellIs" dxfId="282" priority="1" operator="lessThan">
      <formula>$E$4</formula>
    </cfRule>
  </conditionalFormatting>
  <printOptions horizontalCentered="1"/>
  <pageMargins left="0.39370078740157483" right="0.35433070866141736" top="0.35433070866141736" bottom="0.35433070866141736" header="0.11811023622047245" footer="0.11811023622047245"/>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19"/>
  <sheetViews>
    <sheetView view="pageBreakPreview" zoomScale="55" zoomScaleNormal="55" zoomScaleSheetLayoutView="55" workbookViewId="0">
      <selection activeCell="F8" sqref="F8"/>
    </sheetView>
  </sheetViews>
  <sheetFormatPr defaultRowHeight="15" x14ac:dyDescent="0.25"/>
  <cols>
    <col min="1" max="1" width="8.42578125" customWidth="1"/>
    <col min="2" max="2" width="32.85546875" customWidth="1"/>
    <col min="3" max="4" width="22.85546875" customWidth="1"/>
    <col min="5" max="6" width="26.7109375" style="367" customWidth="1"/>
    <col min="7" max="9" width="24.28515625" customWidth="1"/>
  </cols>
  <sheetData>
    <row r="1" spans="1:9" ht="68.25" customHeight="1" x14ac:dyDescent="0.25">
      <c r="A1" s="1015" t="s">
        <v>806</v>
      </c>
      <c r="B1" s="1015"/>
      <c r="C1" s="1015"/>
      <c r="D1" s="1015"/>
      <c r="E1" s="1015"/>
      <c r="F1" s="1015"/>
      <c r="G1" s="1015"/>
      <c r="H1" s="1015"/>
      <c r="I1" s="1015"/>
    </row>
    <row r="2" spans="1:9" s="367" customFormat="1" ht="21" customHeight="1" thickBot="1" x14ac:dyDescent="0.3">
      <c r="A2" s="418"/>
      <c r="B2" s="418"/>
      <c r="C2" s="418"/>
      <c r="D2" s="418"/>
      <c r="E2" s="680"/>
      <c r="F2" s="680"/>
      <c r="G2" s="418"/>
      <c r="H2" s="1106" t="s">
        <v>925</v>
      </c>
      <c r="I2" s="1106"/>
    </row>
    <row r="3" spans="1:9" ht="22.5" customHeight="1" thickBot="1" x14ac:dyDescent="0.45">
      <c r="A3" s="1016" t="s">
        <v>329</v>
      </c>
      <c r="B3" s="1019" t="s">
        <v>432</v>
      </c>
      <c r="C3" s="1101" t="s">
        <v>459</v>
      </c>
      <c r="D3" s="1010" t="s">
        <v>633</v>
      </c>
      <c r="E3" s="1103" t="s">
        <v>502</v>
      </c>
      <c r="F3" s="1104"/>
      <c r="G3" s="1103" t="s">
        <v>335</v>
      </c>
      <c r="H3" s="1104"/>
      <c r="I3" s="1105"/>
    </row>
    <row r="4" spans="1:9" ht="117.75" customHeight="1" thickBot="1" x14ac:dyDescent="0.3">
      <c r="A4" s="1018"/>
      <c r="B4" s="1021"/>
      <c r="C4" s="1102"/>
      <c r="D4" s="1011"/>
      <c r="E4" s="151" t="s">
        <v>804</v>
      </c>
      <c r="F4" s="683" t="s">
        <v>805</v>
      </c>
      <c r="G4" s="168" t="s">
        <v>802</v>
      </c>
      <c r="H4" s="169" t="s">
        <v>803</v>
      </c>
      <c r="I4" s="170" t="s">
        <v>634</v>
      </c>
    </row>
    <row r="5" spans="1:9" ht="45" customHeight="1" thickBot="1" x14ac:dyDescent="0.3">
      <c r="A5" s="986" t="s">
        <v>425</v>
      </c>
      <c r="B5" s="987"/>
      <c r="C5" s="301">
        <f>SUM(C6:C19)</f>
        <v>95693</v>
      </c>
      <c r="D5" s="380">
        <f>SUM(D6:D19)</f>
        <v>259217</v>
      </c>
      <c r="E5" s="687">
        <f t="shared" ref="E5:F5" si="0">SUM(E6:E19)</f>
        <v>96898</v>
      </c>
      <c r="F5" s="685">
        <f t="shared" si="0"/>
        <v>162319</v>
      </c>
      <c r="G5" s="381">
        <f t="shared" ref="G5:I5" si="1">SUM(G6:G19)</f>
        <v>126540</v>
      </c>
      <c r="H5" s="382">
        <f t="shared" si="1"/>
        <v>107548</v>
      </c>
      <c r="I5" s="383">
        <f t="shared" si="1"/>
        <v>25129</v>
      </c>
    </row>
    <row r="6" spans="1:9" ht="50.25" customHeight="1" x14ac:dyDescent="0.25">
      <c r="A6" s="206">
        <v>1</v>
      </c>
      <c r="B6" s="229" t="s">
        <v>29</v>
      </c>
      <c r="C6" s="384">
        <v>3198</v>
      </c>
      <c r="D6" s="385">
        <v>7016</v>
      </c>
      <c r="E6" s="684">
        <v>3114</v>
      </c>
      <c r="F6" s="691">
        <v>3902</v>
      </c>
      <c r="G6" s="373">
        <v>3659</v>
      </c>
      <c r="H6" s="386">
        <v>2808</v>
      </c>
      <c r="I6" s="387">
        <v>549</v>
      </c>
    </row>
    <row r="7" spans="1:9" ht="42" customHeight="1" x14ac:dyDescent="0.25">
      <c r="A7" s="202">
        <v>2</v>
      </c>
      <c r="B7" s="230" t="s">
        <v>408</v>
      </c>
      <c r="C7" s="388">
        <v>5687</v>
      </c>
      <c r="D7" s="389">
        <v>12582</v>
      </c>
      <c r="E7" s="690">
        <v>5163</v>
      </c>
      <c r="F7" s="689">
        <v>7419</v>
      </c>
      <c r="G7" s="371">
        <v>5803</v>
      </c>
      <c r="H7" s="390">
        <v>5472</v>
      </c>
      <c r="I7" s="391">
        <v>1307</v>
      </c>
    </row>
    <row r="8" spans="1:9" ht="42" customHeight="1" x14ac:dyDescent="0.25">
      <c r="A8" s="202">
        <v>3</v>
      </c>
      <c r="B8" s="230" t="s">
        <v>255</v>
      </c>
      <c r="C8" s="388">
        <v>5726</v>
      </c>
      <c r="D8" s="389">
        <v>15053</v>
      </c>
      <c r="E8" s="690">
        <v>6288</v>
      </c>
      <c r="F8" s="689">
        <v>8765</v>
      </c>
      <c r="G8" s="371">
        <v>6704</v>
      </c>
      <c r="H8" s="390">
        <v>6932</v>
      </c>
      <c r="I8" s="391">
        <v>1417</v>
      </c>
    </row>
    <row r="9" spans="1:9" ht="42" customHeight="1" x14ac:dyDescent="0.25">
      <c r="A9" s="202">
        <v>4</v>
      </c>
      <c r="B9" s="230" t="s">
        <v>74</v>
      </c>
      <c r="C9" s="388">
        <v>4274</v>
      </c>
      <c r="D9" s="389">
        <v>9447</v>
      </c>
      <c r="E9" s="690">
        <v>3384</v>
      </c>
      <c r="F9" s="689">
        <v>6063</v>
      </c>
      <c r="G9" s="371">
        <v>3999</v>
      </c>
      <c r="H9" s="390">
        <v>4417</v>
      </c>
      <c r="I9" s="391">
        <v>1031</v>
      </c>
    </row>
    <row r="10" spans="1:9" ht="42" customHeight="1" x14ac:dyDescent="0.25">
      <c r="A10" s="202">
        <v>5</v>
      </c>
      <c r="B10" s="230" t="s">
        <v>90</v>
      </c>
      <c r="C10" s="388">
        <v>5776</v>
      </c>
      <c r="D10" s="389">
        <v>11840</v>
      </c>
      <c r="E10" s="690">
        <v>4306</v>
      </c>
      <c r="F10" s="689">
        <v>7534</v>
      </c>
      <c r="G10" s="371">
        <v>5412</v>
      </c>
      <c r="H10" s="390">
        <v>4571</v>
      </c>
      <c r="I10" s="391">
        <v>1857</v>
      </c>
    </row>
    <row r="11" spans="1:9" ht="42" customHeight="1" x14ac:dyDescent="0.25">
      <c r="A11" s="202">
        <v>6</v>
      </c>
      <c r="B11" s="230" t="s">
        <v>101</v>
      </c>
      <c r="C11" s="388">
        <v>3346</v>
      </c>
      <c r="D11" s="389">
        <v>8260</v>
      </c>
      <c r="E11" s="690">
        <v>3028</v>
      </c>
      <c r="F11" s="689">
        <v>5232</v>
      </c>
      <c r="G11" s="371">
        <v>3827</v>
      </c>
      <c r="H11" s="390">
        <v>3603</v>
      </c>
      <c r="I11" s="391">
        <v>830</v>
      </c>
    </row>
    <row r="12" spans="1:9" ht="42" customHeight="1" x14ac:dyDescent="0.25">
      <c r="A12" s="202">
        <v>7</v>
      </c>
      <c r="B12" s="230" t="s">
        <v>114</v>
      </c>
      <c r="C12" s="388">
        <v>5244</v>
      </c>
      <c r="D12" s="389">
        <v>12658</v>
      </c>
      <c r="E12" s="690">
        <v>5270</v>
      </c>
      <c r="F12" s="689">
        <v>7388</v>
      </c>
      <c r="G12" s="371">
        <v>5646</v>
      </c>
      <c r="H12" s="390">
        <v>5400</v>
      </c>
      <c r="I12" s="391">
        <v>1612</v>
      </c>
    </row>
    <row r="13" spans="1:9" ht="42" customHeight="1" x14ac:dyDescent="0.25">
      <c r="A13" s="202">
        <v>8</v>
      </c>
      <c r="B13" s="230" t="s">
        <v>131</v>
      </c>
      <c r="C13" s="388">
        <v>8485</v>
      </c>
      <c r="D13" s="389">
        <v>17340</v>
      </c>
      <c r="E13" s="690">
        <v>5840</v>
      </c>
      <c r="F13" s="689">
        <v>11500</v>
      </c>
      <c r="G13" s="371">
        <v>8087</v>
      </c>
      <c r="H13" s="390">
        <v>7090</v>
      </c>
      <c r="I13" s="391">
        <v>2163</v>
      </c>
    </row>
    <row r="14" spans="1:9" ht="42" customHeight="1" x14ac:dyDescent="0.25">
      <c r="A14" s="202">
        <v>9</v>
      </c>
      <c r="B14" s="230" t="s">
        <v>158</v>
      </c>
      <c r="C14" s="388">
        <v>2652</v>
      </c>
      <c r="D14" s="389">
        <v>7532</v>
      </c>
      <c r="E14" s="690">
        <v>3346</v>
      </c>
      <c r="F14" s="689">
        <v>4186</v>
      </c>
      <c r="G14" s="371">
        <v>3591</v>
      </c>
      <c r="H14" s="390">
        <v>3244</v>
      </c>
      <c r="I14" s="391">
        <v>697</v>
      </c>
    </row>
    <row r="15" spans="1:9" ht="42" customHeight="1" x14ac:dyDescent="0.25">
      <c r="A15" s="202">
        <v>10</v>
      </c>
      <c r="B15" s="230" t="s">
        <v>146</v>
      </c>
      <c r="C15" s="388">
        <v>4268</v>
      </c>
      <c r="D15" s="389">
        <v>10383</v>
      </c>
      <c r="E15" s="690">
        <v>5449</v>
      </c>
      <c r="F15" s="689">
        <v>4934</v>
      </c>
      <c r="G15" s="371">
        <v>5756</v>
      </c>
      <c r="H15" s="390">
        <v>3474</v>
      </c>
      <c r="I15" s="391">
        <v>1153</v>
      </c>
    </row>
    <row r="16" spans="1:9" ht="42" customHeight="1" x14ac:dyDescent="0.25">
      <c r="A16" s="202">
        <v>11</v>
      </c>
      <c r="B16" s="230" t="s">
        <v>409</v>
      </c>
      <c r="C16" s="388">
        <v>10393</v>
      </c>
      <c r="D16" s="389">
        <v>36417</v>
      </c>
      <c r="E16" s="690">
        <v>14103</v>
      </c>
      <c r="F16" s="689">
        <v>22314</v>
      </c>
      <c r="G16" s="371">
        <v>15917</v>
      </c>
      <c r="H16" s="390">
        <v>17218</v>
      </c>
      <c r="I16" s="391">
        <v>3282</v>
      </c>
    </row>
    <row r="17" spans="1:9" ht="42" customHeight="1" x14ac:dyDescent="0.25">
      <c r="A17" s="202">
        <v>12</v>
      </c>
      <c r="B17" s="230" t="s">
        <v>201</v>
      </c>
      <c r="C17" s="388">
        <v>8034</v>
      </c>
      <c r="D17" s="389">
        <v>19566</v>
      </c>
      <c r="E17" s="690">
        <v>8874</v>
      </c>
      <c r="F17" s="689">
        <v>10692</v>
      </c>
      <c r="G17" s="371">
        <v>9199</v>
      </c>
      <c r="H17" s="390">
        <v>7642</v>
      </c>
      <c r="I17" s="391">
        <v>2725</v>
      </c>
    </row>
    <row r="18" spans="1:9" ht="42" customHeight="1" x14ac:dyDescent="0.25">
      <c r="A18" s="202">
        <v>13</v>
      </c>
      <c r="B18" s="230" t="s">
        <v>214</v>
      </c>
      <c r="C18" s="388">
        <v>4361</v>
      </c>
      <c r="D18" s="389">
        <v>9428</v>
      </c>
      <c r="E18" s="690">
        <v>3585</v>
      </c>
      <c r="F18" s="689">
        <v>5843</v>
      </c>
      <c r="G18" s="371">
        <v>4748</v>
      </c>
      <c r="H18" s="390">
        <v>3827</v>
      </c>
      <c r="I18" s="391">
        <v>853</v>
      </c>
    </row>
    <row r="19" spans="1:9" ht="42" customHeight="1" thickBot="1" x14ac:dyDescent="0.3">
      <c r="A19" s="203">
        <v>14</v>
      </c>
      <c r="B19" s="231" t="s">
        <v>226</v>
      </c>
      <c r="C19" s="392">
        <v>24249</v>
      </c>
      <c r="D19" s="393">
        <v>81695</v>
      </c>
      <c r="E19" s="688">
        <v>25148</v>
      </c>
      <c r="F19" s="686">
        <v>56547</v>
      </c>
      <c r="G19" s="372">
        <v>44192</v>
      </c>
      <c r="H19" s="394">
        <v>31850</v>
      </c>
      <c r="I19" s="395">
        <v>5653</v>
      </c>
    </row>
  </sheetData>
  <mergeCells count="9">
    <mergeCell ref="A5:B5"/>
    <mergeCell ref="A1:I1"/>
    <mergeCell ref="A3:A4"/>
    <mergeCell ref="B3:B4"/>
    <mergeCell ref="C3:C4"/>
    <mergeCell ref="D3:D4"/>
    <mergeCell ref="G3:I3"/>
    <mergeCell ref="E3:F3"/>
    <mergeCell ref="H2:I2"/>
  </mergeCells>
  <printOptions horizontalCentered="1"/>
  <pageMargins left="0.39370078740157483" right="0.35433070866141736" top="0.35433070866141736" bottom="0.35433070866141736" header="0" footer="0"/>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J19"/>
  <sheetViews>
    <sheetView view="pageBreakPreview" zoomScale="40" zoomScaleNormal="55" zoomScaleSheetLayoutView="40" workbookViewId="0">
      <selection activeCell="F8" sqref="F8"/>
    </sheetView>
  </sheetViews>
  <sheetFormatPr defaultRowHeight="15" x14ac:dyDescent="0.25"/>
  <cols>
    <col min="1" max="1" width="8.42578125" customWidth="1"/>
    <col min="2" max="2" width="35" customWidth="1"/>
    <col min="3" max="3" width="27.85546875" customWidth="1"/>
    <col min="4" max="4" width="28.5703125" customWidth="1"/>
    <col min="5" max="6" width="27.85546875" customWidth="1"/>
    <col min="7" max="10" width="30.85546875" customWidth="1"/>
  </cols>
  <sheetData>
    <row r="1" spans="1:10" ht="68.25" customHeight="1" x14ac:dyDescent="0.25">
      <c r="A1" s="1015" t="s">
        <v>644</v>
      </c>
      <c r="B1" s="1015"/>
      <c r="C1" s="1015"/>
      <c r="D1" s="1015"/>
      <c r="E1" s="1015"/>
      <c r="F1" s="1015"/>
      <c r="G1" s="1015"/>
      <c r="H1" s="1015"/>
      <c r="I1" s="1015"/>
      <c r="J1" s="1015"/>
    </row>
    <row r="2" spans="1:10" s="367" customFormat="1" ht="21" customHeight="1" thickBot="1" x14ac:dyDescent="0.3">
      <c r="A2" s="680"/>
      <c r="B2" s="680"/>
      <c r="C2" s="680"/>
      <c r="D2" s="680"/>
      <c r="E2" s="680"/>
      <c r="F2" s="680"/>
      <c r="G2" s="680"/>
      <c r="H2" s="680"/>
      <c r="I2" s="1106" t="s">
        <v>903</v>
      </c>
      <c r="J2" s="1106"/>
    </row>
    <row r="3" spans="1:10" ht="22.5" customHeight="1" thickBot="1" x14ac:dyDescent="0.45">
      <c r="A3" s="1016" t="s">
        <v>329</v>
      </c>
      <c r="B3" s="1019" t="s">
        <v>432</v>
      </c>
      <c r="C3" s="1101" t="s">
        <v>635</v>
      </c>
      <c r="D3" s="1101" t="s">
        <v>636</v>
      </c>
      <c r="E3" s="1010" t="s">
        <v>633</v>
      </c>
      <c r="F3" s="1101" t="s">
        <v>637</v>
      </c>
      <c r="G3" s="1107" t="s">
        <v>641</v>
      </c>
      <c r="H3" s="1006"/>
      <c r="I3" s="1108"/>
      <c r="J3" s="1007"/>
    </row>
    <row r="4" spans="1:10" ht="131.25" customHeight="1" thickBot="1" x14ac:dyDescent="0.3">
      <c r="A4" s="1018"/>
      <c r="B4" s="1021"/>
      <c r="C4" s="1102"/>
      <c r="D4" s="1102"/>
      <c r="E4" s="1011"/>
      <c r="F4" s="1102"/>
      <c r="G4" s="168" t="s">
        <v>638</v>
      </c>
      <c r="H4" s="169" t="s">
        <v>639</v>
      </c>
      <c r="I4" s="303" t="s">
        <v>640</v>
      </c>
      <c r="J4" s="170" t="s">
        <v>642</v>
      </c>
    </row>
    <row r="5" spans="1:10" ht="45" customHeight="1" thickBot="1" x14ac:dyDescent="0.3">
      <c r="A5" s="986" t="s">
        <v>425</v>
      </c>
      <c r="B5" s="987"/>
      <c r="C5" s="304">
        <f>SUM(C6:C19)</f>
        <v>1132</v>
      </c>
      <c r="D5" s="305">
        <f t="shared" ref="D5:I5" si="0">SUM(D6:D19)</f>
        <v>44429</v>
      </c>
      <c r="E5" s="306">
        <f t="shared" si="0"/>
        <v>308209</v>
      </c>
      <c r="F5" s="307">
        <f t="shared" si="0"/>
        <v>97830</v>
      </c>
      <c r="G5" s="308">
        <f t="shared" si="0"/>
        <v>23426</v>
      </c>
      <c r="H5" s="309">
        <f t="shared" si="0"/>
        <v>7102</v>
      </c>
      <c r="I5" s="310">
        <f t="shared" si="0"/>
        <v>4025</v>
      </c>
      <c r="J5" s="311">
        <f>SUM(J6:J19)</f>
        <v>63277</v>
      </c>
    </row>
    <row r="6" spans="1:10" ht="58.5" customHeight="1" x14ac:dyDescent="0.25">
      <c r="A6" s="206">
        <v>1</v>
      </c>
      <c r="B6" s="229" t="s">
        <v>29</v>
      </c>
      <c r="C6" s="312">
        <v>102</v>
      </c>
      <c r="D6" s="313">
        <v>2118</v>
      </c>
      <c r="E6" s="314">
        <v>5258</v>
      </c>
      <c r="F6" s="315">
        <v>3223</v>
      </c>
      <c r="G6" s="148">
        <v>1354</v>
      </c>
      <c r="H6" s="316">
        <v>101</v>
      </c>
      <c r="I6" s="317">
        <v>230</v>
      </c>
      <c r="J6" s="318">
        <v>1538</v>
      </c>
    </row>
    <row r="7" spans="1:10" ht="58.5" customHeight="1" x14ac:dyDescent="0.25">
      <c r="A7" s="202">
        <v>2</v>
      </c>
      <c r="B7" s="230" t="s">
        <v>408</v>
      </c>
      <c r="C7" s="319">
        <v>51</v>
      </c>
      <c r="D7" s="320">
        <v>1602</v>
      </c>
      <c r="E7" s="321">
        <v>10782</v>
      </c>
      <c r="F7" s="322">
        <v>2975</v>
      </c>
      <c r="G7" s="149">
        <v>700</v>
      </c>
      <c r="H7" s="323">
        <v>196</v>
      </c>
      <c r="I7" s="324">
        <v>171</v>
      </c>
      <c r="J7" s="325">
        <v>1908</v>
      </c>
    </row>
    <row r="8" spans="1:10" ht="58.5" customHeight="1" x14ac:dyDescent="0.25">
      <c r="A8" s="202">
        <v>3</v>
      </c>
      <c r="B8" s="230" t="s">
        <v>255</v>
      </c>
      <c r="C8" s="319">
        <v>93</v>
      </c>
      <c r="D8" s="320">
        <v>1743</v>
      </c>
      <c r="E8" s="321">
        <v>30486</v>
      </c>
      <c r="F8" s="322">
        <v>6805</v>
      </c>
      <c r="G8" s="149">
        <v>1745</v>
      </c>
      <c r="H8" s="323">
        <v>421</v>
      </c>
      <c r="I8" s="324">
        <v>600</v>
      </c>
      <c r="J8" s="325">
        <v>4039</v>
      </c>
    </row>
    <row r="9" spans="1:10" ht="58.5" customHeight="1" x14ac:dyDescent="0.25">
      <c r="A9" s="202">
        <v>4</v>
      </c>
      <c r="B9" s="230" t="s">
        <v>74</v>
      </c>
      <c r="C9" s="319">
        <v>64</v>
      </c>
      <c r="D9" s="320">
        <v>1878</v>
      </c>
      <c r="E9" s="321">
        <v>7146</v>
      </c>
      <c r="F9" s="322">
        <v>4755</v>
      </c>
      <c r="G9" s="149">
        <v>1349</v>
      </c>
      <c r="H9" s="323">
        <v>298</v>
      </c>
      <c r="I9" s="324">
        <v>168</v>
      </c>
      <c r="J9" s="325">
        <v>2940</v>
      </c>
    </row>
    <row r="10" spans="1:10" ht="58.5" customHeight="1" x14ac:dyDescent="0.25">
      <c r="A10" s="202">
        <v>5</v>
      </c>
      <c r="B10" s="230" t="s">
        <v>90</v>
      </c>
      <c r="C10" s="319">
        <v>70</v>
      </c>
      <c r="D10" s="320">
        <v>3783</v>
      </c>
      <c r="E10" s="321">
        <v>21042</v>
      </c>
      <c r="F10" s="322">
        <v>7106</v>
      </c>
      <c r="G10" s="149">
        <v>1190</v>
      </c>
      <c r="H10" s="323">
        <v>760</v>
      </c>
      <c r="I10" s="324">
        <v>434</v>
      </c>
      <c r="J10" s="325">
        <v>4722</v>
      </c>
    </row>
    <row r="11" spans="1:10" ht="58.5" customHeight="1" x14ac:dyDescent="0.25">
      <c r="A11" s="202">
        <v>6</v>
      </c>
      <c r="B11" s="230" t="s">
        <v>101</v>
      </c>
      <c r="C11" s="319">
        <v>43</v>
      </c>
      <c r="D11" s="320">
        <v>1421</v>
      </c>
      <c r="E11" s="321">
        <v>6207</v>
      </c>
      <c r="F11" s="322">
        <v>5734</v>
      </c>
      <c r="G11" s="149">
        <v>2410</v>
      </c>
      <c r="H11" s="323">
        <v>656</v>
      </c>
      <c r="I11" s="324">
        <v>315</v>
      </c>
      <c r="J11" s="325">
        <v>2353</v>
      </c>
    </row>
    <row r="12" spans="1:10" ht="58.5" customHeight="1" x14ac:dyDescent="0.25">
      <c r="A12" s="202">
        <v>7</v>
      </c>
      <c r="B12" s="230" t="s">
        <v>114</v>
      </c>
      <c r="C12" s="319">
        <v>60</v>
      </c>
      <c r="D12" s="320">
        <v>3311</v>
      </c>
      <c r="E12" s="321">
        <v>26012</v>
      </c>
      <c r="F12" s="322">
        <v>7616</v>
      </c>
      <c r="G12" s="149">
        <v>3711</v>
      </c>
      <c r="H12" s="323">
        <v>1014</v>
      </c>
      <c r="I12" s="324">
        <v>305</v>
      </c>
      <c r="J12" s="325">
        <v>2586</v>
      </c>
    </row>
    <row r="13" spans="1:10" ht="58.5" customHeight="1" x14ac:dyDescent="0.25">
      <c r="A13" s="202">
        <v>8</v>
      </c>
      <c r="B13" s="230" t="s">
        <v>131</v>
      </c>
      <c r="C13" s="319">
        <v>92</v>
      </c>
      <c r="D13" s="320">
        <v>4402</v>
      </c>
      <c r="E13" s="321">
        <v>29632</v>
      </c>
      <c r="F13" s="322">
        <v>13256</v>
      </c>
      <c r="G13" s="149">
        <v>1954</v>
      </c>
      <c r="H13" s="323">
        <v>449</v>
      </c>
      <c r="I13" s="324">
        <v>28</v>
      </c>
      <c r="J13" s="325">
        <v>10825</v>
      </c>
    </row>
    <row r="14" spans="1:10" ht="58.5" customHeight="1" x14ac:dyDescent="0.25">
      <c r="A14" s="202">
        <v>9</v>
      </c>
      <c r="B14" s="230" t="s">
        <v>146</v>
      </c>
      <c r="C14" s="319">
        <v>74</v>
      </c>
      <c r="D14" s="320">
        <v>3911</v>
      </c>
      <c r="E14" s="321">
        <v>28579</v>
      </c>
      <c r="F14" s="322">
        <v>4472</v>
      </c>
      <c r="G14" s="149">
        <v>1333</v>
      </c>
      <c r="H14" s="323">
        <v>246</v>
      </c>
      <c r="I14" s="324">
        <v>586</v>
      </c>
      <c r="J14" s="325">
        <v>2307</v>
      </c>
    </row>
    <row r="15" spans="1:10" ht="58.5" customHeight="1" x14ac:dyDescent="0.25">
      <c r="A15" s="202">
        <v>10</v>
      </c>
      <c r="B15" s="230" t="s">
        <v>158</v>
      </c>
      <c r="C15" s="319">
        <v>57</v>
      </c>
      <c r="D15" s="320">
        <v>1254</v>
      </c>
      <c r="E15" s="321">
        <v>10077</v>
      </c>
      <c r="F15" s="322">
        <v>5505</v>
      </c>
      <c r="G15" s="149">
        <v>1110</v>
      </c>
      <c r="H15" s="323">
        <v>690</v>
      </c>
      <c r="I15" s="324">
        <v>242</v>
      </c>
      <c r="J15" s="325">
        <v>3463</v>
      </c>
    </row>
    <row r="16" spans="1:10" ht="58.5" customHeight="1" x14ac:dyDescent="0.25">
      <c r="A16" s="202">
        <v>11</v>
      </c>
      <c r="B16" s="230" t="s">
        <v>409</v>
      </c>
      <c r="C16" s="319">
        <v>108</v>
      </c>
      <c r="D16" s="320">
        <v>2851</v>
      </c>
      <c r="E16" s="321">
        <v>34398</v>
      </c>
      <c r="F16" s="322">
        <v>8989</v>
      </c>
      <c r="G16" s="149">
        <v>1848</v>
      </c>
      <c r="H16" s="323">
        <v>729</v>
      </c>
      <c r="I16" s="324">
        <v>490</v>
      </c>
      <c r="J16" s="325">
        <v>5922</v>
      </c>
    </row>
    <row r="17" spans="1:10" ht="58.5" customHeight="1" x14ac:dyDescent="0.25">
      <c r="A17" s="202">
        <v>12</v>
      </c>
      <c r="B17" s="230" t="s">
        <v>201</v>
      </c>
      <c r="C17" s="319">
        <v>115</v>
      </c>
      <c r="D17" s="320">
        <v>3240</v>
      </c>
      <c r="E17" s="321">
        <v>23649</v>
      </c>
      <c r="F17" s="322">
        <v>6146</v>
      </c>
      <c r="G17" s="149">
        <v>1201</v>
      </c>
      <c r="H17" s="323">
        <v>460</v>
      </c>
      <c r="I17" s="324">
        <v>268</v>
      </c>
      <c r="J17" s="325">
        <v>4217</v>
      </c>
    </row>
    <row r="18" spans="1:10" ht="58.5" customHeight="1" x14ac:dyDescent="0.25">
      <c r="A18" s="202">
        <v>13</v>
      </c>
      <c r="B18" s="230" t="s">
        <v>214</v>
      </c>
      <c r="C18" s="319">
        <v>121</v>
      </c>
      <c r="D18" s="320">
        <v>11478</v>
      </c>
      <c r="E18" s="321">
        <v>60560</v>
      </c>
      <c r="F18" s="322">
        <v>14586</v>
      </c>
      <c r="G18" s="149">
        <v>2212</v>
      </c>
      <c r="H18" s="323">
        <v>619</v>
      </c>
      <c r="I18" s="324">
        <v>112</v>
      </c>
      <c r="J18" s="325">
        <v>11643</v>
      </c>
    </row>
    <row r="19" spans="1:10" ht="58.5" customHeight="1" thickBot="1" x14ac:dyDescent="0.3">
      <c r="A19" s="203">
        <v>14</v>
      </c>
      <c r="B19" s="231" t="s">
        <v>226</v>
      </c>
      <c r="C19" s="326">
        <v>82</v>
      </c>
      <c r="D19" s="327">
        <v>1437</v>
      </c>
      <c r="E19" s="328">
        <v>14381</v>
      </c>
      <c r="F19" s="329">
        <v>6662</v>
      </c>
      <c r="G19" s="150">
        <v>1309</v>
      </c>
      <c r="H19" s="330">
        <v>463</v>
      </c>
      <c r="I19" s="331">
        <v>76</v>
      </c>
      <c r="J19" s="332">
        <v>4814</v>
      </c>
    </row>
  </sheetData>
  <mergeCells count="10">
    <mergeCell ref="A5:B5"/>
    <mergeCell ref="D3:D4"/>
    <mergeCell ref="F3:F4"/>
    <mergeCell ref="A1:J1"/>
    <mergeCell ref="A3:A4"/>
    <mergeCell ref="B3:B4"/>
    <mergeCell ref="C3:C4"/>
    <mergeCell ref="E3:E4"/>
    <mergeCell ref="G3:J3"/>
    <mergeCell ref="I2:J2"/>
  </mergeCells>
  <printOptions horizontalCentered="1"/>
  <pageMargins left="0.39370078740157483" right="0.35433070866141736" top="0.35433070866141736" bottom="0.35433070866141736" header="0" footer="0"/>
  <pageSetup paperSize="9"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18"/>
  <sheetViews>
    <sheetView view="pageBreakPreview" zoomScale="40" zoomScaleNormal="55" zoomScaleSheetLayoutView="40" workbookViewId="0">
      <selection activeCell="F8" sqref="F8"/>
    </sheetView>
  </sheetViews>
  <sheetFormatPr defaultRowHeight="15" x14ac:dyDescent="0.25"/>
  <cols>
    <col min="1" max="1" width="8.42578125" customWidth="1"/>
    <col min="2" max="2" width="35" customWidth="1"/>
    <col min="3" max="4" width="32.5703125" customWidth="1"/>
    <col min="5" max="6" width="29" customWidth="1"/>
    <col min="7" max="9" width="32.5703125" customWidth="1"/>
  </cols>
  <sheetData>
    <row r="1" spans="1:9" ht="62.25" customHeight="1" x14ac:dyDescent="0.25">
      <c r="A1" s="1015" t="s">
        <v>848</v>
      </c>
      <c r="B1" s="1015"/>
      <c r="C1" s="1015"/>
      <c r="D1" s="1015"/>
      <c r="E1" s="1015"/>
      <c r="F1" s="1015"/>
      <c r="G1" s="1015"/>
      <c r="H1" s="1015"/>
      <c r="I1" s="1015"/>
    </row>
    <row r="2" spans="1:9" s="367" customFormat="1" ht="30.75" thickBot="1" x14ac:dyDescent="0.3">
      <c r="A2" s="773"/>
      <c r="B2" s="773"/>
      <c r="C2" s="773"/>
      <c r="D2" s="773"/>
      <c r="E2" s="773"/>
      <c r="F2" s="773"/>
      <c r="G2" s="773"/>
      <c r="H2" s="1106" t="s">
        <v>925</v>
      </c>
      <c r="I2" s="1106"/>
    </row>
    <row r="3" spans="1:9" ht="28.5" customHeight="1" thickBot="1" x14ac:dyDescent="0.3">
      <c r="A3" s="1016" t="s">
        <v>329</v>
      </c>
      <c r="B3" s="1019" t="s">
        <v>432</v>
      </c>
      <c r="C3" s="1101" t="s">
        <v>645</v>
      </c>
      <c r="D3" s="1114" t="s">
        <v>643</v>
      </c>
      <c r="E3" s="1109" t="s">
        <v>335</v>
      </c>
      <c r="F3" s="1110"/>
      <c r="G3" s="1111" t="s">
        <v>646</v>
      </c>
      <c r="H3" s="1112"/>
      <c r="I3" s="1113"/>
    </row>
    <row r="4" spans="1:9" ht="126.75" customHeight="1" thickBot="1" x14ac:dyDescent="0.3">
      <c r="A4" s="1018"/>
      <c r="B4" s="1021"/>
      <c r="C4" s="1102"/>
      <c r="D4" s="1115"/>
      <c r="E4" s="168" t="s">
        <v>11</v>
      </c>
      <c r="F4" s="170" t="s">
        <v>428</v>
      </c>
      <c r="G4" s="333" t="s">
        <v>647</v>
      </c>
      <c r="H4" s="168" t="s">
        <v>648</v>
      </c>
      <c r="I4" s="170" t="s">
        <v>649</v>
      </c>
    </row>
    <row r="5" spans="1:9" ht="45" customHeight="1" thickBot="1" x14ac:dyDescent="0.3">
      <c r="A5" s="986" t="s">
        <v>425</v>
      </c>
      <c r="B5" s="987"/>
      <c r="C5" s="335">
        <f>SUM(C6:C18)</f>
        <v>31</v>
      </c>
      <c r="D5" s="336">
        <f>SUM(D6:D18)</f>
        <v>14764</v>
      </c>
      <c r="E5" s="337">
        <f t="shared" ref="E5:F5" si="0">SUM(E6:E18)</f>
        <v>2629</v>
      </c>
      <c r="F5" s="338">
        <f t="shared" si="0"/>
        <v>4285</v>
      </c>
      <c r="G5" s="339">
        <f t="shared" ref="G5" si="1">SUM(G6:G18)</f>
        <v>8010</v>
      </c>
      <c r="H5" s="156">
        <f t="shared" ref="H5" si="2">SUM(H6:H18)</f>
        <v>6151</v>
      </c>
      <c r="I5" s="158">
        <f t="shared" ref="I5" si="3">SUM(I6:I18)</f>
        <v>603</v>
      </c>
    </row>
    <row r="6" spans="1:9" ht="61.5" customHeight="1" x14ac:dyDescent="0.25">
      <c r="A6" s="206">
        <v>1</v>
      </c>
      <c r="B6" s="229" t="s">
        <v>29</v>
      </c>
      <c r="C6" s="279">
        <v>1</v>
      </c>
      <c r="D6" s="340">
        <v>568</v>
      </c>
      <c r="E6" s="341">
        <v>272</v>
      </c>
      <c r="F6" s="342">
        <v>121</v>
      </c>
      <c r="G6" s="343">
        <v>568</v>
      </c>
      <c r="H6" s="159"/>
      <c r="I6" s="161"/>
    </row>
    <row r="7" spans="1:9" ht="61.5" customHeight="1" x14ac:dyDescent="0.25">
      <c r="A7" s="202">
        <v>2</v>
      </c>
      <c r="B7" s="230" t="s">
        <v>408</v>
      </c>
      <c r="C7" s="280">
        <v>1</v>
      </c>
      <c r="D7" s="344">
        <v>255</v>
      </c>
      <c r="E7" s="345"/>
      <c r="F7" s="346">
        <v>62</v>
      </c>
      <c r="G7" s="347">
        <v>255</v>
      </c>
      <c r="H7" s="162"/>
      <c r="I7" s="164"/>
    </row>
    <row r="8" spans="1:9" ht="61.5" customHeight="1" x14ac:dyDescent="0.25">
      <c r="A8" s="206">
        <v>3</v>
      </c>
      <c r="B8" s="230" t="s">
        <v>255</v>
      </c>
      <c r="C8" s="280">
        <v>1</v>
      </c>
      <c r="D8" s="344">
        <v>194</v>
      </c>
      <c r="E8" s="345">
        <v>7</v>
      </c>
      <c r="F8" s="346">
        <v>97</v>
      </c>
      <c r="G8" s="347">
        <v>62</v>
      </c>
      <c r="H8" s="162">
        <v>120</v>
      </c>
      <c r="I8" s="164">
        <v>12</v>
      </c>
    </row>
    <row r="9" spans="1:9" ht="61.5" customHeight="1" x14ac:dyDescent="0.25">
      <c r="A9" s="202">
        <v>4</v>
      </c>
      <c r="B9" s="230" t="s">
        <v>74</v>
      </c>
      <c r="C9" s="280">
        <v>1</v>
      </c>
      <c r="D9" s="344">
        <v>257</v>
      </c>
      <c r="E9" s="345">
        <v>6</v>
      </c>
      <c r="F9" s="346">
        <v>110</v>
      </c>
      <c r="G9" s="347">
        <v>14</v>
      </c>
      <c r="H9" s="162">
        <v>208</v>
      </c>
      <c r="I9" s="164">
        <v>35</v>
      </c>
    </row>
    <row r="10" spans="1:9" ht="61.5" customHeight="1" x14ac:dyDescent="0.25">
      <c r="A10" s="206">
        <v>5</v>
      </c>
      <c r="B10" s="230" t="s">
        <v>90</v>
      </c>
      <c r="C10" s="280">
        <v>4</v>
      </c>
      <c r="D10" s="344">
        <v>4775</v>
      </c>
      <c r="E10" s="345">
        <v>885</v>
      </c>
      <c r="F10" s="346">
        <v>1215</v>
      </c>
      <c r="G10" s="347">
        <v>2946</v>
      </c>
      <c r="H10" s="162">
        <v>1828</v>
      </c>
      <c r="I10" s="164">
        <v>1</v>
      </c>
    </row>
    <row r="11" spans="1:9" ht="61.5" customHeight="1" x14ac:dyDescent="0.25">
      <c r="A11" s="202">
        <v>6</v>
      </c>
      <c r="B11" s="230" t="s">
        <v>101</v>
      </c>
      <c r="C11" s="280">
        <v>1</v>
      </c>
      <c r="D11" s="344">
        <v>176</v>
      </c>
      <c r="E11" s="345"/>
      <c r="F11" s="346">
        <v>41</v>
      </c>
      <c r="G11" s="347">
        <v>62</v>
      </c>
      <c r="H11" s="162">
        <v>104</v>
      </c>
      <c r="I11" s="164">
        <v>10</v>
      </c>
    </row>
    <row r="12" spans="1:9" ht="61.5" customHeight="1" x14ac:dyDescent="0.25">
      <c r="A12" s="206">
        <v>7</v>
      </c>
      <c r="B12" s="230" t="s">
        <v>114</v>
      </c>
      <c r="C12" s="280">
        <v>2</v>
      </c>
      <c r="D12" s="344">
        <v>444</v>
      </c>
      <c r="E12" s="345">
        <v>69</v>
      </c>
      <c r="F12" s="346">
        <v>95</v>
      </c>
      <c r="G12" s="347">
        <v>247</v>
      </c>
      <c r="H12" s="162">
        <v>197</v>
      </c>
      <c r="I12" s="164"/>
    </row>
    <row r="13" spans="1:9" ht="61.5" customHeight="1" x14ac:dyDescent="0.25">
      <c r="A13" s="202">
        <v>8</v>
      </c>
      <c r="B13" s="230" t="s">
        <v>131</v>
      </c>
      <c r="C13" s="280">
        <v>2</v>
      </c>
      <c r="D13" s="344">
        <v>1199</v>
      </c>
      <c r="E13" s="345">
        <v>226</v>
      </c>
      <c r="F13" s="346">
        <v>331</v>
      </c>
      <c r="G13" s="347">
        <v>481</v>
      </c>
      <c r="H13" s="162">
        <v>568</v>
      </c>
      <c r="I13" s="164">
        <v>150</v>
      </c>
    </row>
    <row r="14" spans="1:9" ht="61.5" customHeight="1" x14ac:dyDescent="0.25">
      <c r="A14" s="206">
        <v>9</v>
      </c>
      <c r="B14" s="230" t="s">
        <v>146</v>
      </c>
      <c r="C14" s="280">
        <v>2</v>
      </c>
      <c r="D14" s="344">
        <v>1602</v>
      </c>
      <c r="E14" s="345"/>
      <c r="F14" s="346">
        <v>351</v>
      </c>
      <c r="G14" s="347">
        <v>1463</v>
      </c>
      <c r="H14" s="162">
        <v>138</v>
      </c>
      <c r="I14" s="164">
        <v>1</v>
      </c>
    </row>
    <row r="15" spans="1:9" ht="61.5" customHeight="1" x14ac:dyDescent="0.25">
      <c r="A15" s="202">
        <v>10</v>
      </c>
      <c r="B15" s="230" t="s">
        <v>409</v>
      </c>
      <c r="C15" s="280">
        <v>2</v>
      </c>
      <c r="D15" s="344">
        <v>241</v>
      </c>
      <c r="E15" s="345">
        <v>65</v>
      </c>
      <c r="F15" s="346">
        <v>74</v>
      </c>
      <c r="G15" s="347">
        <v>93</v>
      </c>
      <c r="H15" s="162">
        <v>5</v>
      </c>
      <c r="I15" s="164">
        <v>143</v>
      </c>
    </row>
    <row r="16" spans="1:9" ht="61.5" customHeight="1" x14ac:dyDescent="0.25">
      <c r="A16" s="206">
        <v>11</v>
      </c>
      <c r="B16" s="230" t="s">
        <v>201</v>
      </c>
      <c r="C16" s="280">
        <v>4</v>
      </c>
      <c r="D16" s="344">
        <v>1207</v>
      </c>
      <c r="E16" s="345">
        <v>498</v>
      </c>
      <c r="F16" s="346">
        <v>425</v>
      </c>
      <c r="G16" s="347">
        <v>862</v>
      </c>
      <c r="H16" s="162">
        <v>345</v>
      </c>
      <c r="I16" s="164"/>
    </row>
    <row r="17" spans="1:9" ht="61.5" customHeight="1" x14ac:dyDescent="0.25">
      <c r="A17" s="202">
        <v>12</v>
      </c>
      <c r="B17" s="230" t="s">
        <v>214</v>
      </c>
      <c r="C17" s="280">
        <v>2</v>
      </c>
      <c r="D17" s="344">
        <v>767</v>
      </c>
      <c r="E17" s="345">
        <v>287</v>
      </c>
      <c r="F17" s="346">
        <v>333</v>
      </c>
      <c r="G17" s="347">
        <v>723</v>
      </c>
      <c r="H17" s="162">
        <v>44</v>
      </c>
      <c r="I17" s="164"/>
    </row>
    <row r="18" spans="1:9" ht="61.5" customHeight="1" thickBot="1" x14ac:dyDescent="0.3">
      <c r="A18" s="334">
        <v>13</v>
      </c>
      <c r="B18" s="231" t="s">
        <v>226</v>
      </c>
      <c r="C18" s="281">
        <v>8</v>
      </c>
      <c r="D18" s="348">
        <v>3079</v>
      </c>
      <c r="E18" s="349">
        <v>314</v>
      </c>
      <c r="F18" s="350">
        <v>1030</v>
      </c>
      <c r="G18" s="351">
        <v>234</v>
      </c>
      <c r="H18" s="165">
        <v>2594</v>
      </c>
      <c r="I18" s="167">
        <v>251</v>
      </c>
    </row>
  </sheetData>
  <mergeCells count="9">
    <mergeCell ref="E3:F3"/>
    <mergeCell ref="G3:I3"/>
    <mergeCell ref="C3:C4"/>
    <mergeCell ref="A5:B5"/>
    <mergeCell ref="A1:I1"/>
    <mergeCell ref="A3:A4"/>
    <mergeCell ref="B3:B4"/>
    <mergeCell ref="D3:D4"/>
    <mergeCell ref="H2:I2"/>
  </mergeCells>
  <printOptions horizontalCentered="1"/>
  <pageMargins left="0.39370078740157483" right="0.35433070866141736" top="0.35433070866141736" bottom="0.35433070866141736" header="0" footer="0"/>
  <pageSetup paperSize="9" scale="5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Z20"/>
  <sheetViews>
    <sheetView view="pageBreakPreview" zoomScale="40" zoomScaleNormal="55" zoomScaleSheetLayoutView="40" workbookViewId="0">
      <selection activeCell="F16" sqref="F16"/>
    </sheetView>
  </sheetViews>
  <sheetFormatPr defaultRowHeight="19.5" x14ac:dyDescent="0.25"/>
  <cols>
    <col min="1" max="1" width="9.5703125" style="788" customWidth="1"/>
    <col min="2" max="2" width="39.42578125" style="788" customWidth="1"/>
    <col min="3" max="4" width="23.28515625" style="788" customWidth="1"/>
    <col min="5" max="5" width="15" style="788" customWidth="1"/>
    <col min="6" max="6" width="18.5703125" style="788" customWidth="1"/>
    <col min="7" max="7" width="18" style="788" customWidth="1"/>
    <col min="8" max="8" width="15" style="788" customWidth="1"/>
    <col min="9" max="9" width="19.28515625" style="788" customWidth="1"/>
    <col min="10" max="10" width="18" style="788" customWidth="1"/>
    <col min="11" max="11" width="15" style="788" customWidth="1"/>
    <col min="12" max="12" width="23.28515625" style="788" customWidth="1"/>
    <col min="13" max="13" width="21.85546875" style="788" customWidth="1"/>
    <col min="14" max="14" width="15" style="788" customWidth="1"/>
    <col min="15" max="15" width="24" style="788" customWidth="1"/>
    <col min="16" max="16" width="23.140625" style="788" customWidth="1"/>
    <col min="17" max="17" width="15" style="788" customWidth="1"/>
    <col min="18" max="18" width="19.7109375" style="788" customWidth="1"/>
    <col min="19" max="19" width="18" style="788" customWidth="1"/>
    <col min="20" max="20" width="15" style="788" customWidth="1"/>
    <col min="21" max="25" width="9.140625" style="788"/>
    <col min="26" max="26" width="16.28515625" style="788" bestFit="1" customWidth="1"/>
    <col min="27" max="27" width="15.5703125" style="788" bestFit="1" customWidth="1"/>
    <col min="28" max="16384" width="9.140625" style="788"/>
  </cols>
  <sheetData>
    <row r="1" spans="1:26" s="786" customFormat="1" ht="99.75" customHeight="1" x14ac:dyDescent="0.25">
      <c r="A1" s="1116" t="s">
        <v>946</v>
      </c>
      <c r="B1" s="1116"/>
      <c r="C1" s="1116"/>
      <c r="D1" s="1116"/>
      <c r="E1" s="1116"/>
      <c r="F1" s="1116"/>
      <c r="G1" s="1116"/>
      <c r="H1" s="1116"/>
      <c r="I1" s="1116"/>
      <c r="J1" s="1116"/>
      <c r="K1" s="1116"/>
      <c r="L1" s="1116"/>
      <c r="M1" s="1116"/>
      <c r="N1" s="1116"/>
      <c r="O1" s="1116"/>
      <c r="P1" s="1116"/>
      <c r="Q1" s="1116"/>
      <c r="R1" s="1116"/>
      <c r="S1" s="1116"/>
      <c r="T1" s="1116"/>
    </row>
    <row r="2" spans="1:26" ht="33.75" customHeight="1" thickBot="1" x14ac:dyDescent="0.3">
      <c r="A2" s="792"/>
      <c r="B2" s="792"/>
      <c r="C2" s="792"/>
      <c r="D2" s="792"/>
      <c r="E2" s="792"/>
      <c r="F2" s="792"/>
      <c r="G2" s="792"/>
      <c r="H2" s="792"/>
      <c r="I2" s="792"/>
      <c r="J2" s="792"/>
      <c r="K2" s="792"/>
      <c r="L2" s="792"/>
      <c r="M2" s="792"/>
      <c r="N2" s="792"/>
      <c r="O2" s="792"/>
      <c r="P2" s="792"/>
      <c r="Q2" s="792"/>
      <c r="R2" s="792"/>
      <c r="S2" s="1123" t="s">
        <v>866</v>
      </c>
      <c r="T2" s="1123"/>
    </row>
    <row r="3" spans="1:26" s="787" customFormat="1" ht="43.5" customHeight="1" thickBot="1" x14ac:dyDescent="0.3">
      <c r="A3" s="1135" t="s">
        <v>0</v>
      </c>
      <c r="B3" s="1138" t="s">
        <v>862</v>
      </c>
      <c r="C3" s="1126" t="s">
        <v>867</v>
      </c>
      <c r="D3" s="1127"/>
      <c r="E3" s="1128"/>
      <c r="F3" s="1120" t="s">
        <v>912</v>
      </c>
      <c r="G3" s="1121"/>
      <c r="H3" s="1121"/>
      <c r="I3" s="1121"/>
      <c r="J3" s="1121"/>
      <c r="K3" s="1121"/>
      <c r="L3" s="1121"/>
      <c r="M3" s="1121"/>
      <c r="N3" s="1121"/>
      <c r="O3" s="1121"/>
      <c r="P3" s="1121"/>
      <c r="Q3" s="1121"/>
      <c r="R3" s="1121"/>
      <c r="S3" s="1121"/>
      <c r="T3" s="1122"/>
    </row>
    <row r="4" spans="1:26" s="787" customFormat="1" ht="163.5" customHeight="1" thickBot="1" x14ac:dyDescent="0.3">
      <c r="A4" s="1136"/>
      <c r="B4" s="1139"/>
      <c r="C4" s="1129"/>
      <c r="D4" s="1130"/>
      <c r="E4" s="1131"/>
      <c r="F4" s="1117" t="s">
        <v>868</v>
      </c>
      <c r="G4" s="1118"/>
      <c r="H4" s="1119"/>
      <c r="I4" s="1132" t="s">
        <v>869</v>
      </c>
      <c r="J4" s="1133"/>
      <c r="K4" s="1134"/>
      <c r="L4" s="1132" t="s">
        <v>870</v>
      </c>
      <c r="M4" s="1133"/>
      <c r="N4" s="1134"/>
      <c r="O4" s="1117" t="s">
        <v>910</v>
      </c>
      <c r="P4" s="1118"/>
      <c r="Q4" s="1119"/>
      <c r="R4" s="1120" t="s">
        <v>911</v>
      </c>
      <c r="S4" s="1121"/>
      <c r="T4" s="1122"/>
    </row>
    <row r="5" spans="1:26" s="787" customFormat="1" ht="78.75" customHeight="1" thickBot="1" x14ac:dyDescent="0.3">
      <c r="A5" s="1137"/>
      <c r="B5" s="1140"/>
      <c r="C5" s="922" t="s">
        <v>814</v>
      </c>
      <c r="D5" s="923" t="s">
        <v>863</v>
      </c>
      <c r="E5" s="924" t="s">
        <v>420</v>
      </c>
      <c r="F5" s="922" t="s">
        <v>814</v>
      </c>
      <c r="G5" s="923" t="s">
        <v>863</v>
      </c>
      <c r="H5" s="924" t="s">
        <v>420</v>
      </c>
      <c r="I5" s="922" t="s">
        <v>814</v>
      </c>
      <c r="J5" s="923" t="s">
        <v>863</v>
      </c>
      <c r="K5" s="924" t="s">
        <v>420</v>
      </c>
      <c r="L5" s="922" t="s">
        <v>814</v>
      </c>
      <c r="M5" s="923" t="s">
        <v>863</v>
      </c>
      <c r="N5" s="924" t="s">
        <v>420</v>
      </c>
      <c r="O5" s="922" t="s">
        <v>814</v>
      </c>
      <c r="P5" s="923" t="s">
        <v>863</v>
      </c>
      <c r="Q5" s="924" t="s">
        <v>420</v>
      </c>
      <c r="R5" s="922" t="s">
        <v>814</v>
      </c>
      <c r="S5" s="923" t="s">
        <v>863</v>
      </c>
      <c r="T5" s="924" t="s">
        <v>420</v>
      </c>
    </row>
    <row r="6" spans="1:26" s="789" customFormat="1" ht="77.25" customHeight="1" thickBot="1" x14ac:dyDescent="0.3">
      <c r="A6" s="1124" t="s">
        <v>864</v>
      </c>
      <c r="B6" s="1125"/>
      <c r="C6" s="932">
        <f>SUM(C7:C20)</f>
        <v>5674350.8788043009</v>
      </c>
      <c r="D6" s="933">
        <f>SUM(D7:D20)</f>
        <v>3434314.7</v>
      </c>
      <c r="E6" s="934">
        <f t="shared" ref="E6:E20" si="0">+D6/C6*100</f>
        <v>60.523481422842131</v>
      </c>
      <c r="F6" s="932">
        <f>SUM(F7:F20)</f>
        <v>135115</v>
      </c>
      <c r="G6" s="933">
        <f>SUM(G7:G20)</f>
        <v>41514</v>
      </c>
      <c r="H6" s="935">
        <f>+G6/F6*100</f>
        <v>30.724938015764348</v>
      </c>
      <c r="I6" s="932">
        <f t="shared" ref="I6:J6" si="1">SUM(I7:I20)</f>
        <v>265297.63960826228</v>
      </c>
      <c r="J6" s="933">
        <f t="shared" si="1"/>
        <v>39927</v>
      </c>
      <c r="K6" s="935">
        <f>+J6/I6*100</f>
        <v>15.049888894208063</v>
      </c>
      <c r="L6" s="932">
        <f>SUM(L7:L20)</f>
        <v>2834843</v>
      </c>
      <c r="M6" s="933">
        <f>SUM(M7:M20)</f>
        <v>2069899</v>
      </c>
      <c r="N6" s="935">
        <f>+M6/L6*100</f>
        <v>73.016353992090572</v>
      </c>
      <c r="O6" s="932">
        <f t="shared" ref="O6:P6" si="2">SUM(O7:O20)</f>
        <v>2259994.2391960383</v>
      </c>
      <c r="P6" s="933">
        <f t="shared" si="2"/>
        <v>1155138.7</v>
      </c>
      <c r="Q6" s="935">
        <f>+P6/O6*100</f>
        <v>51.112462145519657</v>
      </c>
      <c r="R6" s="932">
        <f t="shared" ref="R6:S6" si="3">SUM(R7:R20)</f>
        <v>179101.21216646107</v>
      </c>
      <c r="S6" s="933">
        <f t="shared" si="3"/>
        <v>127836</v>
      </c>
      <c r="T6" s="935">
        <f>+S6/R6*100</f>
        <v>71.376401339587844</v>
      </c>
    </row>
    <row r="7" spans="1:26" s="790" customFormat="1" ht="72.75" customHeight="1" x14ac:dyDescent="0.25">
      <c r="A7" s="925">
        <v>1</v>
      </c>
      <c r="B7" s="926" t="s">
        <v>29</v>
      </c>
      <c r="C7" s="927">
        <v>207591</v>
      </c>
      <c r="D7" s="928">
        <f>+G7+J7+M7+P7+S7</f>
        <v>162772</v>
      </c>
      <c r="E7" s="936">
        <f>+D7/C7*100</f>
        <v>78.409950335033798</v>
      </c>
      <c r="F7" s="929">
        <v>5282</v>
      </c>
      <c r="G7" s="930">
        <v>3120</v>
      </c>
      <c r="H7" s="931">
        <f t="shared" ref="H7:H20" si="4">+G7/F7*100</f>
        <v>59.068534645967439</v>
      </c>
      <c r="I7" s="929">
        <v>11163</v>
      </c>
      <c r="J7" s="930">
        <v>2658</v>
      </c>
      <c r="K7" s="919">
        <f>+J7/I7*100</f>
        <v>23.810803547433483</v>
      </c>
      <c r="L7" s="929">
        <v>111525</v>
      </c>
      <c r="M7" s="930">
        <v>104707</v>
      </c>
      <c r="N7" s="931">
        <f t="shared" ref="N7:N19" si="5">+M7/L7*100</f>
        <v>93.886572517372784</v>
      </c>
      <c r="O7" s="929">
        <v>72421</v>
      </c>
      <c r="P7" s="930">
        <v>45576</v>
      </c>
      <c r="Q7" s="931">
        <f t="shared" ref="Q7:Q19" si="6">+P7/O7*100</f>
        <v>62.932022479667502</v>
      </c>
      <c r="R7" s="929">
        <v>7200</v>
      </c>
      <c r="S7" s="930">
        <v>6711</v>
      </c>
      <c r="T7" s="931">
        <f>+S7/R7*100</f>
        <v>93.208333333333343</v>
      </c>
      <c r="Z7" s="939"/>
    </row>
    <row r="8" spans="1:26" s="790" customFormat="1" ht="72.75" customHeight="1" x14ac:dyDescent="0.25">
      <c r="A8" s="909">
        <v>2</v>
      </c>
      <c r="B8" s="910" t="s">
        <v>438</v>
      </c>
      <c r="C8" s="915">
        <v>428676.35919646116</v>
      </c>
      <c r="D8" s="793">
        <f t="shared" ref="D8:D20" si="7">+G8+J8+M8+P8+S8</f>
        <v>288686</v>
      </c>
      <c r="E8" s="937">
        <f t="shared" si="0"/>
        <v>67.343578391197454</v>
      </c>
      <c r="F8" s="916">
        <v>15276</v>
      </c>
      <c r="G8" s="794">
        <v>7530</v>
      </c>
      <c r="H8" s="919">
        <f t="shared" si="4"/>
        <v>49.2930086410055</v>
      </c>
      <c r="I8" s="916">
        <v>38765</v>
      </c>
      <c r="J8" s="794">
        <v>6078</v>
      </c>
      <c r="K8" s="919">
        <f>+J8/I8*100</f>
        <v>15.679091964400877</v>
      </c>
      <c r="L8" s="916">
        <v>248464</v>
      </c>
      <c r="M8" s="794">
        <v>189682</v>
      </c>
      <c r="N8" s="919">
        <f t="shared" si="5"/>
        <v>76.341844291325913</v>
      </c>
      <c r="O8" s="916">
        <v>115271.35919646116</v>
      </c>
      <c r="P8" s="794">
        <v>77900</v>
      </c>
      <c r="Q8" s="919">
        <f t="shared" si="6"/>
        <v>67.579666400247959</v>
      </c>
      <c r="R8" s="916">
        <v>10900</v>
      </c>
      <c r="S8" s="794">
        <v>7496</v>
      </c>
      <c r="T8" s="919">
        <f t="shared" ref="T8:T19" si="8">+S8/R8*100</f>
        <v>68.77064220183486</v>
      </c>
      <c r="Z8" s="939"/>
    </row>
    <row r="9" spans="1:26" s="790" customFormat="1" ht="72.75" customHeight="1" x14ac:dyDescent="0.25">
      <c r="A9" s="909">
        <v>3</v>
      </c>
      <c r="B9" s="910" t="s">
        <v>255</v>
      </c>
      <c r="C9" s="915">
        <v>405466.63960783964</v>
      </c>
      <c r="D9" s="793">
        <f t="shared" si="7"/>
        <v>278599</v>
      </c>
      <c r="E9" s="937">
        <f>+D9/C9*100</f>
        <v>68.710708301293579</v>
      </c>
      <c r="F9" s="916">
        <v>8244</v>
      </c>
      <c r="G9" s="794">
        <v>2719</v>
      </c>
      <c r="H9" s="919">
        <f t="shared" si="4"/>
        <v>32.981562348374574</v>
      </c>
      <c r="I9" s="916">
        <v>14091.639608262296</v>
      </c>
      <c r="J9" s="794">
        <v>1400</v>
      </c>
      <c r="K9" s="919">
        <f t="shared" ref="K9:K20" si="9">+J9/I9*100</f>
        <v>9.9349688107205321</v>
      </c>
      <c r="L9" s="916">
        <v>272240</v>
      </c>
      <c r="M9" s="794">
        <v>201324</v>
      </c>
      <c r="N9" s="919">
        <f t="shared" si="5"/>
        <v>73.950925653834858</v>
      </c>
      <c r="O9" s="916">
        <v>98990.999999577325</v>
      </c>
      <c r="P9" s="794">
        <v>65328</v>
      </c>
      <c r="Q9" s="919">
        <f t="shared" si="6"/>
        <v>65.993878231636145</v>
      </c>
      <c r="R9" s="916">
        <v>11900</v>
      </c>
      <c r="S9" s="794">
        <v>7828</v>
      </c>
      <c r="T9" s="919">
        <f t="shared" si="8"/>
        <v>65.78151260504201</v>
      </c>
      <c r="Z9" s="939"/>
    </row>
    <row r="10" spans="1:26" s="790" customFormat="1" ht="72.75" customHeight="1" x14ac:dyDescent="0.25">
      <c r="A10" s="909">
        <v>4</v>
      </c>
      <c r="B10" s="910" t="s">
        <v>74</v>
      </c>
      <c r="C10" s="915">
        <v>230382</v>
      </c>
      <c r="D10" s="793">
        <f t="shared" si="7"/>
        <v>199673</v>
      </c>
      <c r="E10" s="937">
        <f t="shared" si="0"/>
        <v>86.670399597190752</v>
      </c>
      <c r="F10" s="916">
        <v>4763</v>
      </c>
      <c r="G10" s="794">
        <v>1255</v>
      </c>
      <c r="H10" s="919">
        <f t="shared" si="4"/>
        <v>26.348939743858914</v>
      </c>
      <c r="I10" s="916">
        <v>12431</v>
      </c>
      <c r="J10" s="794">
        <v>1656</v>
      </c>
      <c r="K10" s="919">
        <f t="shared" si="9"/>
        <v>13.32153487249618</v>
      </c>
      <c r="L10" s="916">
        <v>153723</v>
      </c>
      <c r="M10" s="794">
        <v>120190</v>
      </c>
      <c r="N10" s="919">
        <f t="shared" si="5"/>
        <v>78.186087963414721</v>
      </c>
      <c r="O10" s="916">
        <v>52965</v>
      </c>
      <c r="P10" s="794">
        <v>71119</v>
      </c>
      <c r="Q10" s="919">
        <f t="shared" si="6"/>
        <v>134.27546492967053</v>
      </c>
      <c r="R10" s="916">
        <v>6500</v>
      </c>
      <c r="S10" s="794">
        <v>5453</v>
      </c>
      <c r="T10" s="919">
        <f t="shared" si="8"/>
        <v>83.892307692307682</v>
      </c>
      <c r="Z10" s="939"/>
    </row>
    <row r="11" spans="1:26" s="791" customFormat="1" ht="72.75" customHeight="1" x14ac:dyDescent="0.25">
      <c r="A11" s="909">
        <v>5</v>
      </c>
      <c r="B11" s="910" t="s">
        <v>90</v>
      </c>
      <c r="C11" s="916">
        <v>415936</v>
      </c>
      <c r="D11" s="793">
        <f t="shared" si="7"/>
        <v>300993</v>
      </c>
      <c r="E11" s="937">
        <f t="shared" si="0"/>
        <v>72.365219649176794</v>
      </c>
      <c r="F11" s="916">
        <v>8102</v>
      </c>
      <c r="G11" s="794">
        <v>2175</v>
      </c>
      <c r="H11" s="919">
        <f t="shared" si="4"/>
        <v>26.845223401629227</v>
      </c>
      <c r="I11" s="916">
        <v>13618</v>
      </c>
      <c r="J11" s="794">
        <v>1940</v>
      </c>
      <c r="K11" s="919">
        <f t="shared" si="9"/>
        <v>14.245851079453665</v>
      </c>
      <c r="L11" s="916">
        <v>286551</v>
      </c>
      <c r="M11" s="794">
        <v>227656</v>
      </c>
      <c r="N11" s="919">
        <f t="shared" si="5"/>
        <v>79.446939637272251</v>
      </c>
      <c r="O11" s="916">
        <v>97765</v>
      </c>
      <c r="P11" s="794">
        <v>64590</v>
      </c>
      <c r="Q11" s="919">
        <f t="shared" si="6"/>
        <v>66.066588247327772</v>
      </c>
      <c r="R11" s="916">
        <v>9900</v>
      </c>
      <c r="S11" s="794">
        <v>4632</v>
      </c>
      <c r="T11" s="919">
        <f t="shared" si="8"/>
        <v>46.787878787878789</v>
      </c>
      <c r="Z11" s="939"/>
    </row>
    <row r="12" spans="1:26" s="791" customFormat="1" ht="72.75" customHeight="1" x14ac:dyDescent="0.25">
      <c r="A12" s="909">
        <v>6</v>
      </c>
      <c r="B12" s="910" t="s">
        <v>101</v>
      </c>
      <c r="C12" s="916">
        <v>177028</v>
      </c>
      <c r="D12" s="793">
        <f t="shared" si="7"/>
        <v>185185</v>
      </c>
      <c r="E12" s="937">
        <f t="shared" si="0"/>
        <v>104.60774566735205</v>
      </c>
      <c r="F12" s="916">
        <v>4451</v>
      </c>
      <c r="G12" s="794">
        <v>2449</v>
      </c>
      <c r="H12" s="919">
        <f t="shared" si="4"/>
        <v>55.021343518310495</v>
      </c>
      <c r="I12" s="916">
        <v>13297</v>
      </c>
      <c r="J12" s="794">
        <v>1235</v>
      </c>
      <c r="K12" s="919">
        <f t="shared" si="9"/>
        <v>9.2878092802887871</v>
      </c>
      <c r="L12" s="916">
        <v>106052</v>
      </c>
      <c r="M12" s="794">
        <v>125350</v>
      </c>
      <c r="N12" s="919">
        <f t="shared" si="5"/>
        <v>118.19673367781843</v>
      </c>
      <c r="O12" s="916">
        <v>45728</v>
      </c>
      <c r="P12" s="794">
        <v>52246</v>
      </c>
      <c r="Q12" s="919">
        <f t="shared" si="6"/>
        <v>114.2538488453464</v>
      </c>
      <c r="R12" s="916">
        <v>7500</v>
      </c>
      <c r="S12" s="794">
        <v>3905</v>
      </c>
      <c r="T12" s="919">
        <f t="shared" si="8"/>
        <v>52.06666666666667</v>
      </c>
      <c r="Z12" s="939"/>
    </row>
    <row r="13" spans="1:26" s="791" customFormat="1" ht="72.75" customHeight="1" x14ac:dyDescent="0.25">
      <c r="A13" s="909">
        <v>7</v>
      </c>
      <c r="B13" s="910" t="s">
        <v>114</v>
      </c>
      <c r="C13" s="916">
        <v>566556</v>
      </c>
      <c r="D13" s="793">
        <f t="shared" si="7"/>
        <v>310459</v>
      </c>
      <c r="E13" s="937">
        <f t="shared" si="0"/>
        <v>54.797583998757403</v>
      </c>
      <c r="F13" s="916">
        <v>13423</v>
      </c>
      <c r="G13" s="794">
        <v>3945</v>
      </c>
      <c r="H13" s="919">
        <f t="shared" si="4"/>
        <v>29.389853236981299</v>
      </c>
      <c r="I13" s="916">
        <v>34974</v>
      </c>
      <c r="J13" s="794">
        <v>3683</v>
      </c>
      <c r="K13" s="919">
        <f t="shared" si="9"/>
        <v>10.530679933665009</v>
      </c>
      <c r="L13" s="916">
        <v>241731</v>
      </c>
      <c r="M13" s="794">
        <v>201232</v>
      </c>
      <c r="N13" s="919">
        <f t="shared" si="5"/>
        <v>83.246253066425083</v>
      </c>
      <c r="O13" s="916">
        <v>267928</v>
      </c>
      <c r="P13" s="794">
        <v>96199</v>
      </c>
      <c r="Q13" s="919">
        <f t="shared" si="6"/>
        <v>35.904795318145169</v>
      </c>
      <c r="R13" s="916">
        <v>8500</v>
      </c>
      <c r="S13" s="794">
        <v>5400</v>
      </c>
      <c r="T13" s="919">
        <f t="shared" si="8"/>
        <v>63.529411764705877</v>
      </c>
      <c r="Z13" s="939"/>
    </row>
    <row r="14" spans="1:26" s="791" customFormat="1" ht="72.75" customHeight="1" x14ac:dyDescent="0.25">
      <c r="A14" s="909">
        <v>8</v>
      </c>
      <c r="B14" s="910" t="s">
        <v>131</v>
      </c>
      <c r="C14" s="916">
        <v>635061</v>
      </c>
      <c r="D14" s="793">
        <f t="shared" si="7"/>
        <v>337432</v>
      </c>
      <c r="E14" s="937">
        <f t="shared" si="0"/>
        <v>53.133793446613787</v>
      </c>
      <c r="F14" s="916">
        <v>15848</v>
      </c>
      <c r="G14" s="794">
        <v>3182</v>
      </c>
      <c r="H14" s="919">
        <f t="shared" si="4"/>
        <v>20.078243311458859</v>
      </c>
      <c r="I14" s="916">
        <v>19428</v>
      </c>
      <c r="J14" s="794">
        <v>2170</v>
      </c>
      <c r="K14" s="919">
        <f t="shared" si="9"/>
        <v>11.169446160181181</v>
      </c>
      <c r="L14" s="916">
        <v>278568</v>
      </c>
      <c r="M14" s="794">
        <v>162865</v>
      </c>
      <c r="N14" s="919">
        <f t="shared" si="5"/>
        <v>58.465078544556448</v>
      </c>
      <c r="O14" s="916">
        <v>306416</v>
      </c>
      <c r="P14" s="794">
        <v>155068</v>
      </c>
      <c r="Q14" s="919">
        <f t="shared" si="6"/>
        <v>50.607017910291894</v>
      </c>
      <c r="R14" s="916">
        <v>14800.857170681036</v>
      </c>
      <c r="S14" s="794">
        <v>14147</v>
      </c>
      <c r="T14" s="919">
        <f t="shared" si="8"/>
        <v>95.5823020035876</v>
      </c>
      <c r="Z14" s="939"/>
    </row>
    <row r="15" spans="1:26" s="790" customFormat="1" ht="72.75" customHeight="1" x14ac:dyDescent="0.25">
      <c r="A15" s="911">
        <v>9</v>
      </c>
      <c r="B15" s="912" t="s">
        <v>146</v>
      </c>
      <c r="C15" s="916">
        <v>408102</v>
      </c>
      <c r="D15" s="793">
        <f t="shared" si="7"/>
        <v>293733.2</v>
      </c>
      <c r="E15" s="937">
        <f t="shared" si="0"/>
        <v>71.975437513170732</v>
      </c>
      <c r="F15" s="916">
        <v>8366</v>
      </c>
      <c r="G15" s="794">
        <v>1897</v>
      </c>
      <c r="H15" s="919">
        <f t="shared" si="4"/>
        <v>22.675113554864929</v>
      </c>
      <c r="I15" s="916">
        <v>15084</v>
      </c>
      <c r="J15" s="794">
        <v>1729</v>
      </c>
      <c r="K15" s="919">
        <f t="shared" si="9"/>
        <v>11.462476796605674</v>
      </c>
      <c r="L15" s="916">
        <v>295469</v>
      </c>
      <c r="M15" s="794">
        <v>221329</v>
      </c>
      <c r="N15" s="919">
        <f t="shared" si="5"/>
        <v>74.907689131516335</v>
      </c>
      <c r="O15" s="916">
        <v>81683</v>
      </c>
      <c r="P15" s="794">
        <v>63643.199999999997</v>
      </c>
      <c r="Q15" s="919">
        <f t="shared" si="6"/>
        <v>77.914866006390554</v>
      </c>
      <c r="R15" s="916">
        <v>7500</v>
      </c>
      <c r="S15" s="794">
        <v>5135</v>
      </c>
      <c r="T15" s="919">
        <f t="shared" si="8"/>
        <v>68.466666666666669</v>
      </c>
      <c r="Z15" s="939"/>
    </row>
    <row r="16" spans="1:26" s="790" customFormat="1" ht="72.75" customHeight="1" x14ac:dyDescent="0.25">
      <c r="A16" s="909">
        <v>10</v>
      </c>
      <c r="B16" s="910" t="s">
        <v>158</v>
      </c>
      <c r="C16" s="916">
        <v>199154</v>
      </c>
      <c r="D16" s="793">
        <f t="shared" si="7"/>
        <v>106267</v>
      </c>
      <c r="E16" s="937">
        <f t="shared" si="0"/>
        <v>53.359209455998879</v>
      </c>
      <c r="F16" s="916">
        <v>4012</v>
      </c>
      <c r="G16" s="794">
        <v>1846</v>
      </c>
      <c r="H16" s="919">
        <f t="shared" si="4"/>
        <v>46.011964107676967</v>
      </c>
      <c r="I16" s="916">
        <v>14586</v>
      </c>
      <c r="J16" s="794">
        <v>2381</v>
      </c>
      <c r="K16" s="919">
        <f t="shared" si="9"/>
        <v>16.323872206225147</v>
      </c>
      <c r="L16" s="916">
        <v>119148</v>
      </c>
      <c r="M16" s="794">
        <v>73579</v>
      </c>
      <c r="N16" s="919">
        <f t="shared" si="5"/>
        <v>61.754288783697589</v>
      </c>
      <c r="O16" s="916">
        <v>58108</v>
      </c>
      <c r="P16" s="794">
        <v>26960</v>
      </c>
      <c r="Q16" s="919">
        <f t="shared" si="6"/>
        <v>46.396365388586766</v>
      </c>
      <c r="R16" s="916">
        <v>3300.3549957800428</v>
      </c>
      <c r="S16" s="794">
        <v>1501</v>
      </c>
      <c r="T16" s="919">
        <f t="shared" si="8"/>
        <v>45.479956002285654</v>
      </c>
      <c r="Z16" s="939"/>
    </row>
    <row r="17" spans="1:26" s="790" customFormat="1" ht="72.75" customHeight="1" x14ac:dyDescent="0.25">
      <c r="A17" s="909">
        <v>11</v>
      </c>
      <c r="B17" s="910" t="s">
        <v>409</v>
      </c>
      <c r="C17" s="916">
        <v>420995.88</v>
      </c>
      <c r="D17" s="793">
        <f t="shared" si="7"/>
        <v>214363</v>
      </c>
      <c r="E17" s="937">
        <f t="shared" si="0"/>
        <v>50.918075492805293</v>
      </c>
      <c r="F17" s="916">
        <v>11327</v>
      </c>
      <c r="G17" s="794">
        <v>3646</v>
      </c>
      <c r="H17" s="919">
        <f t="shared" si="4"/>
        <v>32.188575968923807</v>
      </c>
      <c r="I17" s="916">
        <v>19312</v>
      </c>
      <c r="J17" s="794">
        <v>5178</v>
      </c>
      <c r="K17" s="919">
        <f t="shared" si="9"/>
        <v>26.812344656172328</v>
      </c>
      <c r="L17" s="916">
        <v>230400</v>
      </c>
      <c r="M17" s="794">
        <v>116282</v>
      </c>
      <c r="N17" s="919">
        <f t="shared" si="5"/>
        <v>50.469618055555557</v>
      </c>
      <c r="O17" s="916">
        <v>146456.88</v>
      </c>
      <c r="P17" s="794">
        <v>81028</v>
      </c>
      <c r="Q17" s="919">
        <f t="shared" si="6"/>
        <v>55.3254992186096</v>
      </c>
      <c r="R17" s="916">
        <v>13500</v>
      </c>
      <c r="S17" s="794">
        <v>8229</v>
      </c>
      <c r="T17" s="919">
        <f t="shared" si="8"/>
        <v>60.955555555555549</v>
      </c>
      <c r="Z17" s="939"/>
    </row>
    <row r="18" spans="1:26" s="790" customFormat="1" ht="72.75" customHeight="1" x14ac:dyDescent="0.25">
      <c r="A18" s="909">
        <v>12</v>
      </c>
      <c r="B18" s="910" t="s">
        <v>865</v>
      </c>
      <c r="C18" s="916">
        <v>477403</v>
      </c>
      <c r="D18" s="793">
        <f t="shared" si="7"/>
        <v>279167</v>
      </c>
      <c r="E18" s="937">
        <f t="shared" si="0"/>
        <v>58.476172122923401</v>
      </c>
      <c r="F18" s="916">
        <v>17943</v>
      </c>
      <c r="G18" s="794">
        <v>3718</v>
      </c>
      <c r="H18" s="919">
        <f t="shared" si="4"/>
        <v>20.721172602128966</v>
      </c>
      <c r="I18" s="916">
        <v>26194</v>
      </c>
      <c r="J18" s="794">
        <v>5951</v>
      </c>
      <c r="K18" s="919">
        <f t="shared" si="9"/>
        <v>22.718943269451021</v>
      </c>
      <c r="L18" s="916">
        <v>274351</v>
      </c>
      <c r="M18" s="794">
        <v>156798</v>
      </c>
      <c r="N18" s="919">
        <f t="shared" si="5"/>
        <v>57.152334053821562</v>
      </c>
      <c r="O18" s="916">
        <v>147115</v>
      </c>
      <c r="P18" s="794">
        <v>105735</v>
      </c>
      <c r="Q18" s="919">
        <f t="shared" si="6"/>
        <v>71.872344764300038</v>
      </c>
      <c r="R18" s="916">
        <v>11800</v>
      </c>
      <c r="S18" s="794">
        <v>6965</v>
      </c>
      <c r="T18" s="919">
        <f t="shared" si="8"/>
        <v>59.025423728813564</v>
      </c>
      <c r="Z18" s="939"/>
    </row>
    <row r="19" spans="1:26" s="790" customFormat="1" ht="72.75" customHeight="1" x14ac:dyDescent="0.25">
      <c r="A19" s="909">
        <v>13</v>
      </c>
      <c r="B19" s="910" t="s">
        <v>214</v>
      </c>
      <c r="C19" s="916">
        <v>328957</v>
      </c>
      <c r="D19" s="793">
        <f t="shared" si="7"/>
        <v>231666</v>
      </c>
      <c r="E19" s="937">
        <f t="shared" si="0"/>
        <v>70.424401973510214</v>
      </c>
      <c r="F19" s="916">
        <v>8989</v>
      </c>
      <c r="G19" s="794">
        <v>2294</v>
      </c>
      <c r="H19" s="919">
        <f t="shared" si="4"/>
        <v>25.520080097897431</v>
      </c>
      <c r="I19" s="916">
        <v>14260</v>
      </c>
      <c r="J19" s="794">
        <v>1961</v>
      </c>
      <c r="K19" s="919">
        <f t="shared" si="9"/>
        <v>13.751753155680223</v>
      </c>
      <c r="L19" s="916">
        <v>216621</v>
      </c>
      <c r="M19" s="794">
        <v>167943</v>
      </c>
      <c r="N19" s="919">
        <f t="shared" si="5"/>
        <v>77.528494467295417</v>
      </c>
      <c r="O19" s="916">
        <v>81687</v>
      </c>
      <c r="P19" s="794">
        <v>54914</v>
      </c>
      <c r="Q19" s="919">
        <f t="shared" si="6"/>
        <v>67.224895026136338</v>
      </c>
      <c r="R19" s="916">
        <v>7400</v>
      </c>
      <c r="S19" s="794">
        <v>4554</v>
      </c>
      <c r="T19" s="919">
        <f t="shared" si="8"/>
        <v>61.540540540540547</v>
      </c>
      <c r="Z19" s="939"/>
    </row>
    <row r="20" spans="1:26" s="790" customFormat="1" ht="72.75" customHeight="1" thickBot="1" x14ac:dyDescent="0.3">
      <c r="A20" s="913">
        <v>14</v>
      </c>
      <c r="B20" s="914" t="s">
        <v>226</v>
      </c>
      <c r="C20" s="917">
        <v>773042</v>
      </c>
      <c r="D20" s="918">
        <f t="shared" si="7"/>
        <v>245319.5</v>
      </c>
      <c r="E20" s="938">
        <f t="shared" si="0"/>
        <v>31.734304216329772</v>
      </c>
      <c r="F20" s="917">
        <v>9089</v>
      </c>
      <c r="G20" s="920">
        <v>1738</v>
      </c>
      <c r="H20" s="921">
        <f t="shared" si="4"/>
        <v>19.122015623280888</v>
      </c>
      <c r="I20" s="917">
        <v>18094</v>
      </c>
      <c r="J20" s="920">
        <v>1907</v>
      </c>
      <c r="K20" s="919">
        <f t="shared" si="9"/>
        <v>10.53940532773295</v>
      </c>
      <c r="L20" s="917">
        <v>0</v>
      </c>
      <c r="M20" s="920">
        <v>962</v>
      </c>
      <c r="N20" s="921"/>
      <c r="O20" s="917">
        <v>687459</v>
      </c>
      <c r="P20" s="920">
        <v>194832.5</v>
      </c>
      <c r="Q20" s="921">
        <f>+P20/O20*100</f>
        <v>28.340962879240799</v>
      </c>
      <c r="R20" s="917">
        <v>58400</v>
      </c>
      <c r="S20" s="920">
        <v>45880</v>
      </c>
      <c r="T20" s="921">
        <f>+S20/R20*100</f>
        <v>78.561643835616437</v>
      </c>
      <c r="Z20" s="939"/>
    </row>
  </sheetData>
  <autoFilter ref="A6:AN6">
    <filterColumn colId="0" showButton="0"/>
  </autoFilter>
  <mergeCells count="12">
    <mergeCell ref="A6:B6"/>
    <mergeCell ref="C3:E4"/>
    <mergeCell ref="F4:H4"/>
    <mergeCell ref="I4:K4"/>
    <mergeCell ref="L4:N4"/>
    <mergeCell ref="A3:A5"/>
    <mergeCell ref="B3:B5"/>
    <mergeCell ref="A1:T1"/>
    <mergeCell ref="O4:Q4"/>
    <mergeCell ref="R4:T4"/>
    <mergeCell ref="F3:T3"/>
    <mergeCell ref="S2:T2"/>
  </mergeCells>
  <conditionalFormatting sqref="E7:E20">
    <cfRule type="cellIs" dxfId="281" priority="6" operator="lessThan">
      <formula>$E$6</formula>
    </cfRule>
  </conditionalFormatting>
  <conditionalFormatting sqref="H7:H20">
    <cfRule type="cellIs" dxfId="280" priority="5" operator="lessThan">
      <formula>$H$6</formula>
    </cfRule>
  </conditionalFormatting>
  <conditionalFormatting sqref="K7:K20">
    <cfRule type="cellIs" dxfId="279" priority="4" operator="lessThan">
      <formula>$K$6</formula>
    </cfRule>
  </conditionalFormatting>
  <conditionalFormatting sqref="N7:N20">
    <cfRule type="cellIs" dxfId="278" priority="3" operator="lessThan">
      <formula>$N$6</formula>
    </cfRule>
  </conditionalFormatting>
  <conditionalFormatting sqref="Q7:Q20">
    <cfRule type="cellIs" dxfId="277" priority="2" operator="lessThan">
      <formula>$Q$6</formula>
    </cfRule>
  </conditionalFormatting>
  <conditionalFormatting sqref="T7:T20">
    <cfRule type="cellIs" dxfId="276" priority="1" operator="lessThan">
      <formula>$T$6</formula>
    </cfRule>
  </conditionalFormatting>
  <printOptions horizontalCentered="1"/>
  <pageMargins left="0.39370078740157483" right="0.35433070866141736" top="0.35433070866141736" bottom="0.35433070866141736" header="0" footer="0"/>
  <pageSetup paperSize="9" scale="3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3"/>
  <sheetViews>
    <sheetView view="pageBreakPreview" zoomScale="40" zoomScaleNormal="40" zoomScaleSheetLayoutView="40" workbookViewId="0">
      <selection activeCell="F8" sqref="F8"/>
    </sheetView>
  </sheetViews>
  <sheetFormatPr defaultRowHeight="20.25" x14ac:dyDescent="0.25"/>
  <cols>
    <col min="1" max="1" width="6" style="137" bestFit="1" customWidth="1"/>
    <col min="2" max="2" width="39.42578125" style="137" customWidth="1"/>
    <col min="3" max="3" width="30" style="137" customWidth="1"/>
    <col min="4" max="4" width="30.7109375" style="138" customWidth="1"/>
    <col min="5" max="8" width="30.28515625" style="138" customWidth="1"/>
    <col min="9" max="9" width="30" style="138" customWidth="1"/>
    <col min="10" max="10" width="28.5703125" style="138" customWidth="1"/>
    <col min="11" max="139" width="9.140625" style="137"/>
    <col min="140" max="140" width="6" style="137" bestFit="1" customWidth="1"/>
    <col min="141" max="141" width="23.7109375" style="137" customWidth="1"/>
    <col min="142" max="142" width="19.5703125" style="137" bestFit="1" customWidth="1"/>
    <col min="143" max="143" width="19.7109375" style="137" bestFit="1" customWidth="1"/>
    <col min="144" max="144" width="18.85546875" style="137" bestFit="1" customWidth="1"/>
    <col min="145" max="145" width="12.85546875" style="137" bestFit="1" customWidth="1"/>
    <col min="146" max="146" width="17.7109375" style="137" bestFit="1" customWidth="1"/>
    <col min="147" max="147" width="17.5703125" style="137" bestFit="1" customWidth="1"/>
    <col min="148" max="148" width="18.85546875" style="137" bestFit="1" customWidth="1"/>
    <col min="149" max="149" width="12.42578125" style="137" bestFit="1" customWidth="1"/>
    <col min="150" max="150" width="15.85546875" style="137" bestFit="1" customWidth="1"/>
    <col min="151" max="151" width="17.7109375" style="137" bestFit="1" customWidth="1"/>
    <col min="152" max="152" width="18" style="137" bestFit="1" customWidth="1"/>
    <col min="153" max="153" width="13.5703125" style="137" customWidth="1"/>
    <col min="154" max="154" width="15.85546875" style="137" bestFit="1" customWidth="1"/>
    <col min="155" max="155" width="15.140625" style="137" bestFit="1" customWidth="1"/>
    <col min="156" max="156" width="18" style="137" bestFit="1" customWidth="1"/>
    <col min="157" max="157" width="13.140625" style="137" bestFit="1" customWidth="1"/>
    <col min="158" max="158" width="17.7109375" style="137" bestFit="1" customWidth="1"/>
    <col min="159" max="159" width="15.85546875" style="137" customWidth="1"/>
    <col min="160" max="160" width="18" style="137" bestFit="1" customWidth="1"/>
    <col min="161" max="161" width="13.5703125" style="137" customWidth="1"/>
    <col min="162" max="162" width="15.140625" style="137" bestFit="1" customWidth="1"/>
    <col min="163" max="163" width="12.85546875" style="137" bestFit="1" customWidth="1"/>
    <col min="164" max="164" width="15.28515625" style="137" bestFit="1" customWidth="1"/>
    <col min="165" max="165" width="14.85546875" style="137" bestFit="1" customWidth="1"/>
    <col min="166" max="167" width="17.5703125" style="137" bestFit="1" customWidth="1"/>
    <col min="168" max="168" width="11.140625" style="137" bestFit="1" customWidth="1"/>
    <col min="169" max="169" width="13.42578125" style="137" customWidth="1"/>
    <col min="170" max="170" width="17.7109375" style="137" bestFit="1" customWidth="1"/>
    <col min="171" max="171" width="17.5703125" style="137" bestFit="1" customWidth="1"/>
    <col min="172" max="172" width="18" style="137" bestFit="1" customWidth="1"/>
    <col min="173" max="175" width="12.85546875" style="137" bestFit="1" customWidth="1"/>
    <col min="176" max="176" width="13.85546875" style="137" bestFit="1" customWidth="1"/>
    <col min="177" max="178" width="12.85546875" style="137" bestFit="1" customWidth="1"/>
    <col min="179" max="179" width="11" style="137" bestFit="1" customWidth="1"/>
    <col min="180" max="180" width="13.85546875" style="137" bestFit="1" customWidth="1"/>
    <col min="181" max="181" width="14.85546875" style="137" bestFit="1" customWidth="1"/>
    <col min="182" max="182" width="17.7109375" style="137" bestFit="1" customWidth="1"/>
    <col min="183" max="183" width="15.140625" style="137" bestFit="1" customWidth="1"/>
    <col min="184" max="184" width="16.7109375" style="137" bestFit="1" customWidth="1"/>
    <col min="185" max="185" width="15.7109375" style="137" bestFit="1" customWidth="1"/>
    <col min="186" max="186" width="17.7109375" style="137" bestFit="1" customWidth="1"/>
    <col min="187" max="187" width="15.7109375" style="137" bestFit="1" customWidth="1"/>
    <col min="188" max="188" width="18" style="137" bestFit="1" customWidth="1"/>
    <col min="189" max="189" width="13.140625" style="137" bestFit="1" customWidth="1"/>
    <col min="190" max="190" width="17.7109375" style="137" bestFit="1" customWidth="1"/>
    <col min="191" max="191" width="15.140625" style="137" bestFit="1" customWidth="1"/>
    <col min="192" max="192" width="18" style="137" bestFit="1" customWidth="1"/>
    <col min="193" max="193" width="15.7109375" style="137" bestFit="1" customWidth="1"/>
    <col min="194" max="195" width="15.140625" style="137" bestFit="1" customWidth="1"/>
    <col min="196" max="196" width="15.7109375" style="137" bestFit="1" customWidth="1"/>
    <col min="197" max="197" width="12.85546875" style="137" customWidth="1"/>
    <col min="198" max="198" width="17.7109375" style="137" bestFit="1" customWidth="1"/>
    <col min="199" max="199" width="15.85546875" style="137" bestFit="1" customWidth="1"/>
    <col min="200" max="200" width="18" style="137" bestFit="1" customWidth="1"/>
    <col min="201" max="201" width="10.5703125" style="137" bestFit="1" customWidth="1"/>
    <col min="202" max="202" width="17.7109375" style="137" bestFit="1" customWidth="1"/>
    <col min="203" max="203" width="15.140625" style="137" bestFit="1" customWidth="1"/>
    <col min="204" max="204" width="18" style="137" bestFit="1" customWidth="1"/>
    <col min="205" max="205" width="15.7109375" style="137" bestFit="1" customWidth="1"/>
    <col min="206" max="206" width="17.7109375" style="137" bestFit="1" customWidth="1"/>
    <col min="207" max="207" width="15.7109375" style="137" bestFit="1" customWidth="1"/>
    <col min="208" max="208" width="18" style="137" bestFit="1" customWidth="1"/>
    <col min="209" max="209" width="12.85546875" style="137" bestFit="1" customWidth="1"/>
    <col min="210" max="210" width="12.42578125" style="137" bestFit="1" customWidth="1"/>
    <col min="211" max="211" width="10.7109375" style="137" bestFit="1" customWidth="1"/>
    <col min="212" max="212" width="10.140625" style="137" customWidth="1"/>
    <col min="213" max="213" width="13.140625" style="137" bestFit="1" customWidth="1"/>
    <col min="214" max="217" width="0" style="137" hidden="1" customWidth="1"/>
    <col min="218" max="218" width="15.140625" style="137" bestFit="1" customWidth="1"/>
    <col min="219" max="219" width="13" style="137" bestFit="1" customWidth="1"/>
    <col min="220" max="220" width="15.28515625" style="137" bestFit="1" customWidth="1"/>
    <col min="221" max="221" width="12.85546875" style="137" bestFit="1" customWidth="1"/>
    <col min="222" max="225" width="0" style="137" hidden="1" customWidth="1"/>
    <col min="226" max="227" width="17.7109375" style="137" bestFit="1" customWidth="1"/>
    <col min="228" max="228" width="18.85546875" style="137" bestFit="1" customWidth="1"/>
    <col min="229" max="229" width="12.85546875" style="137" bestFit="1" customWidth="1"/>
    <col min="230" max="230" width="17.7109375" style="137" bestFit="1" customWidth="1"/>
    <col min="231" max="231" width="12.5703125" style="137" bestFit="1" customWidth="1"/>
    <col min="232" max="232" width="18" style="137" bestFit="1" customWidth="1"/>
    <col min="233" max="233" width="13" style="137" customWidth="1"/>
    <col min="234" max="234" width="15.140625" style="137" bestFit="1" customWidth="1"/>
    <col min="235" max="235" width="13" style="137" bestFit="1" customWidth="1"/>
    <col min="236" max="236" width="16.7109375" style="137" bestFit="1" customWidth="1"/>
    <col min="237" max="237" width="13.140625" style="137" bestFit="1" customWidth="1"/>
    <col min="238" max="240" width="12.140625" style="137" customWidth="1"/>
    <col min="241" max="242" width="14" style="137" customWidth="1"/>
    <col min="243" max="243" width="26.28515625" style="137" customWidth="1"/>
    <col min="244" max="244" width="15.42578125" style="137" bestFit="1" customWidth="1"/>
    <col min="245" max="245" width="11.140625" style="137" bestFit="1" customWidth="1"/>
    <col min="246" max="246" width="9.140625" style="137"/>
    <col min="247" max="247" width="9.28515625" style="137" bestFit="1" customWidth="1"/>
    <col min="248" max="395" width="9.140625" style="137"/>
    <col min="396" max="396" width="6" style="137" bestFit="1" customWidth="1"/>
    <col min="397" max="397" width="23.7109375" style="137" customWidth="1"/>
    <col min="398" max="398" width="19.5703125" style="137" bestFit="1" customWidth="1"/>
    <col min="399" max="399" width="19.7109375" style="137" bestFit="1" customWidth="1"/>
    <col min="400" max="400" width="18.85546875" style="137" bestFit="1" customWidth="1"/>
    <col min="401" max="401" width="12.85546875" style="137" bestFit="1" customWidth="1"/>
    <col min="402" max="402" width="17.7109375" style="137" bestFit="1" customWidth="1"/>
    <col min="403" max="403" width="17.5703125" style="137" bestFit="1" customWidth="1"/>
    <col min="404" max="404" width="18.85546875" style="137" bestFit="1" customWidth="1"/>
    <col min="405" max="405" width="12.42578125" style="137" bestFit="1" customWidth="1"/>
    <col min="406" max="406" width="15.85546875" style="137" bestFit="1" customWidth="1"/>
    <col min="407" max="407" width="17.7109375" style="137" bestFit="1" customWidth="1"/>
    <col min="408" max="408" width="18" style="137" bestFit="1" customWidth="1"/>
    <col min="409" max="409" width="13.5703125" style="137" customWidth="1"/>
    <col min="410" max="410" width="15.85546875" style="137" bestFit="1" customWidth="1"/>
    <col min="411" max="411" width="15.140625" style="137" bestFit="1" customWidth="1"/>
    <col min="412" max="412" width="18" style="137" bestFit="1" customWidth="1"/>
    <col min="413" max="413" width="13.140625" style="137" bestFit="1" customWidth="1"/>
    <col min="414" max="414" width="17.7109375" style="137" bestFit="1" customWidth="1"/>
    <col min="415" max="415" width="15.85546875" style="137" customWidth="1"/>
    <col min="416" max="416" width="18" style="137" bestFit="1" customWidth="1"/>
    <col min="417" max="417" width="13.5703125" style="137" customWidth="1"/>
    <col min="418" max="418" width="15.140625" style="137" bestFit="1" customWidth="1"/>
    <col min="419" max="419" width="12.85546875" style="137" bestFit="1" customWidth="1"/>
    <col min="420" max="420" width="15.28515625" style="137" bestFit="1" customWidth="1"/>
    <col min="421" max="421" width="14.85546875" style="137" bestFit="1" customWidth="1"/>
    <col min="422" max="423" width="17.5703125" style="137" bestFit="1" customWidth="1"/>
    <col min="424" max="424" width="11.140625" style="137" bestFit="1" customWidth="1"/>
    <col min="425" max="425" width="13.42578125" style="137" customWidth="1"/>
    <col min="426" max="426" width="17.7109375" style="137" bestFit="1" customWidth="1"/>
    <col min="427" max="427" width="17.5703125" style="137" bestFit="1" customWidth="1"/>
    <col min="428" max="428" width="18" style="137" bestFit="1" customWidth="1"/>
    <col min="429" max="431" width="12.85546875" style="137" bestFit="1" customWidth="1"/>
    <col min="432" max="432" width="13.85546875" style="137" bestFit="1" customWidth="1"/>
    <col min="433" max="434" width="12.85546875" style="137" bestFit="1" customWidth="1"/>
    <col min="435" max="435" width="11" style="137" bestFit="1" customWidth="1"/>
    <col min="436" max="436" width="13.85546875" style="137" bestFit="1" customWidth="1"/>
    <col min="437" max="437" width="14.85546875" style="137" bestFit="1" customWidth="1"/>
    <col min="438" max="438" width="17.7109375" style="137" bestFit="1" customWidth="1"/>
    <col min="439" max="439" width="15.140625" style="137" bestFit="1" customWidth="1"/>
    <col min="440" max="440" width="16.7109375" style="137" bestFit="1" customWidth="1"/>
    <col min="441" max="441" width="15.7109375" style="137" bestFit="1" customWidth="1"/>
    <col min="442" max="442" width="17.7109375" style="137" bestFit="1" customWidth="1"/>
    <col min="443" max="443" width="15.7109375" style="137" bestFit="1" customWidth="1"/>
    <col min="444" max="444" width="18" style="137" bestFit="1" customWidth="1"/>
    <col min="445" max="445" width="13.140625" style="137" bestFit="1" customWidth="1"/>
    <col min="446" max="446" width="17.7109375" style="137" bestFit="1" customWidth="1"/>
    <col min="447" max="447" width="15.140625" style="137" bestFit="1" customWidth="1"/>
    <col min="448" max="448" width="18" style="137" bestFit="1" customWidth="1"/>
    <col min="449" max="449" width="15.7109375" style="137" bestFit="1" customWidth="1"/>
    <col min="450" max="451" width="15.140625" style="137" bestFit="1" customWidth="1"/>
    <col min="452" max="452" width="15.7109375" style="137" bestFit="1" customWidth="1"/>
    <col min="453" max="453" width="12.85546875" style="137" customWidth="1"/>
    <col min="454" max="454" width="17.7109375" style="137" bestFit="1" customWidth="1"/>
    <col min="455" max="455" width="15.85546875" style="137" bestFit="1" customWidth="1"/>
    <col min="456" max="456" width="18" style="137" bestFit="1" customWidth="1"/>
    <col min="457" max="457" width="10.5703125" style="137" bestFit="1" customWidth="1"/>
    <col min="458" max="458" width="17.7109375" style="137" bestFit="1" customWidth="1"/>
    <col min="459" max="459" width="15.140625" style="137" bestFit="1" customWidth="1"/>
    <col min="460" max="460" width="18" style="137" bestFit="1" customWidth="1"/>
    <col min="461" max="461" width="15.7109375" style="137" bestFit="1" customWidth="1"/>
    <col min="462" max="462" width="17.7109375" style="137" bestFit="1" customWidth="1"/>
    <col min="463" max="463" width="15.7109375" style="137" bestFit="1" customWidth="1"/>
    <col min="464" max="464" width="18" style="137" bestFit="1" customWidth="1"/>
    <col min="465" max="465" width="12.85546875" style="137" bestFit="1" customWidth="1"/>
    <col min="466" max="466" width="12.42578125" style="137" bestFit="1" customWidth="1"/>
    <col min="467" max="467" width="10.7109375" style="137" bestFit="1" customWidth="1"/>
    <col min="468" max="468" width="10.140625" style="137" customWidth="1"/>
    <col min="469" max="469" width="13.140625" style="137" bestFit="1" customWidth="1"/>
    <col min="470" max="473" width="0" style="137" hidden="1" customWidth="1"/>
    <col min="474" max="474" width="15.140625" style="137" bestFit="1" customWidth="1"/>
    <col min="475" max="475" width="13" style="137" bestFit="1" customWidth="1"/>
    <col min="476" max="476" width="15.28515625" style="137" bestFit="1" customWidth="1"/>
    <col min="477" max="477" width="12.85546875" style="137" bestFit="1" customWidth="1"/>
    <col min="478" max="481" width="0" style="137" hidden="1" customWidth="1"/>
    <col min="482" max="483" width="17.7109375" style="137" bestFit="1" customWidth="1"/>
    <col min="484" max="484" width="18.85546875" style="137" bestFit="1" customWidth="1"/>
    <col min="485" max="485" width="12.85546875" style="137" bestFit="1" customWidth="1"/>
    <col min="486" max="486" width="17.7109375" style="137" bestFit="1" customWidth="1"/>
    <col min="487" max="487" width="12.5703125" style="137" bestFit="1" customWidth="1"/>
    <col min="488" max="488" width="18" style="137" bestFit="1" customWidth="1"/>
    <col min="489" max="489" width="13" style="137" customWidth="1"/>
    <col min="490" max="490" width="15.140625" style="137" bestFit="1" customWidth="1"/>
    <col min="491" max="491" width="13" style="137" bestFit="1" customWidth="1"/>
    <col min="492" max="492" width="16.7109375" style="137" bestFit="1" customWidth="1"/>
    <col min="493" max="493" width="13.140625" style="137" bestFit="1" customWidth="1"/>
    <col min="494" max="496" width="12.140625" style="137" customWidth="1"/>
    <col min="497" max="498" width="14" style="137" customWidth="1"/>
    <col min="499" max="499" width="26.28515625" style="137" customWidth="1"/>
    <col min="500" max="500" width="15.42578125" style="137" bestFit="1" customWidth="1"/>
    <col min="501" max="501" width="11.140625" style="137" bestFit="1" customWidth="1"/>
    <col min="502" max="502" width="9.140625" style="137"/>
    <col min="503" max="503" width="9.28515625" style="137" bestFit="1" customWidth="1"/>
    <col min="504" max="651" width="9.140625" style="137"/>
    <col min="652" max="652" width="6" style="137" bestFit="1" customWidth="1"/>
    <col min="653" max="653" width="23.7109375" style="137" customWidth="1"/>
    <col min="654" max="654" width="19.5703125" style="137" bestFit="1" customWidth="1"/>
    <col min="655" max="655" width="19.7109375" style="137" bestFit="1" customWidth="1"/>
    <col min="656" max="656" width="18.85546875" style="137" bestFit="1" customWidth="1"/>
    <col min="657" max="657" width="12.85546875" style="137" bestFit="1" customWidth="1"/>
    <col min="658" max="658" width="17.7109375" style="137" bestFit="1" customWidth="1"/>
    <col min="659" max="659" width="17.5703125" style="137" bestFit="1" customWidth="1"/>
    <col min="660" max="660" width="18.85546875" style="137" bestFit="1" customWidth="1"/>
    <col min="661" max="661" width="12.42578125" style="137" bestFit="1" customWidth="1"/>
    <col min="662" max="662" width="15.85546875" style="137" bestFit="1" customWidth="1"/>
    <col min="663" max="663" width="17.7109375" style="137" bestFit="1" customWidth="1"/>
    <col min="664" max="664" width="18" style="137" bestFit="1" customWidth="1"/>
    <col min="665" max="665" width="13.5703125" style="137" customWidth="1"/>
    <col min="666" max="666" width="15.85546875" style="137" bestFit="1" customWidth="1"/>
    <col min="667" max="667" width="15.140625" style="137" bestFit="1" customWidth="1"/>
    <col min="668" max="668" width="18" style="137" bestFit="1" customWidth="1"/>
    <col min="669" max="669" width="13.140625" style="137" bestFit="1" customWidth="1"/>
    <col min="670" max="670" width="17.7109375" style="137" bestFit="1" customWidth="1"/>
    <col min="671" max="671" width="15.85546875" style="137" customWidth="1"/>
    <col min="672" max="672" width="18" style="137" bestFit="1" customWidth="1"/>
    <col min="673" max="673" width="13.5703125" style="137" customWidth="1"/>
    <col min="674" max="674" width="15.140625" style="137" bestFit="1" customWidth="1"/>
    <col min="675" max="675" width="12.85546875" style="137" bestFit="1" customWidth="1"/>
    <col min="676" max="676" width="15.28515625" style="137" bestFit="1" customWidth="1"/>
    <col min="677" max="677" width="14.85546875" style="137" bestFit="1" customWidth="1"/>
    <col min="678" max="679" width="17.5703125" style="137" bestFit="1" customWidth="1"/>
    <col min="680" max="680" width="11.140625" style="137" bestFit="1" customWidth="1"/>
    <col min="681" max="681" width="13.42578125" style="137" customWidth="1"/>
    <col min="682" max="682" width="17.7109375" style="137" bestFit="1" customWidth="1"/>
    <col min="683" max="683" width="17.5703125" style="137" bestFit="1" customWidth="1"/>
    <col min="684" max="684" width="18" style="137" bestFit="1" customWidth="1"/>
    <col min="685" max="687" width="12.85546875" style="137" bestFit="1" customWidth="1"/>
    <col min="688" max="688" width="13.85546875" style="137" bestFit="1" customWidth="1"/>
    <col min="689" max="690" width="12.85546875" style="137" bestFit="1" customWidth="1"/>
    <col min="691" max="691" width="11" style="137" bestFit="1" customWidth="1"/>
    <col min="692" max="692" width="13.85546875" style="137" bestFit="1" customWidth="1"/>
    <col min="693" max="693" width="14.85546875" style="137" bestFit="1" customWidth="1"/>
    <col min="694" max="694" width="17.7109375" style="137" bestFit="1" customWidth="1"/>
    <col min="695" max="695" width="15.140625" style="137" bestFit="1" customWidth="1"/>
    <col min="696" max="696" width="16.7109375" style="137" bestFit="1" customWidth="1"/>
    <col min="697" max="697" width="15.7109375" style="137" bestFit="1" customWidth="1"/>
    <col min="698" max="698" width="17.7109375" style="137" bestFit="1" customWidth="1"/>
    <col min="699" max="699" width="15.7109375" style="137" bestFit="1" customWidth="1"/>
    <col min="700" max="700" width="18" style="137" bestFit="1" customWidth="1"/>
    <col min="701" max="701" width="13.140625" style="137" bestFit="1" customWidth="1"/>
    <col min="702" max="702" width="17.7109375" style="137" bestFit="1" customWidth="1"/>
    <col min="703" max="703" width="15.140625" style="137" bestFit="1" customWidth="1"/>
    <col min="704" max="704" width="18" style="137" bestFit="1" customWidth="1"/>
    <col min="705" max="705" width="15.7109375" style="137" bestFit="1" customWidth="1"/>
    <col min="706" max="707" width="15.140625" style="137" bestFit="1" customWidth="1"/>
    <col min="708" max="708" width="15.7109375" style="137" bestFit="1" customWidth="1"/>
    <col min="709" max="709" width="12.85546875" style="137" customWidth="1"/>
    <col min="710" max="710" width="17.7109375" style="137" bestFit="1" customWidth="1"/>
    <col min="711" max="711" width="15.85546875" style="137" bestFit="1" customWidth="1"/>
    <col min="712" max="712" width="18" style="137" bestFit="1" customWidth="1"/>
    <col min="713" max="713" width="10.5703125" style="137" bestFit="1" customWidth="1"/>
    <col min="714" max="714" width="17.7109375" style="137" bestFit="1" customWidth="1"/>
    <col min="715" max="715" width="15.140625" style="137" bestFit="1" customWidth="1"/>
    <col min="716" max="716" width="18" style="137" bestFit="1" customWidth="1"/>
    <col min="717" max="717" width="15.7109375" style="137" bestFit="1" customWidth="1"/>
    <col min="718" max="718" width="17.7109375" style="137" bestFit="1" customWidth="1"/>
    <col min="719" max="719" width="15.7109375" style="137" bestFit="1" customWidth="1"/>
    <col min="720" max="720" width="18" style="137" bestFit="1" customWidth="1"/>
    <col min="721" max="721" width="12.85546875" style="137" bestFit="1" customWidth="1"/>
    <col min="722" max="722" width="12.42578125" style="137" bestFit="1" customWidth="1"/>
    <col min="723" max="723" width="10.7109375" style="137" bestFit="1" customWidth="1"/>
    <col min="724" max="724" width="10.140625" style="137" customWidth="1"/>
    <col min="725" max="725" width="13.140625" style="137" bestFit="1" customWidth="1"/>
    <col min="726" max="729" width="0" style="137" hidden="1" customWidth="1"/>
    <col min="730" max="730" width="15.140625" style="137" bestFit="1" customWidth="1"/>
    <col min="731" max="731" width="13" style="137" bestFit="1" customWidth="1"/>
    <col min="732" max="732" width="15.28515625" style="137" bestFit="1" customWidth="1"/>
    <col min="733" max="733" width="12.85546875" style="137" bestFit="1" customWidth="1"/>
    <col min="734" max="737" width="0" style="137" hidden="1" customWidth="1"/>
    <col min="738" max="739" width="17.7109375" style="137" bestFit="1" customWidth="1"/>
    <col min="740" max="740" width="18.85546875" style="137" bestFit="1" customWidth="1"/>
    <col min="741" max="741" width="12.85546875" style="137" bestFit="1" customWidth="1"/>
    <col min="742" max="742" width="17.7109375" style="137" bestFit="1" customWidth="1"/>
    <col min="743" max="743" width="12.5703125" style="137" bestFit="1" customWidth="1"/>
    <col min="744" max="744" width="18" style="137" bestFit="1" customWidth="1"/>
    <col min="745" max="745" width="13" style="137" customWidth="1"/>
    <col min="746" max="746" width="15.140625" style="137" bestFit="1" customWidth="1"/>
    <col min="747" max="747" width="13" style="137" bestFit="1" customWidth="1"/>
    <col min="748" max="748" width="16.7109375" style="137" bestFit="1" customWidth="1"/>
    <col min="749" max="749" width="13.140625" style="137" bestFit="1" customWidth="1"/>
    <col min="750" max="752" width="12.140625" style="137" customWidth="1"/>
    <col min="753" max="754" width="14" style="137" customWidth="1"/>
    <col min="755" max="755" width="26.28515625" style="137" customWidth="1"/>
    <col min="756" max="756" width="15.42578125" style="137" bestFit="1" customWidth="1"/>
    <col min="757" max="757" width="11.140625" style="137" bestFit="1" customWidth="1"/>
    <col min="758" max="758" width="9.140625" style="137"/>
    <col min="759" max="759" width="9.28515625" style="137" bestFit="1" customWidth="1"/>
    <col min="760" max="907" width="9.140625" style="137"/>
    <col min="908" max="908" width="6" style="137" bestFit="1" customWidth="1"/>
    <col min="909" max="909" width="23.7109375" style="137" customWidth="1"/>
    <col min="910" max="910" width="19.5703125" style="137" bestFit="1" customWidth="1"/>
    <col min="911" max="911" width="19.7109375" style="137" bestFit="1" customWidth="1"/>
    <col min="912" max="912" width="18.85546875" style="137" bestFit="1" customWidth="1"/>
    <col min="913" max="913" width="12.85546875" style="137" bestFit="1" customWidth="1"/>
    <col min="914" max="914" width="17.7109375" style="137" bestFit="1" customWidth="1"/>
    <col min="915" max="915" width="17.5703125" style="137" bestFit="1" customWidth="1"/>
    <col min="916" max="916" width="18.85546875" style="137" bestFit="1" customWidth="1"/>
    <col min="917" max="917" width="12.42578125" style="137" bestFit="1" customWidth="1"/>
    <col min="918" max="918" width="15.85546875" style="137" bestFit="1" customWidth="1"/>
    <col min="919" max="919" width="17.7109375" style="137" bestFit="1" customWidth="1"/>
    <col min="920" max="920" width="18" style="137" bestFit="1" customWidth="1"/>
    <col min="921" max="921" width="13.5703125" style="137" customWidth="1"/>
    <col min="922" max="922" width="15.85546875" style="137" bestFit="1" customWidth="1"/>
    <col min="923" max="923" width="15.140625" style="137" bestFit="1" customWidth="1"/>
    <col min="924" max="924" width="18" style="137" bestFit="1" customWidth="1"/>
    <col min="925" max="925" width="13.140625" style="137" bestFit="1" customWidth="1"/>
    <col min="926" max="926" width="17.7109375" style="137" bestFit="1" customWidth="1"/>
    <col min="927" max="927" width="15.85546875" style="137" customWidth="1"/>
    <col min="928" max="928" width="18" style="137" bestFit="1" customWidth="1"/>
    <col min="929" max="929" width="13.5703125" style="137" customWidth="1"/>
    <col min="930" max="930" width="15.140625" style="137" bestFit="1" customWidth="1"/>
    <col min="931" max="931" width="12.85546875" style="137" bestFit="1" customWidth="1"/>
    <col min="932" max="932" width="15.28515625" style="137" bestFit="1" customWidth="1"/>
    <col min="933" max="933" width="14.85546875" style="137" bestFit="1" customWidth="1"/>
    <col min="934" max="935" width="17.5703125" style="137" bestFit="1" customWidth="1"/>
    <col min="936" max="936" width="11.140625" style="137" bestFit="1" customWidth="1"/>
    <col min="937" max="937" width="13.42578125" style="137" customWidth="1"/>
    <col min="938" max="938" width="17.7109375" style="137" bestFit="1" customWidth="1"/>
    <col min="939" max="939" width="17.5703125" style="137" bestFit="1" customWidth="1"/>
    <col min="940" max="940" width="18" style="137" bestFit="1" customWidth="1"/>
    <col min="941" max="943" width="12.85546875" style="137" bestFit="1" customWidth="1"/>
    <col min="944" max="944" width="13.85546875" style="137" bestFit="1" customWidth="1"/>
    <col min="945" max="946" width="12.85546875" style="137" bestFit="1" customWidth="1"/>
    <col min="947" max="947" width="11" style="137" bestFit="1" customWidth="1"/>
    <col min="948" max="948" width="13.85546875" style="137" bestFit="1" customWidth="1"/>
    <col min="949" max="949" width="14.85546875" style="137" bestFit="1" customWidth="1"/>
    <col min="950" max="950" width="17.7109375" style="137" bestFit="1" customWidth="1"/>
    <col min="951" max="951" width="15.140625" style="137" bestFit="1" customWidth="1"/>
    <col min="952" max="952" width="16.7109375" style="137" bestFit="1" customWidth="1"/>
    <col min="953" max="953" width="15.7109375" style="137" bestFit="1" customWidth="1"/>
    <col min="954" max="954" width="17.7109375" style="137" bestFit="1" customWidth="1"/>
    <col min="955" max="955" width="15.7109375" style="137" bestFit="1" customWidth="1"/>
    <col min="956" max="956" width="18" style="137" bestFit="1" customWidth="1"/>
    <col min="957" max="957" width="13.140625" style="137" bestFit="1" customWidth="1"/>
    <col min="958" max="958" width="17.7109375" style="137" bestFit="1" customWidth="1"/>
    <col min="959" max="959" width="15.140625" style="137" bestFit="1" customWidth="1"/>
    <col min="960" max="960" width="18" style="137" bestFit="1" customWidth="1"/>
    <col min="961" max="961" width="15.7109375" style="137" bestFit="1" customWidth="1"/>
    <col min="962" max="963" width="15.140625" style="137" bestFit="1" customWidth="1"/>
    <col min="964" max="964" width="15.7109375" style="137" bestFit="1" customWidth="1"/>
    <col min="965" max="965" width="12.85546875" style="137" customWidth="1"/>
    <col min="966" max="966" width="17.7109375" style="137" bestFit="1" customWidth="1"/>
    <col min="967" max="967" width="15.85546875" style="137" bestFit="1" customWidth="1"/>
    <col min="968" max="968" width="18" style="137" bestFit="1" customWidth="1"/>
    <col min="969" max="969" width="10.5703125" style="137" bestFit="1" customWidth="1"/>
    <col min="970" max="970" width="17.7109375" style="137" bestFit="1" customWidth="1"/>
    <col min="971" max="971" width="15.140625" style="137" bestFit="1" customWidth="1"/>
    <col min="972" max="972" width="18" style="137" bestFit="1" customWidth="1"/>
    <col min="973" max="973" width="15.7109375" style="137" bestFit="1" customWidth="1"/>
    <col min="974" max="974" width="17.7109375" style="137" bestFit="1" customWidth="1"/>
    <col min="975" max="975" width="15.7109375" style="137" bestFit="1" customWidth="1"/>
    <col min="976" max="976" width="18" style="137" bestFit="1" customWidth="1"/>
    <col min="977" max="977" width="12.85546875" style="137" bestFit="1" customWidth="1"/>
    <col min="978" max="978" width="12.42578125" style="137" bestFit="1" customWidth="1"/>
    <col min="979" max="979" width="10.7109375" style="137" bestFit="1" customWidth="1"/>
    <col min="980" max="980" width="10.140625" style="137" customWidth="1"/>
    <col min="981" max="981" width="13.140625" style="137" bestFit="1" customWidth="1"/>
    <col min="982" max="985" width="0" style="137" hidden="1" customWidth="1"/>
    <col min="986" max="986" width="15.140625" style="137" bestFit="1" customWidth="1"/>
    <col min="987" max="987" width="13" style="137" bestFit="1" customWidth="1"/>
    <col min="988" max="988" width="15.28515625" style="137" bestFit="1" customWidth="1"/>
    <col min="989" max="989" width="12.85546875" style="137" bestFit="1" customWidth="1"/>
    <col min="990" max="993" width="0" style="137" hidden="1" customWidth="1"/>
    <col min="994" max="995" width="17.7109375" style="137" bestFit="1" customWidth="1"/>
    <col min="996" max="996" width="18.85546875" style="137" bestFit="1" customWidth="1"/>
    <col min="997" max="997" width="12.85546875" style="137" bestFit="1" customWidth="1"/>
    <col min="998" max="998" width="17.7109375" style="137" bestFit="1" customWidth="1"/>
    <col min="999" max="999" width="12.5703125" style="137" bestFit="1" customWidth="1"/>
    <col min="1000" max="1000" width="18" style="137" bestFit="1" customWidth="1"/>
    <col min="1001" max="1001" width="13" style="137" customWidth="1"/>
    <col min="1002" max="1002" width="15.140625" style="137" bestFit="1" customWidth="1"/>
    <col min="1003" max="1003" width="13" style="137" bestFit="1" customWidth="1"/>
    <col min="1004" max="1004" width="16.7109375" style="137" bestFit="1" customWidth="1"/>
    <col min="1005" max="1005" width="13.140625" style="137" bestFit="1" customWidth="1"/>
    <col min="1006" max="1008" width="12.140625" style="137" customWidth="1"/>
    <col min="1009" max="1010" width="14" style="137" customWidth="1"/>
    <col min="1011" max="1011" width="26.28515625" style="137" customWidth="1"/>
    <col min="1012" max="1012" width="15.42578125" style="137" bestFit="1" customWidth="1"/>
    <col min="1013" max="1013" width="11.140625" style="137" bestFit="1" customWidth="1"/>
    <col min="1014" max="1014" width="9.140625" style="137"/>
    <col min="1015" max="1015" width="9.28515625" style="137" bestFit="1" customWidth="1"/>
    <col min="1016" max="1163" width="9.140625" style="137"/>
    <col min="1164" max="1164" width="6" style="137" bestFit="1" customWidth="1"/>
    <col min="1165" max="1165" width="23.7109375" style="137" customWidth="1"/>
    <col min="1166" max="1166" width="19.5703125" style="137" bestFit="1" customWidth="1"/>
    <col min="1167" max="1167" width="19.7109375" style="137" bestFit="1" customWidth="1"/>
    <col min="1168" max="1168" width="18.85546875" style="137" bestFit="1" customWidth="1"/>
    <col min="1169" max="1169" width="12.85546875" style="137" bestFit="1" customWidth="1"/>
    <col min="1170" max="1170" width="17.7109375" style="137" bestFit="1" customWidth="1"/>
    <col min="1171" max="1171" width="17.5703125" style="137" bestFit="1" customWidth="1"/>
    <col min="1172" max="1172" width="18.85546875" style="137" bestFit="1" customWidth="1"/>
    <col min="1173" max="1173" width="12.42578125" style="137" bestFit="1" customWidth="1"/>
    <col min="1174" max="1174" width="15.85546875" style="137" bestFit="1" customWidth="1"/>
    <col min="1175" max="1175" width="17.7109375" style="137" bestFit="1" customWidth="1"/>
    <col min="1176" max="1176" width="18" style="137" bestFit="1" customWidth="1"/>
    <col min="1177" max="1177" width="13.5703125" style="137" customWidth="1"/>
    <col min="1178" max="1178" width="15.85546875" style="137" bestFit="1" customWidth="1"/>
    <col min="1179" max="1179" width="15.140625" style="137" bestFit="1" customWidth="1"/>
    <col min="1180" max="1180" width="18" style="137" bestFit="1" customWidth="1"/>
    <col min="1181" max="1181" width="13.140625" style="137" bestFit="1" customWidth="1"/>
    <col min="1182" max="1182" width="17.7109375" style="137" bestFit="1" customWidth="1"/>
    <col min="1183" max="1183" width="15.85546875" style="137" customWidth="1"/>
    <col min="1184" max="1184" width="18" style="137" bestFit="1" customWidth="1"/>
    <col min="1185" max="1185" width="13.5703125" style="137" customWidth="1"/>
    <col min="1186" max="1186" width="15.140625" style="137" bestFit="1" customWidth="1"/>
    <col min="1187" max="1187" width="12.85546875" style="137" bestFit="1" customWidth="1"/>
    <col min="1188" max="1188" width="15.28515625" style="137" bestFit="1" customWidth="1"/>
    <col min="1189" max="1189" width="14.85546875" style="137" bestFit="1" customWidth="1"/>
    <col min="1190" max="1191" width="17.5703125" style="137" bestFit="1" customWidth="1"/>
    <col min="1192" max="1192" width="11.140625" style="137" bestFit="1" customWidth="1"/>
    <col min="1193" max="1193" width="13.42578125" style="137" customWidth="1"/>
    <col min="1194" max="1194" width="17.7109375" style="137" bestFit="1" customWidth="1"/>
    <col min="1195" max="1195" width="17.5703125" style="137" bestFit="1" customWidth="1"/>
    <col min="1196" max="1196" width="18" style="137" bestFit="1" customWidth="1"/>
    <col min="1197" max="1199" width="12.85546875" style="137" bestFit="1" customWidth="1"/>
    <col min="1200" max="1200" width="13.85546875" style="137" bestFit="1" customWidth="1"/>
    <col min="1201" max="1202" width="12.85546875" style="137" bestFit="1" customWidth="1"/>
    <col min="1203" max="1203" width="11" style="137" bestFit="1" customWidth="1"/>
    <col min="1204" max="1204" width="13.85546875" style="137" bestFit="1" customWidth="1"/>
    <col min="1205" max="1205" width="14.85546875" style="137" bestFit="1" customWidth="1"/>
    <col min="1206" max="1206" width="17.7109375" style="137" bestFit="1" customWidth="1"/>
    <col min="1207" max="1207" width="15.140625" style="137" bestFit="1" customWidth="1"/>
    <col min="1208" max="1208" width="16.7109375" style="137" bestFit="1" customWidth="1"/>
    <col min="1209" max="1209" width="15.7109375" style="137" bestFit="1" customWidth="1"/>
    <col min="1210" max="1210" width="17.7109375" style="137" bestFit="1" customWidth="1"/>
    <col min="1211" max="1211" width="15.7109375" style="137" bestFit="1" customWidth="1"/>
    <col min="1212" max="1212" width="18" style="137" bestFit="1" customWidth="1"/>
    <col min="1213" max="1213" width="13.140625" style="137" bestFit="1" customWidth="1"/>
    <col min="1214" max="1214" width="17.7109375" style="137" bestFit="1" customWidth="1"/>
    <col min="1215" max="1215" width="15.140625" style="137" bestFit="1" customWidth="1"/>
    <col min="1216" max="1216" width="18" style="137" bestFit="1" customWidth="1"/>
    <col min="1217" max="1217" width="15.7109375" style="137" bestFit="1" customWidth="1"/>
    <col min="1218" max="1219" width="15.140625" style="137" bestFit="1" customWidth="1"/>
    <col min="1220" max="1220" width="15.7109375" style="137" bestFit="1" customWidth="1"/>
    <col min="1221" max="1221" width="12.85546875" style="137" customWidth="1"/>
    <col min="1222" max="1222" width="17.7109375" style="137" bestFit="1" customWidth="1"/>
    <col min="1223" max="1223" width="15.85546875" style="137" bestFit="1" customWidth="1"/>
    <col min="1224" max="1224" width="18" style="137" bestFit="1" customWidth="1"/>
    <col min="1225" max="1225" width="10.5703125" style="137" bestFit="1" customWidth="1"/>
    <col min="1226" max="1226" width="17.7109375" style="137" bestFit="1" customWidth="1"/>
    <col min="1227" max="1227" width="15.140625" style="137" bestFit="1" customWidth="1"/>
    <col min="1228" max="1228" width="18" style="137" bestFit="1" customWidth="1"/>
    <col min="1229" max="1229" width="15.7109375" style="137" bestFit="1" customWidth="1"/>
    <col min="1230" max="1230" width="17.7109375" style="137" bestFit="1" customWidth="1"/>
    <col min="1231" max="1231" width="15.7109375" style="137" bestFit="1" customWidth="1"/>
    <col min="1232" max="1232" width="18" style="137" bestFit="1" customWidth="1"/>
    <col min="1233" max="1233" width="12.85546875" style="137" bestFit="1" customWidth="1"/>
    <col min="1234" max="1234" width="12.42578125" style="137" bestFit="1" customWidth="1"/>
    <col min="1235" max="1235" width="10.7109375" style="137" bestFit="1" customWidth="1"/>
    <col min="1236" max="1236" width="10.140625" style="137" customWidth="1"/>
    <col min="1237" max="1237" width="13.140625" style="137" bestFit="1" customWidth="1"/>
    <col min="1238" max="1241" width="0" style="137" hidden="1" customWidth="1"/>
    <col min="1242" max="1242" width="15.140625" style="137" bestFit="1" customWidth="1"/>
    <col min="1243" max="1243" width="13" style="137" bestFit="1" customWidth="1"/>
    <col min="1244" max="1244" width="15.28515625" style="137" bestFit="1" customWidth="1"/>
    <col min="1245" max="1245" width="12.85546875" style="137" bestFit="1" customWidth="1"/>
    <col min="1246" max="1249" width="0" style="137" hidden="1" customWidth="1"/>
    <col min="1250" max="1251" width="17.7109375" style="137" bestFit="1" customWidth="1"/>
    <col min="1252" max="1252" width="18.85546875" style="137" bestFit="1" customWidth="1"/>
    <col min="1253" max="1253" width="12.85546875" style="137" bestFit="1" customWidth="1"/>
    <col min="1254" max="1254" width="17.7109375" style="137" bestFit="1" customWidth="1"/>
    <col min="1255" max="1255" width="12.5703125" style="137" bestFit="1" customWidth="1"/>
    <col min="1256" max="1256" width="18" style="137" bestFit="1" customWidth="1"/>
    <col min="1257" max="1257" width="13" style="137" customWidth="1"/>
    <col min="1258" max="1258" width="15.140625" style="137" bestFit="1" customWidth="1"/>
    <col min="1259" max="1259" width="13" style="137" bestFit="1" customWidth="1"/>
    <col min="1260" max="1260" width="16.7109375" style="137" bestFit="1" customWidth="1"/>
    <col min="1261" max="1261" width="13.140625" style="137" bestFit="1" customWidth="1"/>
    <col min="1262" max="1264" width="12.140625" style="137" customWidth="1"/>
    <col min="1265" max="1266" width="14" style="137" customWidth="1"/>
    <col min="1267" max="1267" width="26.28515625" style="137" customWidth="1"/>
    <col min="1268" max="1268" width="15.42578125" style="137" bestFit="1" customWidth="1"/>
    <col min="1269" max="1269" width="11.140625" style="137" bestFit="1" customWidth="1"/>
    <col min="1270" max="1270" width="9.140625" style="137"/>
    <col min="1271" max="1271" width="9.28515625" style="137" bestFit="1" customWidth="1"/>
    <col min="1272" max="1419" width="9.140625" style="137"/>
    <col min="1420" max="1420" width="6" style="137" bestFit="1" customWidth="1"/>
    <col min="1421" max="1421" width="23.7109375" style="137" customWidth="1"/>
    <col min="1422" max="1422" width="19.5703125" style="137" bestFit="1" customWidth="1"/>
    <col min="1423" max="1423" width="19.7109375" style="137" bestFit="1" customWidth="1"/>
    <col min="1424" max="1424" width="18.85546875" style="137" bestFit="1" customWidth="1"/>
    <col min="1425" max="1425" width="12.85546875" style="137" bestFit="1" customWidth="1"/>
    <col min="1426" max="1426" width="17.7109375" style="137" bestFit="1" customWidth="1"/>
    <col min="1427" max="1427" width="17.5703125" style="137" bestFit="1" customWidth="1"/>
    <col min="1428" max="1428" width="18.85546875" style="137" bestFit="1" customWidth="1"/>
    <col min="1429" max="1429" width="12.42578125" style="137" bestFit="1" customWidth="1"/>
    <col min="1430" max="1430" width="15.85546875" style="137" bestFit="1" customWidth="1"/>
    <col min="1431" max="1431" width="17.7109375" style="137" bestFit="1" customWidth="1"/>
    <col min="1432" max="1432" width="18" style="137" bestFit="1" customWidth="1"/>
    <col min="1433" max="1433" width="13.5703125" style="137" customWidth="1"/>
    <col min="1434" max="1434" width="15.85546875" style="137" bestFit="1" customWidth="1"/>
    <col min="1435" max="1435" width="15.140625" style="137" bestFit="1" customWidth="1"/>
    <col min="1436" max="1436" width="18" style="137" bestFit="1" customWidth="1"/>
    <col min="1437" max="1437" width="13.140625" style="137" bestFit="1" customWidth="1"/>
    <col min="1438" max="1438" width="17.7109375" style="137" bestFit="1" customWidth="1"/>
    <col min="1439" max="1439" width="15.85546875" style="137" customWidth="1"/>
    <col min="1440" max="1440" width="18" style="137" bestFit="1" customWidth="1"/>
    <col min="1441" max="1441" width="13.5703125" style="137" customWidth="1"/>
    <col min="1442" max="1442" width="15.140625" style="137" bestFit="1" customWidth="1"/>
    <col min="1443" max="1443" width="12.85546875" style="137" bestFit="1" customWidth="1"/>
    <col min="1444" max="1444" width="15.28515625" style="137" bestFit="1" customWidth="1"/>
    <col min="1445" max="1445" width="14.85546875" style="137" bestFit="1" customWidth="1"/>
    <col min="1446" max="1447" width="17.5703125" style="137" bestFit="1" customWidth="1"/>
    <col min="1448" max="1448" width="11.140625" style="137" bestFit="1" customWidth="1"/>
    <col min="1449" max="1449" width="13.42578125" style="137" customWidth="1"/>
    <col min="1450" max="1450" width="17.7109375" style="137" bestFit="1" customWidth="1"/>
    <col min="1451" max="1451" width="17.5703125" style="137" bestFit="1" customWidth="1"/>
    <col min="1452" max="1452" width="18" style="137" bestFit="1" customWidth="1"/>
    <col min="1453" max="1455" width="12.85546875" style="137" bestFit="1" customWidth="1"/>
    <col min="1456" max="1456" width="13.85546875" style="137" bestFit="1" customWidth="1"/>
    <col min="1457" max="1458" width="12.85546875" style="137" bestFit="1" customWidth="1"/>
    <col min="1459" max="1459" width="11" style="137" bestFit="1" customWidth="1"/>
    <col min="1460" max="1460" width="13.85546875" style="137" bestFit="1" customWidth="1"/>
    <col min="1461" max="1461" width="14.85546875" style="137" bestFit="1" customWidth="1"/>
    <col min="1462" max="1462" width="17.7109375" style="137" bestFit="1" customWidth="1"/>
    <col min="1463" max="1463" width="15.140625" style="137" bestFit="1" customWidth="1"/>
    <col min="1464" max="1464" width="16.7109375" style="137" bestFit="1" customWidth="1"/>
    <col min="1465" max="1465" width="15.7109375" style="137" bestFit="1" customWidth="1"/>
    <col min="1466" max="1466" width="17.7109375" style="137" bestFit="1" customWidth="1"/>
    <col min="1467" max="1467" width="15.7109375" style="137" bestFit="1" customWidth="1"/>
    <col min="1468" max="1468" width="18" style="137" bestFit="1" customWidth="1"/>
    <col min="1469" max="1469" width="13.140625" style="137" bestFit="1" customWidth="1"/>
    <col min="1470" max="1470" width="17.7109375" style="137" bestFit="1" customWidth="1"/>
    <col min="1471" max="1471" width="15.140625" style="137" bestFit="1" customWidth="1"/>
    <col min="1472" max="1472" width="18" style="137" bestFit="1" customWidth="1"/>
    <col min="1473" max="1473" width="15.7109375" style="137" bestFit="1" customWidth="1"/>
    <col min="1474" max="1475" width="15.140625" style="137" bestFit="1" customWidth="1"/>
    <col min="1476" max="1476" width="15.7109375" style="137" bestFit="1" customWidth="1"/>
    <col min="1477" max="1477" width="12.85546875" style="137" customWidth="1"/>
    <col min="1478" max="1478" width="17.7109375" style="137" bestFit="1" customWidth="1"/>
    <col min="1479" max="1479" width="15.85546875" style="137" bestFit="1" customWidth="1"/>
    <col min="1480" max="1480" width="18" style="137" bestFit="1" customWidth="1"/>
    <col min="1481" max="1481" width="10.5703125" style="137" bestFit="1" customWidth="1"/>
    <col min="1482" max="1482" width="17.7109375" style="137" bestFit="1" customWidth="1"/>
    <col min="1483" max="1483" width="15.140625" style="137" bestFit="1" customWidth="1"/>
    <col min="1484" max="1484" width="18" style="137" bestFit="1" customWidth="1"/>
    <col min="1485" max="1485" width="15.7109375" style="137" bestFit="1" customWidth="1"/>
    <col min="1486" max="1486" width="17.7109375" style="137" bestFit="1" customWidth="1"/>
    <col min="1487" max="1487" width="15.7109375" style="137" bestFit="1" customWidth="1"/>
    <col min="1488" max="1488" width="18" style="137" bestFit="1" customWidth="1"/>
    <col min="1489" max="1489" width="12.85546875" style="137" bestFit="1" customWidth="1"/>
    <col min="1490" max="1490" width="12.42578125" style="137" bestFit="1" customWidth="1"/>
    <col min="1491" max="1491" width="10.7109375" style="137" bestFit="1" customWidth="1"/>
    <col min="1492" max="1492" width="10.140625" style="137" customWidth="1"/>
    <col min="1493" max="1493" width="13.140625" style="137" bestFit="1" customWidth="1"/>
    <col min="1494" max="1497" width="0" style="137" hidden="1" customWidth="1"/>
    <col min="1498" max="1498" width="15.140625" style="137" bestFit="1" customWidth="1"/>
    <col min="1499" max="1499" width="13" style="137" bestFit="1" customWidth="1"/>
    <col min="1500" max="1500" width="15.28515625" style="137" bestFit="1" customWidth="1"/>
    <col min="1501" max="1501" width="12.85546875" style="137" bestFit="1" customWidth="1"/>
    <col min="1502" max="1505" width="0" style="137" hidden="1" customWidth="1"/>
    <col min="1506" max="1507" width="17.7109375" style="137" bestFit="1" customWidth="1"/>
    <col min="1508" max="1508" width="18.85546875" style="137" bestFit="1" customWidth="1"/>
    <col min="1509" max="1509" width="12.85546875" style="137" bestFit="1" customWidth="1"/>
    <col min="1510" max="1510" width="17.7109375" style="137" bestFit="1" customWidth="1"/>
    <col min="1511" max="1511" width="12.5703125" style="137" bestFit="1" customWidth="1"/>
    <col min="1512" max="1512" width="18" style="137" bestFit="1" customWidth="1"/>
    <col min="1513" max="1513" width="13" style="137" customWidth="1"/>
    <col min="1514" max="1514" width="15.140625" style="137" bestFit="1" customWidth="1"/>
    <col min="1515" max="1515" width="13" style="137" bestFit="1" customWidth="1"/>
    <col min="1516" max="1516" width="16.7109375" style="137" bestFit="1" customWidth="1"/>
    <col min="1517" max="1517" width="13.140625" style="137" bestFit="1" customWidth="1"/>
    <col min="1518" max="1520" width="12.140625" style="137" customWidth="1"/>
    <col min="1521" max="1522" width="14" style="137" customWidth="1"/>
    <col min="1523" max="1523" width="26.28515625" style="137" customWidth="1"/>
    <col min="1524" max="1524" width="15.42578125" style="137" bestFit="1" customWidth="1"/>
    <col min="1525" max="1525" width="11.140625" style="137" bestFit="1" customWidth="1"/>
    <col min="1526" max="1526" width="9.140625" style="137"/>
    <col min="1527" max="1527" width="9.28515625" style="137" bestFit="1" customWidth="1"/>
    <col min="1528" max="1675" width="9.140625" style="137"/>
    <col min="1676" max="1676" width="6" style="137" bestFit="1" customWidth="1"/>
    <col min="1677" max="1677" width="23.7109375" style="137" customWidth="1"/>
    <col min="1678" max="1678" width="19.5703125" style="137" bestFit="1" customWidth="1"/>
    <col min="1679" max="1679" width="19.7109375" style="137" bestFit="1" customWidth="1"/>
    <col min="1680" max="1680" width="18.85546875" style="137" bestFit="1" customWidth="1"/>
    <col min="1681" max="1681" width="12.85546875" style="137" bestFit="1" customWidth="1"/>
    <col min="1682" max="1682" width="17.7109375" style="137" bestFit="1" customWidth="1"/>
    <col min="1683" max="1683" width="17.5703125" style="137" bestFit="1" customWidth="1"/>
    <col min="1684" max="1684" width="18.85546875" style="137" bestFit="1" customWidth="1"/>
    <col min="1685" max="1685" width="12.42578125" style="137" bestFit="1" customWidth="1"/>
    <col min="1686" max="1686" width="15.85546875" style="137" bestFit="1" customWidth="1"/>
    <col min="1687" max="1687" width="17.7109375" style="137" bestFit="1" customWidth="1"/>
    <col min="1688" max="1688" width="18" style="137" bestFit="1" customWidth="1"/>
    <col min="1689" max="1689" width="13.5703125" style="137" customWidth="1"/>
    <col min="1690" max="1690" width="15.85546875" style="137" bestFit="1" customWidth="1"/>
    <col min="1691" max="1691" width="15.140625" style="137" bestFit="1" customWidth="1"/>
    <col min="1692" max="1692" width="18" style="137" bestFit="1" customWidth="1"/>
    <col min="1693" max="1693" width="13.140625" style="137" bestFit="1" customWidth="1"/>
    <col min="1694" max="1694" width="17.7109375" style="137" bestFit="1" customWidth="1"/>
    <col min="1695" max="1695" width="15.85546875" style="137" customWidth="1"/>
    <col min="1696" max="1696" width="18" style="137" bestFit="1" customWidth="1"/>
    <col min="1697" max="1697" width="13.5703125" style="137" customWidth="1"/>
    <col min="1698" max="1698" width="15.140625" style="137" bestFit="1" customWidth="1"/>
    <col min="1699" max="1699" width="12.85546875" style="137" bestFit="1" customWidth="1"/>
    <col min="1700" max="1700" width="15.28515625" style="137" bestFit="1" customWidth="1"/>
    <col min="1701" max="1701" width="14.85546875" style="137" bestFit="1" customWidth="1"/>
    <col min="1702" max="1703" width="17.5703125" style="137" bestFit="1" customWidth="1"/>
    <col min="1704" max="1704" width="11.140625" style="137" bestFit="1" customWidth="1"/>
    <col min="1705" max="1705" width="13.42578125" style="137" customWidth="1"/>
    <col min="1706" max="1706" width="17.7109375" style="137" bestFit="1" customWidth="1"/>
    <col min="1707" max="1707" width="17.5703125" style="137" bestFit="1" customWidth="1"/>
    <col min="1708" max="1708" width="18" style="137" bestFit="1" customWidth="1"/>
    <col min="1709" max="1711" width="12.85546875" style="137" bestFit="1" customWidth="1"/>
    <col min="1712" max="1712" width="13.85546875" style="137" bestFit="1" customWidth="1"/>
    <col min="1713" max="1714" width="12.85546875" style="137" bestFit="1" customWidth="1"/>
    <col min="1715" max="1715" width="11" style="137" bestFit="1" customWidth="1"/>
    <col min="1716" max="1716" width="13.85546875" style="137" bestFit="1" customWidth="1"/>
    <col min="1717" max="1717" width="14.85546875" style="137" bestFit="1" customWidth="1"/>
    <col min="1718" max="1718" width="17.7109375" style="137" bestFit="1" customWidth="1"/>
    <col min="1719" max="1719" width="15.140625" style="137" bestFit="1" customWidth="1"/>
    <col min="1720" max="1720" width="16.7109375" style="137" bestFit="1" customWidth="1"/>
    <col min="1721" max="1721" width="15.7109375" style="137" bestFit="1" customWidth="1"/>
    <col min="1722" max="1722" width="17.7109375" style="137" bestFit="1" customWidth="1"/>
    <col min="1723" max="1723" width="15.7109375" style="137" bestFit="1" customWidth="1"/>
    <col min="1724" max="1724" width="18" style="137" bestFit="1" customWidth="1"/>
    <col min="1725" max="1725" width="13.140625" style="137" bestFit="1" customWidth="1"/>
    <col min="1726" max="1726" width="17.7109375" style="137" bestFit="1" customWidth="1"/>
    <col min="1727" max="1727" width="15.140625" style="137" bestFit="1" customWidth="1"/>
    <col min="1728" max="1728" width="18" style="137" bestFit="1" customWidth="1"/>
    <col min="1729" max="1729" width="15.7109375" style="137" bestFit="1" customWidth="1"/>
    <col min="1730" max="1731" width="15.140625" style="137" bestFit="1" customWidth="1"/>
    <col min="1732" max="1732" width="15.7109375" style="137" bestFit="1" customWidth="1"/>
    <col min="1733" max="1733" width="12.85546875" style="137" customWidth="1"/>
    <col min="1734" max="1734" width="17.7109375" style="137" bestFit="1" customWidth="1"/>
    <col min="1735" max="1735" width="15.85546875" style="137" bestFit="1" customWidth="1"/>
    <col min="1736" max="1736" width="18" style="137" bestFit="1" customWidth="1"/>
    <col min="1737" max="1737" width="10.5703125" style="137" bestFit="1" customWidth="1"/>
    <col min="1738" max="1738" width="17.7109375" style="137" bestFit="1" customWidth="1"/>
    <col min="1739" max="1739" width="15.140625" style="137" bestFit="1" customWidth="1"/>
    <col min="1740" max="1740" width="18" style="137" bestFit="1" customWidth="1"/>
    <col min="1741" max="1741" width="15.7109375" style="137" bestFit="1" customWidth="1"/>
    <col min="1742" max="1742" width="17.7109375" style="137" bestFit="1" customWidth="1"/>
    <col min="1743" max="1743" width="15.7109375" style="137" bestFit="1" customWidth="1"/>
    <col min="1744" max="1744" width="18" style="137" bestFit="1" customWidth="1"/>
    <col min="1745" max="1745" width="12.85546875" style="137" bestFit="1" customWidth="1"/>
    <col min="1746" max="1746" width="12.42578125" style="137" bestFit="1" customWidth="1"/>
    <col min="1747" max="1747" width="10.7109375" style="137" bestFit="1" customWidth="1"/>
    <col min="1748" max="1748" width="10.140625" style="137" customWidth="1"/>
    <col min="1749" max="1749" width="13.140625" style="137" bestFit="1" customWidth="1"/>
    <col min="1750" max="1753" width="0" style="137" hidden="1" customWidth="1"/>
    <col min="1754" max="1754" width="15.140625" style="137" bestFit="1" customWidth="1"/>
    <col min="1755" max="1755" width="13" style="137" bestFit="1" customWidth="1"/>
    <col min="1756" max="1756" width="15.28515625" style="137" bestFit="1" customWidth="1"/>
    <col min="1757" max="1757" width="12.85546875" style="137" bestFit="1" customWidth="1"/>
    <col min="1758" max="1761" width="0" style="137" hidden="1" customWidth="1"/>
    <col min="1762" max="1763" width="17.7109375" style="137" bestFit="1" customWidth="1"/>
    <col min="1764" max="1764" width="18.85546875" style="137" bestFit="1" customWidth="1"/>
    <col min="1765" max="1765" width="12.85546875" style="137" bestFit="1" customWidth="1"/>
    <col min="1766" max="1766" width="17.7109375" style="137" bestFit="1" customWidth="1"/>
    <col min="1767" max="1767" width="12.5703125" style="137" bestFit="1" customWidth="1"/>
    <col min="1768" max="1768" width="18" style="137" bestFit="1" customWidth="1"/>
    <col min="1769" max="1769" width="13" style="137" customWidth="1"/>
    <col min="1770" max="1770" width="15.140625" style="137" bestFit="1" customWidth="1"/>
    <col min="1771" max="1771" width="13" style="137" bestFit="1" customWidth="1"/>
    <col min="1772" max="1772" width="16.7109375" style="137" bestFit="1" customWidth="1"/>
    <col min="1773" max="1773" width="13.140625" style="137" bestFit="1" customWidth="1"/>
    <col min="1774" max="1776" width="12.140625" style="137" customWidth="1"/>
    <col min="1777" max="1778" width="14" style="137" customWidth="1"/>
    <col min="1779" max="1779" width="26.28515625" style="137" customWidth="1"/>
    <col min="1780" max="1780" width="15.42578125" style="137" bestFit="1" customWidth="1"/>
    <col min="1781" max="1781" width="11.140625" style="137" bestFit="1" customWidth="1"/>
    <col min="1782" max="1782" width="9.140625" style="137"/>
    <col min="1783" max="1783" width="9.28515625" style="137" bestFit="1" customWidth="1"/>
    <col min="1784" max="1931" width="9.140625" style="137"/>
    <col min="1932" max="1932" width="6" style="137" bestFit="1" customWidth="1"/>
    <col min="1933" max="1933" width="23.7109375" style="137" customWidth="1"/>
    <col min="1934" max="1934" width="19.5703125" style="137" bestFit="1" customWidth="1"/>
    <col min="1935" max="1935" width="19.7109375" style="137" bestFit="1" customWidth="1"/>
    <col min="1936" max="1936" width="18.85546875" style="137" bestFit="1" customWidth="1"/>
    <col min="1937" max="1937" width="12.85546875" style="137" bestFit="1" customWidth="1"/>
    <col min="1938" max="1938" width="17.7109375" style="137" bestFit="1" customWidth="1"/>
    <col min="1939" max="1939" width="17.5703125" style="137" bestFit="1" customWidth="1"/>
    <col min="1940" max="1940" width="18.85546875" style="137" bestFit="1" customWidth="1"/>
    <col min="1941" max="1941" width="12.42578125" style="137" bestFit="1" customWidth="1"/>
    <col min="1942" max="1942" width="15.85546875" style="137" bestFit="1" customWidth="1"/>
    <col min="1943" max="1943" width="17.7109375" style="137" bestFit="1" customWidth="1"/>
    <col min="1944" max="1944" width="18" style="137" bestFit="1" customWidth="1"/>
    <col min="1945" max="1945" width="13.5703125" style="137" customWidth="1"/>
    <col min="1946" max="1946" width="15.85546875" style="137" bestFit="1" customWidth="1"/>
    <col min="1947" max="1947" width="15.140625" style="137" bestFit="1" customWidth="1"/>
    <col min="1948" max="1948" width="18" style="137" bestFit="1" customWidth="1"/>
    <col min="1949" max="1949" width="13.140625" style="137" bestFit="1" customWidth="1"/>
    <col min="1950" max="1950" width="17.7109375" style="137" bestFit="1" customWidth="1"/>
    <col min="1951" max="1951" width="15.85546875" style="137" customWidth="1"/>
    <col min="1952" max="1952" width="18" style="137" bestFit="1" customWidth="1"/>
    <col min="1953" max="1953" width="13.5703125" style="137" customWidth="1"/>
    <col min="1954" max="1954" width="15.140625" style="137" bestFit="1" customWidth="1"/>
    <col min="1955" max="1955" width="12.85546875" style="137" bestFit="1" customWidth="1"/>
    <col min="1956" max="1956" width="15.28515625" style="137" bestFit="1" customWidth="1"/>
    <col min="1957" max="1957" width="14.85546875" style="137" bestFit="1" customWidth="1"/>
    <col min="1958" max="1959" width="17.5703125" style="137" bestFit="1" customWidth="1"/>
    <col min="1960" max="1960" width="11.140625" style="137" bestFit="1" customWidth="1"/>
    <col min="1961" max="1961" width="13.42578125" style="137" customWidth="1"/>
    <col min="1962" max="1962" width="17.7109375" style="137" bestFit="1" customWidth="1"/>
    <col min="1963" max="1963" width="17.5703125" style="137" bestFit="1" customWidth="1"/>
    <col min="1964" max="1964" width="18" style="137" bestFit="1" customWidth="1"/>
    <col min="1965" max="1967" width="12.85546875" style="137" bestFit="1" customWidth="1"/>
    <col min="1968" max="1968" width="13.85546875" style="137" bestFit="1" customWidth="1"/>
    <col min="1969" max="1970" width="12.85546875" style="137" bestFit="1" customWidth="1"/>
    <col min="1971" max="1971" width="11" style="137" bestFit="1" customWidth="1"/>
    <col min="1972" max="1972" width="13.85546875" style="137" bestFit="1" customWidth="1"/>
    <col min="1973" max="1973" width="14.85546875" style="137" bestFit="1" customWidth="1"/>
    <col min="1974" max="1974" width="17.7109375" style="137" bestFit="1" customWidth="1"/>
    <col min="1975" max="1975" width="15.140625" style="137" bestFit="1" customWidth="1"/>
    <col min="1976" max="1976" width="16.7109375" style="137" bestFit="1" customWidth="1"/>
    <col min="1977" max="1977" width="15.7109375" style="137" bestFit="1" customWidth="1"/>
    <col min="1978" max="1978" width="17.7109375" style="137" bestFit="1" customWidth="1"/>
    <col min="1979" max="1979" width="15.7109375" style="137" bestFit="1" customWidth="1"/>
    <col min="1980" max="1980" width="18" style="137" bestFit="1" customWidth="1"/>
    <col min="1981" max="1981" width="13.140625" style="137" bestFit="1" customWidth="1"/>
    <col min="1982" max="1982" width="17.7109375" style="137" bestFit="1" customWidth="1"/>
    <col min="1983" max="1983" width="15.140625" style="137" bestFit="1" customWidth="1"/>
    <col min="1984" max="1984" width="18" style="137" bestFit="1" customWidth="1"/>
    <col min="1985" max="1985" width="15.7109375" style="137" bestFit="1" customWidth="1"/>
    <col min="1986" max="1987" width="15.140625" style="137" bestFit="1" customWidth="1"/>
    <col min="1988" max="1988" width="15.7109375" style="137" bestFit="1" customWidth="1"/>
    <col min="1989" max="1989" width="12.85546875" style="137" customWidth="1"/>
    <col min="1990" max="1990" width="17.7109375" style="137" bestFit="1" customWidth="1"/>
    <col min="1991" max="1991" width="15.85546875" style="137" bestFit="1" customWidth="1"/>
    <col min="1992" max="1992" width="18" style="137" bestFit="1" customWidth="1"/>
    <col min="1993" max="1993" width="10.5703125" style="137" bestFit="1" customWidth="1"/>
    <col min="1994" max="1994" width="17.7109375" style="137" bestFit="1" customWidth="1"/>
    <col min="1995" max="1995" width="15.140625" style="137" bestFit="1" customWidth="1"/>
    <col min="1996" max="1996" width="18" style="137" bestFit="1" customWidth="1"/>
    <col min="1997" max="1997" width="15.7109375" style="137" bestFit="1" customWidth="1"/>
    <col min="1998" max="1998" width="17.7109375" style="137" bestFit="1" customWidth="1"/>
    <col min="1999" max="1999" width="15.7109375" style="137" bestFit="1" customWidth="1"/>
    <col min="2000" max="2000" width="18" style="137" bestFit="1" customWidth="1"/>
    <col min="2001" max="2001" width="12.85546875" style="137" bestFit="1" customWidth="1"/>
    <col min="2002" max="2002" width="12.42578125" style="137" bestFit="1" customWidth="1"/>
    <col min="2003" max="2003" width="10.7109375" style="137" bestFit="1" customWidth="1"/>
    <col min="2004" max="2004" width="10.140625" style="137" customWidth="1"/>
    <col min="2005" max="2005" width="13.140625" style="137" bestFit="1" customWidth="1"/>
    <col min="2006" max="2009" width="0" style="137" hidden="1" customWidth="1"/>
    <col min="2010" max="2010" width="15.140625" style="137" bestFit="1" customWidth="1"/>
    <col min="2011" max="2011" width="13" style="137" bestFit="1" customWidth="1"/>
    <col min="2012" max="2012" width="15.28515625" style="137" bestFit="1" customWidth="1"/>
    <col min="2013" max="2013" width="12.85546875" style="137" bestFit="1" customWidth="1"/>
    <col min="2014" max="2017" width="0" style="137" hidden="1" customWidth="1"/>
    <col min="2018" max="2019" width="17.7109375" style="137" bestFit="1" customWidth="1"/>
    <col min="2020" max="2020" width="18.85546875" style="137" bestFit="1" customWidth="1"/>
    <col min="2021" max="2021" width="12.85546875" style="137" bestFit="1" customWidth="1"/>
    <col min="2022" max="2022" width="17.7109375" style="137" bestFit="1" customWidth="1"/>
    <col min="2023" max="2023" width="12.5703125" style="137" bestFit="1" customWidth="1"/>
    <col min="2024" max="2024" width="18" style="137" bestFit="1" customWidth="1"/>
    <col min="2025" max="2025" width="13" style="137" customWidth="1"/>
    <col min="2026" max="2026" width="15.140625" style="137" bestFit="1" customWidth="1"/>
    <col min="2027" max="2027" width="13" style="137" bestFit="1" customWidth="1"/>
    <col min="2028" max="2028" width="16.7109375" style="137" bestFit="1" customWidth="1"/>
    <col min="2029" max="2029" width="13.140625" style="137" bestFit="1" customWidth="1"/>
    <col min="2030" max="2032" width="12.140625" style="137" customWidth="1"/>
    <col min="2033" max="2034" width="14" style="137" customWidth="1"/>
    <col min="2035" max="2035" width="26.28515625" style="137" customWidth="1"/>
    <col min="2036" max="2036" width="15.42578125" style="137" bestFit="1" customWidth="1"/>
    <col min="2037" max="2037" width="11.140625" style="137" bestFit="1" customWidth="1"/>
    <col min="2038" max="2038" width="9.140625" style="137"/>
    <col min="2039" max="2039" width="9.28515625" style="137" bestFit="1" customWidth="1"/>
    <col min="2040" max="2187" width="9.140625" style="137"/>
    <col min="2188" max="2188" width="6" style="137" bestFit="1" customWidth="1"/>
    <col min="2189" max="2189" width="23.7109375" style="137" customWidth="1"/>
    <col min="2190" max="2190" width="19.5703125" style="137" bestFit="1" customWidth="1"/>
    <col min="2191" max="2191" width="19.7109375" style="137" bestFit="1" customWidth="1"/>
    <col min="2192" max="2192" width="18.85546875" style="137" bestFit="1" customWidth="1"/>
    <col min="2193" max="2193" width="12.85546875" style="137" bestFit="1" customWidth="1"/>
    <col min="2194" max="2194" width="17.7109375" style="137" bestFit="1" customWidth="1"/>
    <col min="2195" max="2195" width="17.5703125" style="137" bestFit="1" customWidth="1"/>
    <col min="2196" max="2196" width="18.85546875" style="137" bestFit="1" customWidth="1"/>
    <col min="2197" max="2197" width="12.42578125" style="137" bestFit="1" customWidth="1"/>
    <col min="2198" max="2198" width="15.85546875" style="137" bestFit="1" customWidth="1"/>
    <col min="2199" max="2199" width="17.7109375" style="137" bestFit="1" customWidth="1"/>
    <col min="2200" max="2200" width="18" style="137" bestFit="1" customWidth="1"/>
    <col min="2201" max="2201" width="13.5703125" style="137" customWidth="1"/>
    <col min="2202" max="2202" width="15.85546875" style="137" bestFit="1" customWidth="1"/>
    <col min="2203" max="2203" width="15.140625" style="137" bestFit="1" customWidth="1"/>
    <col min="2204" max="2204" width="18" style="137" bestFit="1" customWidth="1"/>
    <col min="2205" max="2205" width="13.140625" style="137" bestFit="1" customWidth="1"/>
    <col min="2206" max="2206" width="17.7109375" style="137" bestFit="1" customWidth="1"/>
    <col min="2207" max="2207" width="15.85546875" style="137" customWidth="1"/>
    <col min="2208" max="2208" width="18" style="137" bestFit="1" customWidth="1"/>
    <col min="2209" max="2209" width="13.5703125" style="137" customWidth="1"/>
    <col min="2210" max="2210" width="15.140625" style="137" bestFit="1" customWidth="1"/>
    <col min="2211" max="2211" width="12.85546875" style="137" bestFit="1" customWidth="1"/>
    <col min="2212" max="2212" width="15.28515625" style="137" bestFit="1" customWidth="1"/>
    <col min="2213" max="2213" width="14.85546875" style="137" bestFit="1" customWidth="1"/>
    <col min="2214" max="2215" width="17.5703125" style="137" bestFit="1" customWidth="1"/>
    <col min="2216" max="2216" width="11.140625" style="137" bestFit="1" customWidth="1"/>
    <col min="2217" max="2217" width="13.42578125" style="137" customWidth="1"/>
    <col min="2218" max="2218" width="17.7109375" style="137" bestFit="1" customWidth="1"/>
    <col min="2219" max="2219" width="17.5703125" style="137" bestFit="1" customWidth="1"/>
    <col min="2220" max="2220" width="18" style="137" bestFit="1" customWidth="1"/>
    <col min="2221" max="2223" width="12.85546875" style="137" bestFit="1" customWidth="1"/>
    <col min="2224" max="2224" width="13.85546875" style="137" bestFit="1" customWidth="1"/>
    <col min="2225" max="2226" width="12.85546875" style="137" bestFit="1" customWidth="1"/>
    <col min="2227" max="2227" width="11" style="137" bestFit="1" customWidth="1"/>
    <col min="2228" max="2228" width="13.85546875" style="137" bestFit="1" customWidth="1"/>
    <col min="2229" max="2229" width="14.85546875" style="137" bestFit="1" customWidth="1"/>
    <col min="2230" max="2230" width="17.7109375" style="137" bestFit="1" customWidth="1"/>
    <col min="2231" max="2231" width="15.140625" style="137" bestFit="1" customWidth="1"/>
    <col min="2232" max="2232" width="16.7109375" style="137" bestFit="1" customWidth="1"/>
    <col min="2233" max="2233" width="15.7109375" style="137" bestFit="1" customWidth="1"/>
    <col min="2234" max="2234" width="17.7109375" style="137" bestFit="1" customWidth="1"/>
    <col min="2235" max="2235" width="15.7109375" style="137" bestFit="1" customWidth="1"/>
    <col min="2236" max="2236" width="18" style="137" bestFit="1" customWidth="1"/>
    <col min="2237" max="2237" width="13.140625" style="137" bestFit="1" customWidth="1"/>
    <col min="2238" max="2238" width="17.7109375" style="137" bestFit="1" customWidth="1"/>
    <col min="2239" max="2239" width="15.140625" style="137" bestFit="1" customWidth="1"/>
    <col min="2240" max="2240" width="18" style="137" bestFit="1" customWidth="1"/>
    <col min="2241" max="2241" width="15.7109375" style="137" bestFit="1" customWidth="1"/>
    <col min="2242" max="2243" width="15.140625" style="137" bestFit="1" customWidth="1"/>
    <col min="2244" max="2244" width="15.7109375" style="137" bestFit="1" customWidth="1"/>
    <col min="2245" max="2245" width="12.85546875" style="137" customWidth="1"/>
    <col min="2246" max="2246" width="17.7109375" style="137" bestFit="1" customWidth="1"/>
    <col min="2247" max="2247" width="15.85546875" style="137" bestFit="1" customWidth="1"/>
    <col min="2248" max="2248" width="18" style="137" bestFit="1" customWidth="1"/>
    <col min="2249" max="2249" width="10.5703125" style="137" bestFit="1" customWidth="1"/>
    <col min="2250" max="2250" width="17.7109375" style="137" bestFit="1" customWidth="1"/>
    <col min="2251" max="2251" width="15.140625" style="137" bestFit="1" customWidth="1"/>
    <col min="2252" max="2252" width="18" style="137" bestFit="1" customWidth="1"/>
    <col min="2253" max="2253" width="15.7109375" style="137" bestFit="1" customWidth="1"/>
    <col min="2254" max="2254" width="17.7109375" style="137" bestFit="1" customWidth="1"/>
    <col min="2255" max="2255" width="15.7109375" style="137" bestFit="1" customWidth="1"/>
    <col min="2256" max="2256" width="18" style="137" bestFit="1" customWidth="1"/>
    <col min="2257" max="2257" width="12.85546875" style="137" bestFit="1" customWidth="1"/>
    <col min="2258" max="2258" width="12.42578125" style="137" bestFit="1" customWidth="1"/>
    <col min="2259" max="2259" width="10.7109375" style="137" bestFit="1" customWidth="1"/>
    <col min="2260" max="2260" width="10.140625" style="137" customWidth="1"/>
    <col min="2261" max="2261" width="13.140625" style="137" bestFit="1" customWidth="1"/>
    <col min="2262" max="2265" width="0" style="137" hidden="1" customWidth="1"/>
    <col min="2266" max="2266" width="15.140625" style="137" bestFit="1" customWidth="1"/>
    <col min="2267" max="2267" width="13" style="137" bestFit="1" customWidth="1"/>
    <col min="2268" max="2268" width="15.28515625" style="137" bestFit="1" customWidth="1"/>
    <col min="2269" max="2269" width="12.85546875" style="137" bestFit="1" customWidth="1"/>
    <col min="2270" max="2273" width="0" style="137" hidden="1" customWidth="1"/>
    <col min="2274" max="2275" width="17.7109375" style="137" bestFit="1" customWidth="1"/>
    <col min="2276" max="2276" width="18.85546875" style="137" bestFit="1" customWidth="1"/>
    <col min="2277" max="2277" width="12.85546875" style="137" bestFit="1" customWidth="1"/>
    <col min="2278" max="2278" width="17.7109375" style="137" bestFit="1" customWidth="1"/>
    <col min="2279" max="2279" width="12.5703125" style="137" bestFit="1" customWidth="1"/>
    <col min="2280" max="2280" width="18" style="137" bestFit="1" customWidth="1"/>
    <col min="2281" max="2281" width="13" style="137" customWidth="1"/>
    <col min="2282" max="2282" width="15.140625" style="137" bestFit="1" customWidth="1"/>
    <col min="2283" max="2283" width="13" style="137" bestFit="1" customWidth="1"/>
    <col min="2284" max="2284" width="16.7109375" style="137" bestFit="1" customWidth="1"/>
    <col min="2285" max="2285" width="13.140625" style="137" bestFit="1" customWidth="1"/>
    <col min="2286" max="2288" width="12.140625" style="137" customWidth="1"/>
    <col min="2289" max="2290" width="14" style="137" customWidth="1"/>
    <col min="2291" max="2291" width="26.28515625" style="137" customWidth="1"/>
    <col min="2292" max="2292" width="15.42578125" style="137" bestFit="1" customWidth="1"/>
    <col min="2293" max="2293" width="11.140625" style="137" bestFit="1" customWidth="1"/>
    <col min="2294" max="2294" width="9.140625" style="137"/>
    <col min="2295" max="2295" width="9.28515625" style="137" bestFit="1" customWidth="1"/>
    <col min="2296" max="2443" width="9.140625" style="137"/>
    <col min="2444" max="2444" width="6" style="137" bestFit="1" customWidth="1"/>
    <col min="2445" max="2445" width="23.7109375" style="137" customWidth="1"/>
    <col min="2446" max="2446" width="19.5703125" style="137" bestFit="1" customWidth="1"/>
    <col min="2447" max="2447" width="19.7109375" style="137" bestFit="1" customWidth="1"/>
    <col min="2448" max="2448" width="18.85546875" style="137" bestFit="1" customWidth="1"/>
    <col min="2449" max="2449" width="12.85546875" style="137" bestFit="1" customWidth="1"/>
    <col min="2450" max="2450" width="17.7109375" style="137" bestFit="1" customWidth="1"/>
    <col min="2451" max="2451" width="17.5703125" style="137" bestFit="1" customWidth="1"/>
    <col min="2452" max="2452" width="18.85546875" style="137" bestFit="1" customWidth="1"/>
    <col min="2453" max="2453" width="12.42578125" style="137" bestFit="1" customWidth="1"/>
    <col min="2454" max="2454" width="15.85546875" style="137" bestFit="1" customWidth="1"/>
    <col min="2455" max="2455" width="17.7109375" style="137" bestFit="1" customWidth="1"/>
    <col min="2456" max="2456" width="18" style="137" bestFit="1" customWidth="1"/>
    <col min="2457" max="2457" width="13.5703125" style="137" customWidth="1"/>
    <col min="2458" max="2458" width="15.85546875" style="137" bestFit="1" customWidth="1"/>
    <col min="2459" max="2459" width="15.140625" style="137" bestFit="1" customWidth="1"/>
    <col min="2460" max="2460" width="18" style="137" bestFit="1" customWidth="1"/>
    <col min="2461" max="2461" width="13.140625" style="137" bestFit="1" customWidth="1"/>
    <col min="2462" max="2462" width="17.7109375" style="137" bestFit="1" customWidth="1"/>
    <col min="2463" max="2463" width="15.85546875" style="137" customWidth="1"/>
    <col min="2464" max="2464" width="18" style="137" bestFit="1" customWidth="1"/>
    <col min="2465" max="2465" width="13.5703125" style="137" customWidth="1"/>
    <col min="2466" max="2466" width="15.140625" style="137" bestFit="1" customWidth="1"/>
    <col min="2467" max="2467" width="12.85546875" style="137" bestFit="1" customWidth="1"/>
    <col min="2468" max="2468" width="15.28515625" style="137" bestFit="1" customWidth="1"/>
    <col min="2469" max="2469" width="14.85546875" style="137" bestFit="1" customWidth="1"/>
    <col min="2470" max="2471" width="17.5703125" style="137" bestFit="1" customWidth="1"/>
    <col min="2472" max="2472" width="11.140625" style="137" bestFit="1" customWidth="1"/>
    <col min="2473" max="2473" width="13.42578125" style="137" customWidth="1"/>
    <col min="2474" max="2474" width="17.7109375" style="137" bestFit="1" customWidth="1"/>
    <col min="2475" max="2475" width="17.5703125" style="137" bestFit="1" customWidth="1"/>
    <col min="2476" max="2476" width="18" style="137" bestFit="1" customWidth="1"/>
    <col min="2477" max="2479" width="12.85546875" style="137" bestFit="1" customWidth="1"/>
    <col min="2480" max="2480" width="13.85546875" style="137" bestFit="1" customWidth="1"/>
    <col min="2481" max="2482" width="12.85546875" style="137" bestFit="1" customWidth="1"/>
    <col min="2483" max="2483" width="11" style="137" bestFit="1" customWidth="1"/>
    <col min="2484" max="2484" width="13.85546875" style="137" bestFit="1" customWidth="1"/>
    <col min="2485" max="2485" width="14.85546875" style="137" bestFit="1" customWidth="1"/>
    <col min="2486" max="2486" width="17.7109375" style="137" bestFit="1" customWidth="1"/>
    <col min="2487" max="2487" width="15.140625" style="137" bestFit="1" customWidth="1"/>
    <col min="2488" max="2488" width="16.7109375" style="137" bestFit="1" customWidth="1"/>
    <col min="2489" max="2489" width="15.7109375" style="137" bestFit="1" customWidth="1"/>
    <col min="2490" max="2490" width="17.7109375" style="137" bestFit="1" customWidth="1"/>
    <col min="2491" max="2491" width="15.7109375" style="137" bestFit="1" customWidth="1"/>
    <col min="2492" max="2492" width="18" style="137" bestFit="1" customWidth="1"/>
    <col min="2493" max="2493" width="13.140625" style="137" bestFit="1" customWidth="1"/>
    <col min="2494" max="2494" width="17.7109375" style="137" bestFit="1" customWidth="1"/>
    <col min="2495" max="2495" width="15.140625" style="137" bestFit="1" customWidth="1"/>
    <col min="2496" max="2496" width="18" style="137" bestFit="1" customWidth="1"/>
    <col min="2497" max="2497" width="15.7109375" style="137" bestFit="1" customWidth="1"/>
    <col min="2498" max="2499" width="15.140625" style="137" bestFit="1" customWidth="1"/>
    <col min="2500" max="2500" width="15.7109375" style="137" bestFit="1" customWidth="1"/>
    <col min="2501" max="2501" width="12.85546875" style="137" customWidth="1"/>
    <col min="2502" max="2502" width="17.7109375" style="137" bestFit="1" customWidth="1"/>
    <col min="2503" max="2503" width="15.85546875" style="137" bestFit="1" customWidth="1"/>
    <col min="2504" max="2504" width="18" style="137" bestFit="1" customWidth="1"/>
    <col min="2505" max="2505" width="10.5703125" style="137" bestFit="1" customWidth="1"/>
    <col min="2506" max="2506" width="17.7109375" style="137" bestFit="1" customWidth="1"/>
    <col min="2507" max="2507" width="15.140625" style="137" bestFit="1" customWidth="1"/>
    <col min="2508" max="2508" width="18" style="137" bestFit="1" customWidth="1"/>
    <col min="2509" max="2509" width="15.7109375" style="137" bestFit="1" customWidth="1"/>
    <col min="2510" max="2510" width="17.7109375" style="137" bestFit="1" customWidth="1"/>
    <col min="2511" max="2511" width="15.7109375" style="137" bestFit="1" customWidth="1"/>
    <col min="2512" max="2512" width="18" style="137" bestFit="1" customWidth="1"/>
    <col min="2513" max="2513" width="12.85546875" style="137" bestFit="1" customWidth="1"/>
    <col min="2514" max="2514" width="12.42578125" style="137" bestFit="1" customWidth="1"/>
    <col min="2515" max="2515" width="10.7109375" style="137" bestFit="1" customWidth="1"/>
    <col min="2516" max="2516" width="10.140625" style="137" customWidth="1"/>
    <col min="2517" max="2517" width="13.140625" style="137" bestFit="1" customWidth="1"/>
    <col min="2518" max="2521" width="0" style="137" hidden="1" customWidth="1"/>
    <col min="2522" max="2522" width="15.140625" style="137" bestFit="1" customWidth="1"/>
    <col min="2523" max="2523" width="13" style="137" bestFit="1" customWidth="1"/>
    <col min="2524" max="2524" width="15.28515625" style="137" bestFit="1" customWidth="1"/>
    <col min="2525" max="2525" width="12.85546875" style="137" bestFit="1" customWidth="1"/>
    <col min="2526" max="2529" width="0" style="137" hidden="1" customWidth="1"/>
    <col min="2530" max="2531" width="17.7109375" style="137" bestFit="1" customWidth="1"/>
    <col min="2532" max="2532" width="18.85546875" style="137" bestFit="1" customWidth="1"/>
    <col min="2533" max="2533" width="12.85546875" style="137" bestFit="1" customWidth="1"/>
    <col min="2534" max="2534" width="17.7109375" style="137" bestFit="1" customWidth="1"/>
    <col min="2535" max="2535" width="12.5703125" style="137" bestFit="1" customWidth="1"/>
    <col min="2536" max="2536" width="18" style="137" bestFit="1" customWidth="1"/>
    <col min="2537" max="2537" width="13" style="137" customWidth="1"/>
    <col min="2538" max="2538" width="15.140625" style="137" bestFit="1" customWidth="1"/>
    <col min="2539" max="2539" width="13" style="137" bestFit="1" customWidth="1"/>
    <col min="2540" max="2540" width="16.7109375" style="137" bestFit="1" customWidth="1"/>
    <col min="2541" max="2541" width="13.140625" style="137" bestFit="1" customWidth="1"/>
    <col min="2542" max="2544" width="12.140625" style="137" customWidth="1"/>
    <col min="2545" max="2546" width="14" style="137" customWidth="1"/>
    <col min="2547" max="2547" width="26.28515625" style="137" customWidth="1"/>
    <col min="2548" max="2548" width="15.42578125" style="137" bestFit="1" customWidth="1"/>
    <col min="2549" max="2549" width="11.140625" style="137" bestFit="1" customWidth="1"/>
    <col min="2550" max="2550" width="9.140625" style="137"/>
    <col min="2551" max="2551" width="9.28515625" style="137" bestFit="1" customWidth="1"/>
    <col min="2552" max="2699" width="9.140625" style="137"/>
    <col min="2700" max="2700" width="6" style="137" bestFit="1" customWidth="1"/>
    <col min="2701" max="2701" width="23.7109375" style="137" customWidth="1"/>
    <col min="2702" max="2702" width="19.5703125" style="137" bestFit="1" customWidth="1"/>
    <col min="2703" max="2703" width="19.7109375" style="137" bestFit="1" customWidth="1"/>
    <col min="2704" max="2704" width="18.85546875" style="137" bestFit="1" customWidth="1"/>
    <col min="2705" max="2705" width="12.85546875" style="137" bestFit="1" customWidth="1"/>
    <col min="2706" max="2706" width="17.7109375" style="137" bestFit="1" customWidth="1"/>
    <col min="2707" max="2707" width="17.5703125" style="137" bestFit="1" customWidth="1"/>
    <col min="2708" max="2708" width="18.85546875" style="137" bestFit="1" customWidth="1"/>
    <col min="2709" max="2709" width="12.42578125" style="137" bestFit="1" customWidth="1"/>
    <col min="2710" max="2710" width="15.85546875" style="137" bestFit="1" customWidth="1"/>
    <col min="2711" max="2711" width="17.7109375" style="137" bestFit="1" customWidth="1"/>
    <col min="2712" max="2712" width="18" style="137" bestFit="1" customWidth="1"/>
    <col min="2713" max="2713" width="13.5703125" style="137" customWidth="1"/>
    <col min="2714" max="2714" width="15.85546875" style="137" bestFit="1" customWidth="1"/>
    <col min="2715" max="2715" width="15.140625" style="137" bestFit="1" customWidth="1"/>
    <col min="2716" max="2716" width="18" style="137" bestFit="1" customWidth="1"/>
    <col min="2717" max="2717" width="13.140625" style="137" bestFit="1" customWidth="1"/>
    <col min="2718" max="2718" width="17.7109375" style="137" bestFit="1" customWidth="1"/>
    <col min="2719" max="2719" width="15.85546875" style="137" customWidth="1"/>
    <col min="2720" max="2720" width="18" style="137" bestFit="1" customWidth="1"/>
    <col min="2721" max="2721" width="13.5703125" style="137" customWidth="1"/>
    <col min="2722" max="2722" width="15.140625" style="137" bestFit="1" customWidth="1"/>
    <col min="2723" max="2723" width="12.85546875" style="137" bestFit="1" customWidth="1"/>
    <col min="2724" max="2724" width="15.28515625" style="137" bestFit="1" customWidth="1"/>
    <col min="2725" max="2725" width="14.85546875" style="137" bestFit="1" customWidth="1"/>
    <col min="2726" max="2727" width="17.5703125" style="137" bestFit="1" customWidth="1"/>
    <col min="2728" max="2728" width="11.140625" style="137" bestFit="1" customWidth="1"/>
    <col min="2729" max="2729" width="13.42578125" style="137" customWidth="1"/>
    <col min="2730" max="2730" width="17.7109375" style="137" bestFit="1" customWidth="1"/>
    <col min="2731" max="2731" width="17.5703125" style="137" bestFit="1" customWidth="1"/>
    <col min="2732" max="2732" width="18" style="137" bestFit="1" customWidth="1"/>
    <col min="2733" max="2735" width="12.85546875" style="137" bestFit="1" customWidth="1"/>
    <col min="2736" max="2736" width="13.85546875" style="137" bestFit="1" customWidth="1"/>
    <col min="2737" max="2738" width="12.85546875" style="137" bestFit="1" customWidth="1"/>
    <col min="2739" max="2739" width="11" style="137" bestFit="1" customWidth="1"/>
    <col min="2740" max="2740" width="13.85546875" style="137" bestFit="1" customWidth="1"/>
    <col min="2741" max="2741" width="14.85546875" style="137" bestFit="1" customWidth="1"/>
    <col min="2742" max="2742" width="17.7109375" style="137" bestFit="1" customWidth="1"/>
    <col min="2743" max="2743" width="15.140625" style="137" bestFit="1" customWidth="1"/>
    <col min="2744" max="2744" width="16.7109375" style="137" bestFit="1" customWidth="1"/>
    <col min="2745" max="2745" width="15.7109375" style="137" bestFit="1" customWidth="1"/>
    <col min="2746" max="2746" width="17.7109375" style="137" bestFit="1" customWidth="1"/>
    <col min="2747" max="2747" width="15.7109375" style="137" bestFit="1" customWidth="1"/>
    <col min="2748" max="2748" width="18" style="137" bestFit="1" customWidth="1"/>
    <col min="2749" max="2749" width="13.140625" style="137" bestFit="1" customWidth="1"/>
    <col min="2750" max="2750" width="17.7109375" style="137" bestFit="1" customWidth="1"/>
    <col min="2751" max="2751" width="15.140625" style="137" bestFit="1" customWidth="1"/>
    <col min="2752" max="2752" width="18" style="137" bestFit="1" customWidth="1"/>
    <col min="2753" max="2753" width="15.7109375" style="137" bestFit="1" customWidth="1"/>
    <col min="2754" max="2755" width="15.140625" style="137" bestFit="1" customWidth="1"/>
    <col min="2756" max="2756" width="15.7109375" style="137" bestFit="1" customWidth="1"/>
    <col min="2757" max="2757" width="12.85546875" style="137" customWidth="1"/>
    <col min="2758" max="2758" width="17.7109375" style="137" bestFit="1" customWidth="1"/>
    <col min="2759" max="2759" width="15.85546875" style="137" bestFit="1" customWidth="1"/>
    <col min="2760" max="2760" width="18" style="137" bestFit="1" customWidth="1"/>
    <col min="2761" max="2761" width="10.5703125" style="137" bestFit="1" customWidth="1"/>
    <col min="2762" max="2762" width="17.7109375" style="137" bestFit="1" customWidth="1"/>
    <col min="2763" max="2763" width="15.140625" style="137" bestFit="1" customWidth="1"/>
    <col min="2764" max="2764" width="18" style="137" bestFit="1" customWidth="1"/>
    <col min="2765" max="2765" width="15.7109375" style="137" bestFit="1" customWidth="1"/>
    <col min="2766" max="2766" width="17.7109375" style="137" bestFit="1" customWidth="1"/>
    <col min="2767" max="2767" width="15.7109375" style="137" bestFit="1" customWidth="1"/>
    <col min="2768" max="2768" width="18" style="137" bestFit="1" customWidth="1"/>
    <col min="2769" max="2769" width="12.85546875" style="137" bestFit="1" customWidth="1"/>
    <col min="2770" max="2770" width="12.42578125" style="137" bestFit="1" customWidth="1"/>
    <col min="2771" max="2771" width="10.7109375" style="137" bestFit="1" customWidth="1"/>
    <col min="2772" max="2772" width="10.140625" style="137" customWidth="1"/>
    <col min="2773" max="2773" width="13.140625" style="137" bestFit="1" customWidth="1"/>
    <col min="2774" max="2777" width="0" style="137" hidden="1" customWidth="1"/>
    <col min="2778" max="2778" width="15.140625" style="137" bestFit="1" customWidth="1"/>
    <col min="2779" max="2779" width="13" style="137" bestFit="1" customWidth="1"/>
    <col min="2780" max="2780" width="15.28515625" style="137" bestFit="1" customWidth="1"/>
    <col min="2781" max="2781" width="12.85546875" style="137" bestFit="1" customWidth="1"/>
    <col min="2782" max="2785" width="0" style="137" hidden="1" customWidth="1"/>
    <col min="2786" max="2787" width="17.7109375" style="137" bestFit="1" customWidth="1"/>
    <col min="2788" max="2788" width="18.85546875" style="137" bestFit="1" customWidth="1"/>
    <col min="2789" max="2789" width="12.85546875" style="137" bestFit="1" customWidth="1"/>
    <col min="2790" max="2790" width="17.7109375" style="137" bestFit="1" customWidth="1"/>
    <col min="2791" max="2791" width="12.5703125" style="137" bestFit="1" customWidth="1"/>
    <col min="2792" max="2792" width="18" style="137" bestFit="1" customWidth="1"/>
    <col min="2793" max="2793" width="13" style="137" customWidth="1"/>
    <col min="2794" max="2794" width="15.140625" style="137" bestFit="1" customWidth="1"/>
    <col min="2795" max="2795" width="13" style="137" bestFit="1" customWidth="1"/>
    <col min="2796" max="2796" width="16.7109375" style="137" bestFit="1" customWidth="1"/>
    <col min="2797" max="2797" width="13.140625" style="137" bestFit="1" customWidth="1"/>
    <col min="2798" max="2800" width="12.140625" style="137" customWidth="1"/>
    <col min="2801" max="2802" width="14" style="137" customWidth="1"/>
    <col min="2803" max="2803" width="26.28515625" style="137" customWidth="1"/>
    <col min="2804" max="2804" width="15.42578125" style="137" bestFit="1" customWidth="1"/>
    <col min="2805" max="2805" width="11.140625" style="137" bestFit="1" customWidth="1"/>
    <col min="2806" max="2806" width="9.140625" style="137"/>
    <col min="2807" max="2807" width="9.28515625" style="137" bestFit="1" customWidth="1"/>
    <col min="2808" max="2955" width="9.140625" style="137"/>
    <col min="2956" max="2956" width="6" style="137" bestFit="1" customWidth="1"/>
    <col min="2957" max="2957" width="23.7109375" style="137" customWidth="1"/>
    <col min="2958" max="2958" width="19.5703125" style="137" bestFit="1" customWidth="1"/>
    <col min="2959" max="2959" width="19.7109375" style="137" bestFit="1" customWidth="1"/>
    <col min="2960" max="2960" width="18.85546875" style="137" bestFit="1" customWidth="1"/>
    <col min="2961" max="2961" width="12.85546875" style="137" bestFit="1" customWidth="1"/>
    <col min="2962" max="2962" width="17.7109375" style="137" bestFit="1" customWidth="1"/>
    <col min="2963" max="2963" width="17.5703125" style="137" bestFit="1" customWidth="1"/>
    <col min="2964" max="2964" width="18.85546875" style="137" bestFit="1" customWidth="1"/>
    <col min="2965" max="2965" width="12.42578125" style="137" bestFit="1" customWidth="1"/>
    <col min="2966" max="2966" width="15.85546875" style="137" bestFit="1" customWidth="1"/>
    <col min="2967" max="2967" width="17.7109375" style="137" bestFit="1" customWidth="1"/>
    <col min="2968" max="2968" width="18" style="137" bestFit="1" customWidth="1"/>
    <col min="2969" max="2969" width="13.5703125" style="137" customWidth="1"/>
    <col min="2970" max="2970" width="15.85546875" style="137" bestFit="1" customWidth="1"/>
    <col min="2971" max="2971" width="15.140625" style="137" bestFit="1" customWidth="1"/>
    <col min="2972" max="2972" width="18" style="137" bestFit="1" customWidth="1"/>
    <col min="2973" max="2973" width="13.140625" style="137" bestFit="1" customWidth="1"/>
    <col min="2974" max="2974" width="17.7109375" style="137" bestFit="1" customWidth="1"/>
    <col min="2975" max="2975" width="15.85546875" style="137" customWidth="1"/>
    <col min="2976" max="2976" width="18" style="137" bestFit="1" customWidth="1"/>
    <col min="2977" max="2977" width="13.5703125" style="137" customWidth="1"/>
    <col min="2978" max="2978" width="15.140625" style="137" bestFit="1" customWidth="1"/>
    <col min="2979" max="2979" width="12.85546875" style="137" bestFit="1" customWidth="1"/>
    <col min="2980" max="2980" width="15.28515625" style="137" bestFit="1" customWidth="1"/>
    <col min="2981" max="2981" width="14.85546875" style="137" bestFit="1" customWidth="1"/>
    <col min="2982" max="2983" width="17.5703125" style="137" bestFit="1" customWidth="1"/>
    <col min="2984" max="2984" width="11.140625" style="137" bestFit="1" customWidth="1"/>
    <col min="2985" max="2985" width="13.42578125" style="137" customWidth="1"/>
    <col min="2986" max="2986" width="17.7109375" style="137" bestFit="1" customWidth="1"/>
    <col min="2987" max="2987" width="17.5703125" style="137" bestFit="1" customWidth="1"/>
    <col min="2988" max="2988" width="18" style="137" bestFit="1" customWidth="1"/>
    <col min="2989" max="2991" width="12.85546875" style="137" bestFit="1" customWidth="1"/>
    <col min="2992" max="2992" width="13.85546875" style="137" bestFit="1" customWidth="1"/>
    <col min="2993" max="2994" width="12.85546875" style="137" bestFit="1" customWidth="1"/>
    <col min="2995" max="2995" width="11" style="137" bestFit="1" customWidth="1"/>
    <col min="2996" max="2996" width="13.85546875" style="137" bestFit="1" customWidth="1"/>
    <col min="2997" max="2997" width="14.85546875" style="137" bestFit="1" customWidth="1"/>
    <col min="2998" max="2998" width="17.7109375" style="137" bestFit="1" customWidth="1"/>
    <col min="2999" max="2999" width="15.140625" style="137" bestFit="1" customWidth="1"/>
    <col min="3000" max="3000" width="16.7109375" style="137" bestFit="1" customWidth="1"/>
    <col min="3001" max="3001" width="15.7109375" style="137" bestFit="1" customWidth="1"/>
    <col min="3002" max="3002" width="17.7109375" style="137" bestFit="1" customWidth="1"/>
    <col min="3003" max="3003" width="15.7109375" style="137" bestFit="1" customWidth="1"/>
    <col min="3004" max="3004" width="18" style="137" bestFit="1" customWidth="1"/>
    <col min="3005" max="3005" width="13.140625" style="137" bestFit="1" customWidth="1"/>
    <col min="3006" max="3006" width="17.7109375" style="137" bestFit="1" customWidth="1"/>
    <col min="3007" max="3007" width="15.140625" style="137" bestFit="1" customWidth="1"/>
    <col min="3008" max="3008" width="18" style="137" bestFit="1" customWidth="1"/>
    <col min="3009" max="3009" width="15.7109375" style="137" bestFit="1" customWidth="1"/>
    <col min="3010" max="3011" width="15.140625" style="137" bestFit="1" customWidth="1"/>
    <col min="3012" max="3012" width="15.7109375" style="137" bestFit="1" customWidth="1"/>
    <col min="3013" max="3013" width="12.85546875" style="137" customWidth="1"/>
    <col min="3014" max="3014" width="17.7109375" style="137" bestFit="1" customWidth="1"/>
    <col min="3015" max="3015" width="15.85546875" style="137" bestFit="1" customWidth="1"/>
    <col min="3016" max="3016" width="18" style="137" bestFit="1" customWidth="1"/>
    <col min="3017" max="3017" width="10.5703125" style="137" bestFit="1" customWidth="1"/>
    <col min="3018" max="3018" width="17.7109375" style="137" bestFit="1" customWidth="1"/>
    <col min="3019" max="3019" width="15.140625" style="137" bestFit="1" customWidth="1"/>
    <col min="3020" max="3020" width="18" style="137" bestFit="1" customWidth="1"/>
    <col min="3021" max="3021" width="15.7109375" style="137" bestFit="1" customWidth="1"/>
    <col min="3022" max="3022" width="17.7109375" style="137" bestFit="1" customWidth="1"/>
    <col min="3023" max="3023" width="15.7109375" style="137" bestFit="1" customWidth="1"/>
    <col min="3024" max="3024" width="18" style="137" bestFit="1" customWidth="1"/>
    <col min="3025" max="3025" width="12.85546875" style="137" bestFit="1" customWidth="1"/>
    <col min="3026" max="3026" width="12.42578125" style="137" bestFit="1" customWidth="1"/>
    <col min="3027" max="3027" width="10.7109375" style="137" bestFit="1" customWidth="1"/>
    <col min="3028" max="3028" width="10.140625" style="137" customWidth="1"/>
    <col min="3029" max="3029" width="13.140625" style="137" bestFit="1" customWidth="1"/>
    <col min="3030" max="3033" width="0" style="137" hidden="1" customWidth="1"/>
    <col min="3034" max="3034" width="15.140625" style="137" bestFit="1" customWidth="1"/>
    <col min="3035" max="3035" width="13" style="137" bestFit="1" customWidth="1"/>
    <col min="3036" max="3036" width="15.28515625" style="137" bestFit="1" customWidth="1"/>
    <col min="3037" max="3037" width="12.85546875" style="137" bestFit="1" customWidth="1"/>
    <col min="3038" max="3041" width="0" style="137" hidden="1" customWidth="1"/>
    <col min="3042" max="3043" width="17.7109375" style="137" bestFit="1" customWidth="1"/>
    <col min="3044" max="3044" width="18.85546875" style="137" bestFit="1" customWidth="1"/>
    <col min="3045" max="3045" width="12.85546875" style="137" bestFit="1" customWidth="1"/>
    <col min="3046" max="3046" width="17.7109375" style="137" bestFit="1" customWidth="1"/>
    <col min="3047" max="3047" width="12.5703125" style="137" bestFit="1" customWidth="1"/>
    <col min="3048" max="3048" width="18" style="137" bestFit="1" customWidth="1"/>
    <col min="3049" max="3049" width="13" style="137" customWidth="1"/>
    <col min="3050" max="3050" width="15.140625" style="137" bestFit="1" customWidth="1"/>
    <col min="3051" max="3051" width="13" style="137" bestFit="1" customWidth="1"/>
    <col min="3052" max="3052" width="16.7109375" style="137" bestFit="1" customWidth="1"/>
    <col min="3053" max="3053" width="13.140625" style="137" bestFit="1" customWidth="1"/>
    <col min="3054" max="3056" width="12.140625" style="137" customWidth="1"/>
    <col min="3057" max="3058" width="14" style="137" customWidth="1"/>
    <col min="3059" max="3059" width="26.28515625" style="137" customWidth="1"/>
    <col min="3060" max="3060" width="15.42578125" style="137" bestFit="1" customWidth="1"/>
    <col min="3061" max="3061" width="11.140625" style="137" bestFit="1" customWidth="1"/>
    <col min="3062" max="3062" width="9.140625" style="137"/>
    <col min="3063" max="3063" width="9.28515625" style="137" bestFit="1" customWidth="1"/>
    <col min="3064" max="3211" width="9.140625" style="137"/>
    <col min="3212" max="3212" width="6" style="137" bestFit="1" customWidth="1"/>
    <col min="3213" max="3213" width="23.7109375" style="137" customWidth="1"/>
    <col min="3214" max="3214" width="19.5703125" style="137" bestFit="1" customWidth="1"/>
    <col min="3215" max="3215" width="19.7109375" style="137" bestFit="1" customWidth="1"/>
    <col min="3216" max="3216" width="18.85546875" style="137" bestFit="1" customWidth="1"/>
    <col min="3217" max="3217" width="12.85546875" style="137" bestFit="1" customWidth="1"/>
    <col min="3218" max="3218" width="17.7109375" style="137" bestFit="1" customWidth="1"/>
    <col min="3219" max="3219" width="17.5703125" style="137" bestFit="1" customWidth="1"/>
    <col min="3220" max="3220" width="18.85546875" style="137" bestFit="1" customWidth="1"/>
    <col min="3221" max="3221" width="12.42578125" style="137" bestFit="1" customWidth="1"/>
    <col min="3222" max="3222" width="15.85546875" style="137" bestFit="1" customWidth="1"/>
    <col min="3223" max="3223" width="17.7109375" style="137" bestFit="1" customWidth="1"/>
    <col min="3224" max="3224" width="18" style="137" bestFit="1" customWidth="1"/>
    <col min="3225" max="3225" width="13.5703125" style="137" customWidth="1"/>
    <col min="3226" max="3226" width="15.85546875" style="137" bestFit="1" customWidth="1"/>
    <col min="3227" max="3227" width="15.140625" style="137" bestFit="1" customWidth="1"/>
    <col min="3228" max="3228" width="18" style="137" bestFit="1" customWidth="1"/>
    <col min="3229" max="3229" width="13.140625" style="137" bestFit="1" customWidth="1"/>
    <col min="3230" max="3230" width="17.7109375" style="137" bestFit="1" customWidth="1"/>
    <col min="3231" max="3231" width="15.85546875" style="137" customWidth="1"/>
    <col min="3232" max="3232" width="18" style="137" bestFit="1" customWidth="1"/>
    <col min="3233" max="3233" width="13.5703125" style="137" customWidth="1"/>
    <col min="3234" max="3234" width="15.140625" style="137" bestFit="1" customWidth="1"/>
    <col min="3235" max="3235" width="12.85546875" style="137" bestFit="1" customWidth="1"/>
    <col min="3236" max="3236" width="15.28515625" style="137" bestFit="1" customWidth="1"/>
    <col min="3237" max="3237" width="14.85546875" style="137" bestFit="1" customWidth="1"/>
    <col min="3238" max="3239" width="17.5703125" style="137" bestFit="1" customWidth="1"/>
    <col min="3240" max="3240" width="11.140625" style="137" bestFit="1" customWidth="1"/>
    <col min="3241" max="3241" width="13.42578125" style="137" customWidth="1"/>
    <col min="3242" max="3242" width="17.7109375" style="137" bestFit="1" customWidth="1"/>
    <col min="3243" max="3243" width="17.5703125" style="137" bestFit="1" customWidth="1"/>
    <col min="3244" max="3244" width="18" style="137" bestFit="1" customWidth="1"/>
    <col min="3245" max="3247" width="12.85546875" style="137" bestFit="1" customWidth="1"/>
    <col min="3248" max="3248" width="13.85546875" style="137" bestFit="1" customWidth="1"/>
    <col min="3249" max="3250" width="12.85546875" style="137" bestFit="1" customWidth="1"/>
    <col min="3251" max="3251" width="11" style="137" bestFit="1" customWidth="1"/>
    <col min="3252" max="3252" width="13.85546875" style="137" bestFit="1" customWidth="1"/>
    <col min="3253" max="3253" width="14.85546875" style="137" bestFit="1" customWidth="1"/>
    <col min="3254" max="3254" width="17.7109375" style="137" bestFit="1" customWidth="1"/>
    <col min="3255" max="3255" width="15.140625" style="137" bestFit="1" customWidth="1"/>
    <col min="3256" max="3256" width="16.7109375" style="137" bestFit="1" customWidth="1"/>
    <col min="3257" max="3257" width="15.7109375" style="137" bestFit="1" customWidth="1"/>
    <col min="3258" max="3258" width="17.7109375" style="137" bestFit="1" customWidth="1"/>
    <col min="3259" max="3259" width="15.7109375" style="137" bestFit="1" customWidth="1"/>
    <col min="3260" max="3260" width="18" style="137" bestFit="1" customWidth="1"/>
    <col min="3261" max="3261" width="13.140625" style="137" bestFit="1" customWidth="1"/>
    <col min="3262" max="3262" width="17.7109375" style="137" bestFit="1" customWidth="1"/>
    <col min="3263" max="3263" width="15.140625" style="137" bestFit="1" customWidth="1"/>
    <col min="3264" max="3264" width="18" style="137" bestFit="1" customWidth="1"/>
    <col min="3265" max="3265" width="15.7109375" style="137" bestFit="1" customWidth="1"/>
    <col min="3266" max="3267" width="15.140625" style="137" bestFit="1" customWidth="1"/>
    <col min="3268" max="3268" width="15.7109375" style="137" bestFit="1" customWidth="1"/>
    <col min="3269" max="3269" width="12.85546875" style="137" customWidth="1"/>
    <col min="3270" max="3270" width="17.7109375" style="137" bestFit="1" customWidth="1"/>
    <col min="3271" max="3271" width="15.85546875" style="137" bestFit="1" customWidth="1"/>
    <col min="3272" max="3272" width="18" style="137" bestFit="1" customWidth="1"/>
    <col min="3273" max="3273" width="10.5703125" style="137" bestFit="1" customWidth="1"/>
    <col min="3274" max="3274" width="17.7109375" style="137" bestFit="1" customWidth="1"/>
    <col min="3275" max="3275" width="15.140625" style="137" bestFit="1" customWidth="1"/>
    <col min="3276" max="3276" width="18" style="137" bestFit="1" customWidth="1"/>
    <col min="3277" max="3277" width="15.7109375" style="137" bestFit="1" customWidth="1"/>
    <col min="3278" max="3278" width="17.7109375" style="137" bestFit="1" customWidth="1"/>
    <col min="3279" max="3279" width="15.7109375" style="137" bestFit="1" customWidth="1"/>
    <col min="3280" max="3280" width="18" style="137" bestFit="1" customWidth="1"/>
    <col min="3281" max="3281" width="12.85546875" style="137" bestFit="1" customWidth="1"/>
    <col min="3282" max="3282" width="12.42578125" style="137" bestFit="1" customWidth="1"/>
    <col min="3283" max="3283" width="10.7109375" style="137" bestFit="1" customWidth="1"/>
    <col min="3284" max="3284" width="10.140625" style="137" customWidth="1"/>
    <col min="3285" max="3285" width="13.140625" style="137" bestFit="1" customWidth="1"/>
    <col min="3286" max="3289" width="0" style="137" hidden="1" customWidth="1"/>
    <col min="3290" max="3290" width="15.140625" style="137" bestFit="1" customWidth="1"/>
    <col min="3291" max="3291" width="13" style="137" bestFit="1" customWidth="1"/>
    <col min="3292" max="3292" width="15.28515625" style="137" bestFit="1" customWidth="1"/>
    <col min="3293" max="3293" width="12.85546875" style="137" bestFit="1" customWidth="1"/>
    <col min="3294" max="3297" width="0" style="137" hidden="1" customWidth="1"/>
    <col min="3298" max="3299" width="17.7109375" style="137" bestFit="1" customWidth="1"/>
    <col min="3300" max="3300" width="18.85546875" style="137" bestFit="1" customWidth="1"/>
    <col min="3301" max="3301" width="12.85546875" style="137" bestFit="1" customWidth="1"/>
    <col min="3302" max="3302" width="17.7109375" style="137" bestFit="1" customWidth="1"/>
    <col min="3303" max="3303" width="12.5703125" style="137" bestFit="1" customWidth="1"/>
    <col min="3304" max="3304" width="18" style="137" bestFit="1" customWidth="1"/>
    <col min="3305" max="3305" width="13" style="137" customWidth="1"/>
    <col min="3306" max="3306" width="15.140625" style="137" bestFit="1" customWidth="1"/>
    <col min="3307" max="3307" width="13" style="137" bestFit="1" customWidth="1"/>
    <col min="3308" max="3308" width="16.7109375" style="137" bestFit="1" customWidth="1"/>
    <col min="3309" max="3309" width="13.140625" style="137" bestFit="1" customWidth="1"/>
    <col min="3310" max="3312" width="12.140625" style="137" customWidth="1"/>
    <col min="3313" max="3314" width="14" style="137" customWidth="1"/>
    <col min="3315" max="3315" width="26.28515625" style="137" customWidth="1"/>
    <col min="3316" max="3316" width="15.42578125" style="137" bestFit="1" customWidth="1"/>
    <col min="3317" max="3317" width="11.140625" style="137" bestFit="1" customWidth="1"/>
    <col min="3318" max="3318" width="9.140625" style="137"/>
    <col min="3319" max="3319" width="9.28515625" style="137" bestFit="1" customWidth="1"/>
    <col min="3320" max="3467" width="9.140625" style="137"/>
    <col min="3468" max="3468" width="6" style="137" bestFit="1" customWidth="1"/>
    <col min="3469" max="3469" width="23.7109375" style="137" customWidth="1"/>
    <col min="3470" max="3470" width="19.5703125" style="137" bestFit="1" customWidth="1"/>
    <col min="3471" max="3471" width="19.7109375" style="137" bestFit="1" customWidth="1"/>
    <col min="3472" max="3472" width="18.85546875" style="137" bestFit="1" customWidth="1"/>
    <col min="3473" max="3473" width="12.85546875" style="137" bestFit="1" customWidth="1"/>
    <col min="3474" max="3474" width="17.7109375" style="137" bestFit="1" customWidth="1"/>
    <col min="3475" max="3475" width="17.5703125" style="137" bestFit="1" customWidth="1"/>
    <col min="3476" max="3476" width="18.85546875" style="137" bestFit="1" customWidth="1"/>
    <col min="3477" max="3477" width="12.42578125" style="137" bestFit="1" customWidth="1"/>
    <col min="3478" max="3478" width="15.85546875" style="137" bestFit="1" customWidth="1"/>
    <col min="3479" max="3479" width="17.7109375" style="137" bestFit="1" customWidth="1"/>
    <col min="3480" max="3480" width="18" style="137" bestFit="1" customWidth="1"/>
    <col min="3481" max="3481" width="13.5703125" style="137" customWidth="1"/>
    <col min="3482" max="3482" width="15.85546875" style="137" bestFit="1" customWidth="1"/>
    <col min="3483" max="3483" width="15.140625" style="137" bestFit="1" customWidth="1"/>
    <col min="3484" max="3484" width="18" style="137" bestFit="1" customWidth="1"/>
    <col min="3485" max="3485" width="13.140625" style="137" bestFit="1" customWidth="1"/>
    <col min="3486" max="3486" width="17.7109375" style="137" bestFit="1" customWidth="1"/>
    <col min="3487" max="3487" width="15.85546875" style="137" customWidth="1"/>
    <col min="3488" max="3488" width="18" style="137" bestFit="1" customWidth="1"/>
    <col min="3489" max="3489" width="13.5703125" style="137" customWidth="1"/>
    <col min="3490" max="3490" width="15.140625" style="137" bestFit="1" customWidth="1"/>
    <col min="3491" max="3491" width="12.85546875" style="137" bestFit="1" customWidth="1"/>
    <col min="3492" max="3492" width="15.28515625" style="137" bestFit="1" customWidth="1"/>
    <col min="3493" max="3493" width="14.85546875" style="137" bestFit="1" customWidth="1"/>
    <col min="3494" max="3495" width="17.5703125" style="137" bestFit="1" customWidth="1"/>
    <col min="3496" max="3496" width="11.140625" style="137" bestFit="1" customWidth="1"/>
    <col min="3497" max="3497" width="13.42578125" style="137" customWidth="1"/>
    <col min="3498" max="3498" width="17.7109375" style="137" bestFit="1" customWidth="1"/>
    <col min="3499" max="3499" width="17.5703125" style="137" bestFit="1" customWidth="1"/>
    <col min="3500" max="3500" width="18" style="137" bestFit="1" customWidth="1"/>
    <col min="3501" max="3503" width="12.85546875" style="137" bestFit="1" customWidth="1"/>
    <col min="3504" max="3504" width="13.85546875" style="137" bestFit="1" customWidth="1"/>
    <col min="3505" max="3506" width="12.85546875" style="137" bestFit="1" customWidth="1"/>
    <col min="3507" max="3507" width="11" style="137" bestFit="1" customWidth="1"/>
    <col min="3508" max="3508" width="13.85546875" style="137" bestFit="1" customWidth="1"/>
    <col min="3509" max="3509" width="14.85546875" style="137" bestFit="1" customWidth="1"/>
    <col min="3510" max="3510" width="17.7109375" style="137" bestFit="1" customWidth="1"/>
    <col min="3511" max="3511" width="15.140625" style="137" bestFit="1" customWidth="1"/>
    <col min="3512" max="3512" width="16.7109375" style="137" bestFit="1" customWidth="1"/>
    <col min="3513" max="3513" width="15.7109375" style="137" bestFit="1" customWidth="1"/>
    <col min="3514" max="3514" width="17.7109375" style="137" bestFit="1" customWidth="1"/>
    <col min="3515" max="3515" width="15.7109375" style="137" bestFit="1" customWidth="1"/>
    <col min="3516" max="3516" width="18" style="137" bestFit="1" customWidth="1"/>
    <col min="3517" max="3517" width="13.140625" style="137" bestFit="1" customWidth="1"/>
    <col min="3518" max="3518" width="17.7109375" style="137" bestFit="1" customWidth="1"/>
    <col min="3519" max="3519" width="15.140625" style="137" bestFit="1" customWidth="1"/>
    <col min="3520" max="3520" width="18" style="137" bestFit="1" customWidth="1"/>
    <col min="3521" max="3521" width="15.7109375" style="137" bestFit="1" customWidth="1"/>
    <col min="3522" max="3523" width="15.140625" style="137" bestFit="1" customWidth="1"/>
    <col min="3524" max="3524" width="15.7109375" style="137" bestFit="1" customWidth="1"/>
    <col min="3525" max="3525" width="12.85546875" style="137" customWidth="1"/>
    <col min="3526" max="3526" width="17.7109375" style="137" bestFit="1" customWidth="1"/>
    <col min="3527" max="3527" width="15.85546875" style="137" bestFit="1" customWidth="1"/>
    <col min="3528" max="3528" width="18" style="137" bestFit="1" customWidth="1"/>
    <col min="3529" max="3529" width="10.5703125" style="137" bestFit="1" customWidth="1"/>
    <col min="3530" max="3530" width="17.7109375" style="137" bestFit="1" customWidth="1"/>
    <col min="3531" max="3531" width="15.140625" style="137" bestFit="1" customWidth="1"/>
    <col min="3532" max="3532" width="18" style="137" bestFit="1" customWidth="1"/>
    <col min="3533" max="3533" width="15.7109375" style="137" bestFit="1" customWidth="1"/>
    <col min="3534" max="3534" width="17.7109375" style="137" bestFit="1" customWidth="1"/>
    <col min="3535" max="3535" width="15.7109375" style="137" bestFit="1" customWidth="1"/>
    <col min="3536" max="3536" width="18" style="137" bestFit="1" customWidth="1"/>
    <col min="3537" max="3537" width="12.85546875" style="137" bestFit="1" customWidth="1"/>
    <col min="3538" max="3538" width="12.42578125" style="137" bestFit="1" customWidth="1"/>
    <col min="3539" max="3539" width="10.7109375" style="137" bestFit="1" customWidth="1"/>
    <col min="3540" max="3540" width="10.140625" style="137" customWidth="1"/>
    <col min="3541" max="3541" width="13.140625" style="137" bestFit="1" customWidth="1"/>
    <col min="3542" max="3545" width="0" style="137" hidden="1" customWidth="1"/>
    <col min="3546" max="3546" width="15.140625" style="137" bestFit="1" customWidth="1"/>
    <col min="3547" max="3547" width="13" style="137" bestFit="1" customWidth="1"/>
    <col min="3548" max="3548" width="15.28515625" style="137" bestFit="1" customWidth="1"/>
    <col min="3549" max="3549" width="12.85546875" style="137" bestFit="1" customWidth="1"/>
    <col min="3550" max="3553" width="0" style="137" hidden="1" customWidth="1"/>
    <col min="3554" max="3555" width="17.7109375" style="137" bestFit="1" customWidth="1"/>
    <col min="3556" max="3556" width="18.85546875" style="137" bestFit="1" customWidth="1"/>
    <col min="3557" max="3557" width="12.85546875" style="137" bestFit="1" customWidth="1"/>
    <col min="3558" max="3558" width="17.7109375" style="137" bestFit="1" customWidth="1"/>
    <col min="3559" max="3559" width="12.5703125" style="137" bestFit="1" customWidth="1"/>
    <col min="3560" max="3560" width="18" style="137" bestFit="1" customWidth="1"/>
    <col min="3561" max="3561" width="13" style="137" customWidth="1"/>
    <col min="3562" max="3562" width="15.140625" style="137" bestFit="1" customWidth="1"/>
    <col min="3563" max="3563" width="13" style="137" bestFit="1" customWidth="1"/>
    <col min="3564" max="3564" width="16.7109375" style="137" bestFit="1" customWidth="1"/>
    <col min="3565" max="3565" width="13.140625" style="137" bestFit="1" customWidth="1"/>
    <col min="3566" max="3568" width="12.140625" style="137" customWidth="1"/>
    <col min="3569" max="3570" width="14" style="137" customWidth="1"/>
    <col min="3571" max="3571" width="26.28515625" style="137" customWidth="1"/>
    <col min="3572" max="3572" width="15.42578125" style="137" bestFit="1" customWidth="1"/>
    <col min="3573" max="3573" width="11.140625" style="137" bestFit="1" customWidth="1"/>
    <col min="3574" max="3574" width="9.140625" style="137"/>
    <col min="3575" max="3575" width="9.28515625" style="137" bestFit="1" customWidth="1"/>
    <col min="3576" max="3723" width="9.140625" style="137"/>
    <col min="3724" max="3724" width="6" style="137" bestFit="1" customWidth="1"/>
    <col min="3725" max="3725" width="23.7109375" style="137" customWidth="1"/>
    <col min="3726" max="3726" width="19.5703125" style="137" bestFit="1" customWidth="1"/>
    <col min="3727" max="3727" width="19.7109375" style="137" bestFit="1" customWidth="1"/>
    <col min="3728" max="3728" width="18.85546875" style="137" bestFit="1" customWidth="1"/>
    <col min="3729" max="3729" width="12.85546875" style="137" bestFit="1" customWidth="1"/>
    <col min="3730" max="3730" width="17.7109375" style="137" bestFit="1" customWidth="1"/>
    <col min="3731" max="3731" width="17.5703125" style="137" bestFit="1" customWidth="1"/>
    <col min="3732" max="3732" width="18.85546875" style="137" bestFit="1" customWidth="1"/>
    <col min="3733" max="3733" width="12.42578125" style="137" bestFit="1" customWidth="1"/>
    <col min="3734" max="3734" width="15.85546875" style="137" bestFit="1" customWidth="1"/>
    <col min="3735" max="3735" width="17.7109375" style="137" bestFit="1" customWidth="1"/>
    <col min="3736" max="3736" width="18" style="137" bestFit="1" customWidth="1"/>
    <col min="3737" max="3737" width="13.5703125" style="137" customWidth="1"/>
    <col min="3738" max="3738" width="15.85546875" style="137" bestFit="1" customWidth="1"/>
    <col min="3739" max="3739" width="15.140625" style="137" bestFit="1" customWidth="1"/>
    <col min="3740" max="3740" width="18" style="137" bestFit="1" customWidth="1"/>
    <col min="3741" max="3741" width="13.140625" style="137" bestFit="1" customWidth="1"/>
    <col min="3742" max="3742" width="17.7109375" style="137" bestFit="1" customWidth="1"/>
    <col min="3743" max="3743" width="15.85546875" style="137" customWidth="1"/>
    <col min="3744" max="3744" width="18" style="137" bestFit="1" customWidth="1"/>
    <col min="3745" max="3745" width="13.5703125" style="137" customWidth="1"/>
    <col min="3746" max="3746" width="15.140625" style="137" bestFit="1" customWidth="1"/>
    <col min="3747" max="3747" width="12.85546875" style="137" bestFit="1" customWidth="1"/>
    <col min="3748" max="3748" width="15.28515625" style="137" bestFit="1" customWidth="1"/>
    <col min="3749" max="3749" width="14.85546875" style="137" bestFit="1" customWidth="1"/>
    <col min="3750" max="3751" width="17.5703125" style="137" bestFit="1" customWidth="1"/>
    <col min="3752" max="3752" width="11.140625" style="137" bestFit="1" customWidth="1"/>
    <col min="3753" max="3753" width="13.42578125" style="137" customWidth="1"/>
    <col min="3754" max="3754" width="17.7109375" style="137" bestFit="1" customWidth="1"/>
    <col min="3755" max="3755" width="17.5703125" style="137" bestFit="1" customWidth="1"/>
    <col min="3756" max="3756" width="18" style="137" bestFit="1" customWidth="1"/>
    <col min="3757" max="3759" width="12.85546875" style="137" bestFit="1" customWidth="1"/>
    <col min="3760" max="3760" width="13.85546875" style="137" bestFit="1" customWidth="1"/>
    <col min="3761" max="3762" width="12.85546875" style="137" bestFit="1" customWidth="1"/>
    <col min="3763" max="3763" width="11" style="137" bestFit="1" customWidth="1"/>
    <col min="3764" max="3764" width="13.85546875" style="137" bestFit="1" customWidth="1"/>
    <col min="3765" max="3765" width="14.85546875" style="137" bestFit="1" customWidth="1"/>
    <col min="3766" max="3766" width="17.7109375" style="137" bestFit="1" customWidth="1"/>
    <col min="3767" max="3767" width="15.140625" style="137" bestFit="1" customWidth="1"/>
    <col min="3768" max="3768" width="16.7109375" style="137" bestFit="1" customWidth="1"/>
    <col min="3769" max="3769" width="15.7109375" style="137" bestFit="1" customWidth="1"/>
    <col min="3770" max="3770" width="17.7109375" style="137" bestFit="1" customWidth="1"/>
    <col min="3771" max="3771" width="15.7109375" style="137" bestFit="1" customWidth="1"/>
    <col min="3772" max="3772" width="18" style="137" bestFit="1" customWidth="1"/>
    <col min="3773" max="3773" width="13.140625" style="137" bestFit="1" customWidth="1"/>
    <col min="3774" max="3774" width="17.7109375" style="137" bestFit="1" customWidth="1"/>
    <col min="3775" max="3775" width="15.140625" style="137" bestFit="1" customWidth="1"/>
    <col min="3776" max="3776" width="18" style="137" bestFit="1" customWidth="1"/>
    <col min="3777" max="3777" width="15.7109375" style="137" bestFit="1" customWidth="1"/>
    <col min="3778" max="3779" width="15.140625" style="137" bestFit="1" customWidth="1"/>
    <col min="3780" max="3780" width="15.7109375" style="137" bestFit="1" customWidth="1"/>
    <col min="3781" max="3781" width="12.85546875" style="137" customWidth="1"/>
    <col min="3782" max="3782" width="17.7109375" style="137" bestFit="1" customWidth="1"/>
    <col min="3783" max="3783" width="15.85546875" style="137" bestFit="1" customWidth="1"/>
    <col min="3784" max="3784" width="18" style="137" bestFit="1" customWidth="1"/>
    <col min="3785" max="3785" width="10.5703125" style="137" bestFit="1" customWidth="1"/>
    <col min="3786" max="3786" width="17.7109375" style="137" bestFit="1" customWidth="1"/>
    <col min="3787" max="3787" width="15.140625" style="137" bestFit="1" customWidth="1"/>
    <col min="3788" max="3788" width="18" style="137" bestFit="1" customWidth="1"/>
    <col min="3789" max="3789" width="15.7109375" style="137" bestFit="1" customWidth="1"/>
    <col min="3790" max="3790" width="17.7109375" style="137" bestFit="1" customWidth="1"/>
    <col min="3791" max="3791" width="15.7109375" style="137" bestFit="1" customWidth="1"/>
    <col min="3792" max="3792" width="18" style="137" bestFit="1" customWidth="1"/>
    <col min="3793" max="3793" width="12.85546875" style="137" bestFit="1" customWidth="1"/>
    <col min="3794" max="3794" width="12.42578125" style="137" bestFit="1" customWidth="1"/>
    <col min="3795" max="3795" width="10.7109375" style="137" bestFit="1" customWidth="1"/>
    <col min="3796" max="3796" width="10.140625" style="137" customWidth="1"/>
    <col min="3797" max="3797" width="13.140625" style="137" bestFit="1" customWidth="1"/>
    <col min="3798" max="3801" width="0" style="137" hidden="1" customWidth="1"/>
    <col min="3802" max="3802" width="15.140625" style="137" bestFit="1" customWidth="1"/>
    <col min="3803" max="3803" width="13" style="137" bestFit="1" customWidth="1"/>
    <col min="3804" max="3804" width="15.28515625" style="137" bestFit="1" customWidth="1"/>
    <col min="3805" max="3805" width="12.85546875" style="137" bestFit="1" customWidth="1"/>
    <col min="3806" max="3809" width="0" style="137" hidden="1" customWidth="1"/>
    <col min="3810" max="3811" width="17.7109375" style="137" bestFit="1" customWidth="1"/>
    <col min="3812" max="3812" width="18.85546875" style="137" bestFit="1" customWidth="1"/>
    <col min="3813" max="3813" width="12.85546875" style="137" bestFit="1" customWidth="1"/>
    <col min="3814" max="3814" width="17.7109375" style="137" bestFit="1" customWidth="1"/>
    <col min="3815" max="3815" width="12.5703125" style="137" bestFit="1" customWidth="1"/>
    <col min="3816" max="3816" width="18" style="137" bestFit="1" customWidth="1"/>
    <col min="3817" max="3817" width="13" style="137" customWidth="1"/>
    <col min="3818" max="3818" width="15.140625" style="137" bestFit="1" customWidth="1"/>
    <col min="3819" max="3819" width="13" style="137" bestFit="1" customWidth="1"/>
    <col min="3820" max="3820" width="16.7109375" style="137" bestFit="1" customWidth="1"/>
    <col min="3821" max="3821" width="13.140625" style="137" bestFit="1" customWidth="1"/>
    <col min="3822" max="3824" width="12.140625" style="137" customWidth="1"/>
    <col min="3825" max="3826" width="14" style="137" customWidth="1"/>
    <col min="3827" max="3827" width="26.28515625" style="137" customWidth="1"/>
    <col min="3828" max="3828" width="15.42578125" style="137" bestFit="1" customWidth="1"/>
    <col min="3829" max="3829" width="11.140625" style="137" bestFit="1" customWidth="1"/>
    <col min="3830" max="3830" width="9.140625" style="137"/>
    <col min="3831" max="3831" width="9.28515625" style="137" bestFit="1" customWidth="1"/>
    <col min="3832" max="3979" width="9.140625" style="137"/>
    <col min="3980" max="3980" width="6" style="137" bestFit="1" customWidth="1"/>
    <col min="3981" max="3981" width="23.7109375" style="137" customWidth="1"/>
    <col min="3982" max="3982" width="19.5703125" style="137" bestFit="1" customWidth="1"/>
    <col min="3983" max="3983" width="19.7109375" style="137" bestFit="1" customWidth="1"/>
    <col min="3984" max="3984" width="18.85546875" style="137" bestFit="1" customWidth="1"/>
    <col min="3985" max="3985" width="12.85546875" style="137" bestFit="1" customWidth="1"/>
    <col min="3986" max="3986" width="17.7109375" style="137" bestFit="1" customWidth="1"/>
    <col min="3987" max="3987" width="17.5703125" style="137" bestFit="1" customWidth="1"/>
    <col min="3988" max="3988" width="18.85546875" style="137" bestFit="1" customWidth="1"/>
    <col min="3989" max="3989" width="12.42578125" style="137" bestFit="1" customWidth="1"/>
    <col min="3990" max="3990" width="15.85546875" style="137" bestFit="1" customWidth="1"/>
    <col min="3991" max="3991" width="17.7109375" style="137" bestFit="1" customWidth="1"/>
    <col min="3992" max="3992" width="18" style="137" bestFit="1" customWidth="1"/>
    <col min="3993" max="3993" width="13.5703125" style="137" customWidth="1"/>
    <col min="3994" max="3994" width="15.85546875" style="137" bestFit="1" customWidth="1"/>
    <col min="3995" max="3995" width="15.140625" style="137" bestFit="1" customWidth="1"/>
    <col min="3996" max="3996" width="18" style="137" bestFit="1" customWidth="1"/>
    <col min="3997" max="3997" width="13.140625" style="137" bestFit="1" customWidth="1"/>
    <col min="3998" max="3998" width="17.7109375" style="137" bestFit="1" customWidth="1"/>
    <col min="3999" max="3999" width="15.85546875" style="137" customWidth="1"/>
    <col min="4000" max="4000" width="18" style="137" bestFit="1" customWidth="1"/>
    <col min="4001" max="4001" width="13.5703125" style="137" customWidth="1"/>
    <col min="4002" max="4002" width="15.140625" style="137" bestFit="1" customWidth="1"/>
    <col min="4003" max="4003" width="12.85546875" style="137" bestFit="1" customWidth="1"/>
    <col min="4004" max="4004" width="15.28515625" style="137" bestFit="1" customWidth="1"/>
    <col min="4005" max="4005" width="14.85546875" style="137" bestFit="1" customWidth="1"/>
    <col min="4006" max="4007" width="17.5703125" style="137" bestFit="1" customWidth="1"/>
    <col min="4008" max="4008" width="11.140625" style="137" bestFit="1" customWidth="1"/>
    <col min="4009" max="4009" width="13.42578125" style="137" customWidth="1"/>
    <col min="4010" max="4010" width="17.7109375" style="137" bestFit="1" customWidth="1"/>
    <col min="4011" max="4011" width="17.5703125" style="137" bestFit="1" customWidth="1"/>
    <col min="4012" max="4012" width="18" style="137" bestFit="1" customWidth="1"/>
    <col min="4013" max="4015" width="12.85546875" style="137" bestFit="1" customWidth="1"/>
    <col min="4016" max="4016" width="13.85546875" style="137" bestFit="1" customWidth="1"/>
    <col min="4017" max="4018" width="12.85546875" style="137" bestFit="1" customWidth="1"/>
    <col min="4019" max="4019" width="11" style="137" bestFit="1" customWidth="1"/>
    <col min="4020" max="4020" width="13.85546875" style="137" bestFit="1" customWidth="1"/>
    <col min="4021" max="4021" width="14.85546875" style="137" bestFit="1" customWidth="1"/>
    <col min="4022" max="4022" width="17.7109375" style="137" bestFit="1" customWidth="1"/>
    <col min="4023" max="4023" width="15.140625" style="137" bestFit="1" customWidth="1"/>
    <col min="4024" max="4024" width="16.7109375" style="137" bestFit="1" customWidth="1"/>
    <col min="4025" max="4025" width="15.7109375" style="137" bestFit="1" customWidth="1"/>
    <col min="4026" max="4026" width="17.7109375" style="137" bestFit="1" customWidth="1"/>
    <col min="4027" max="4027" width="15.7109375" style="137" bestFit="1" customWidth="1"/>
    <col min="4028" max="4028" width="18" style="137" bestFit="1" customWidth="1"/>
    <col min="4029" max="4029" width="13.140625" style="137" bestFit="1" customWidth="1"/>
    <col min="4030" max="4030" width="17.7109375" style="137" bestFit="1" customWidth="1"/>
    <col min="4031" max="4031" width="15.140625" style="137" bestFit="1" customWidth="1"/>
    <col min="4032" max="4032" width="18" style="137" bestFit="1" customWidth="1"/>
    <col min="4033" max="4033" width="15.7109375" style="137" bestFit="1" customWidth="1"/>
    <col min="4034" max="4035" width="15.140625" style="137" bestFit="1" customWidth="1"/>
    <col min="4036" max="4036" width="15.7109375" style="137" bestFit="1" customWidth="1"/>
    <col min="4037" max="4037" width="12.85546875" style="137" customWidth="1"/>
    <col min="4038" max="4038" width="17.7109375" style="137" bestFit="1" customWidth="1"/>
    <col min="4039" max="4039" width="15.85546875" style="137" bestFit="1" customWidth="1"/>
    <col min="4040" max="4040" width="18" style="137" bestFit="1" customWidth="1"/>
    <col min="4041" max="4041" width="10.5703125" style="137" bestFit="1" customWidth="1"/>
    <col min="4042" max="4042" width="17.7109375" style="137" bestFit="1" customWidth="1"/>
    <col min="4043" max="4043" width="15.140625" style="137" bestFit="1" customWidth="1"/>
    <col min="4044" max="4044" width="18" style="137" bestFit="1" customWidth="1"/>
    <col min="4045" max="4045" width="15.7109375" style="137" bestFit="1" customWidth="1"/>
    <col min="4046" max="4046" width="17.7109375" style="137" bestFit="1" customWidth="1"/>
    <col min="4047" max="4047" width="15.7109375" style="137" bestFit="1" customWidth="1"/>
    <col min="4048" max="4048" width="18" style="137" bestFit="1" customWidth="1"/>
    <col min="4049" max="4049" width="12.85546875" style="137" bestFit="1" customWidth="1"/>
    <col min="4050" max="4050" width="12.42578125" style="137" bestFit="1" customWidth="1"/>
    <col min="4051" max="4051" width="10.7109375" style="137" bestFit="1" customWidth="1"/>
    <col min="4052" max="4052" width="10.140625" style="137" customWidth="1"/>
    <col min="4053" max="4053" width="13.140625" style="137" bestFit="1" customWidth="1"/>
    <col min="4054" max="4057" width="0" style="137" hidden="1" customWidth="1"/>
    <col min="4058" max="4058" width="15.140625" style="137" bestFit="1" customWidth="1"/>
    <col min="4059" max="4059" width="13" style="137" bestFit="1" customWidth="1"/>
    <col min="4060" max="4060" width="15.28515625" style="137" bestFit="1" customWidth="1"/>
    <col min="4061" max="4061" width="12.85546875" style="137" bestFit="1" customWidth="1"/>
    <col min="4062" max="4065" width="0" style="137" hidden="1" customWidth="1"/>
    <col min="4066" max="4067" width="17.7109375" style="137" bestFit="1" customWidth="1"/>
    <col min="4068" max="4068" width="18.85546875" style="137" bestFit="1" customWidth="1"/>
    <col min="4069" max="4069" width="12.85546875" style="137" bestFit="1" customWidth="1"/>
    <col min="4070" max="4070" width="17.7109375" style="137" bestFit="1" customWidth="1"/>
    <col min="4071" max="4071" width="12.5703125" style="137" bestFit="1" customWidth="1"/>
    <col min="4072" max="4072" width="18" style="137" bestFit="1" customWidth="1"/>
    <col min="4073" max="4073" width="13" style="137" customWidth="1"/>
    <col min="4074" max="4074" width="15.140625" style="137" bestFit="1" customWidth="1"/>
    <col min="4075" max="4075" width="13" style="137" bestFit="1" customWidth="1"/>
    <col min="4076" max="4076" width="16.7109375" style="137" bestFit="1" customWidth="1"/>
    <col min="4077" max="4077" width="13.140625" style="137" bestFit="1" customWidth="1"/>
    <col min="4078" max="4080" width="12.140625" style="137" customWidth="1"/>
    <col min="4081" max="4082" width="14" style="137" customWidth="1"/>
    <col min="4083" max="4083" width="26.28515625" style="137" customWidth="1"/>
    <col min="4084" max="4084" width="15.42578125" style="137" bestFit="1" customWidth="1"/>
    <col min="4085" max="4085" width="11.140625" style="137" bestFit="1" customWidth="1"/>
    <col min="4086" max="4086" width="9.140625" style="137"/>
    <col min="4087" max="4087" width="9.28515625" style="137" bestFit="1" customWidth="1"/>
    <col min="4088" max="4235" width="9.140625" style="137"/>
    <col min="4236" max="4236" width="6" style="137" bestFit="1" customWidth="1"/>
    <col min="4237" max="4237" width="23.7109375" style="137" customWidth="1"/>
    <col min="4238" max="4238" width="19.5703125" style="137" bestFit="1" customWidth="1"/>
    <col min="4239" max="4239" width="19.7109375" style="137" bestFit="1" customWidth="1"/>
    <col min="4240" max="4240" width="18.85546875" style="137" bestFit="1" customWidth="1"/>
    <col min="4241" max="4241" width="12.85546875" style="137" bestFit="1" customWidth="1"/>
    <col min="4242" max="4242" width="17.7109375" style="137" bestFit="1" customWidth="1"/>
    <col min="4243" max="4243" width="17.5703125" style="137" bestFit="1" customWidth="1"/>
    <col min="4244" max="4244" width="18.85546875" style="137" bestFit="1" customWidth="1"/>
    <col min="4245" max="4245" width="12.42578125" style="137" bestFit="1" customWidth="1"/>
    <col min="4246" max="4246" width="15.85546875" style="137" bestFit="1" customWidth="1"/>
    <col min="4247" max="4247" width="17.7109375" style="137" bestFit="1" customWidth="1"/>
    <col min="4248" max="4248" width="18" style="137" bestFit="1" customWidth="1"/>
    <col min="4249" max="4249" width="13.5703125" style="137" customWidth="1"/>
    <col min="4250" max="4250" width="15.85546875" style="137" bestFit="1" customWidth="1"/>
    <col min="4251" max="4251" width="15.140625" style="137" bestFit="1" customWidth="1"/>
    <col min="4252" max="4252" width="18" style="137" bestFit="1" customWidth="1"/>
    <col min="4253" max="4253" width="13.140625" style="137" bestFit="1" customWidth="1"/>
    <col min="4254" max="4254" width="17.7109375" style="137" bestFit="1" customWidth="1"/>
    <col min="4255" max="4255" width="15.85546875" style="137" customWidth="1"/>
    <col min="4256" max="4256" width="18" style="137" bestFit="1" customWidth="1"/>
    <col min="4257" max="4257" width="13.5703125" style="137" customWidth="1"/>
    <col min="4258" max="4258" width="15.140625" style="137" bestFit="1" customWidth="1"/>
    <col min="4259" max="4259" width="12.85546875" style="137" bestFit="1" customWidth="1"/>
    <col min="4260" max="4260" width="15.28515625" style="137" bestFit="1" customWidth="1"/>
    <col min="4261" max="4261" width="14.85546875" style="137" bestFit="1" customWidth="1"/>
    <col min="4262" max="4263" width="17.5703125" style="137" bestFit="1" customWidth="1"/>
    <col min="4264" max="4264" width="11.140625" style="137" bestFit="1" customWidth="1"/>
    <col min="4265" max="4265" width="13.42578125" style="137" customWidth="1"/>
    <col min="4266" max="4266" width="17.7109375" style="137" bestFit="1" customWidth="1"/>
    <col min="4267" max="4267" width="17.5703125" style="137" bestFit="1" customWidth="1"/>
    <col min="4268" max="4268" width="18" style="137" bestFit="1" customWidth="1"/>
    <col min="4269" max="4271" width="12.85546875" style="137" bestFit="1" customWidth="1"/>
    <col min="4272" max="4272" width="13.85546875" style="137" bestFit="1" customWidth="1"/>
    <col min="4273" max="4274" width="12.85546875" style="137" bestFit="1" customWidth="1"/>
    <col min="4275" max="4275" width="11" style="137" bestFit="1" customWidth="1"/>
    <col min="4276" max="4276" width="13.85546875" style="137" bestFit="1" customWidth="1"/>
    <col min="4277" max="4277" width="14.85546875" style="137" bestFit="1" customWidth="1"/>
    <col min="4278" max="4278" width="17.7109375" style="137" bestFit="1" customWidth="1"/>
    <col min="4279" max="4279" width="15.140625" style="137" bestFit="1" customWidth="1"/>
    <col min="4280" max="4280" width="16.7109375" style="137" bestFit="1" customWidth="1"/>
    <col min="4281" max="4281" width="15.7109375" style="137" bestFit="1" customWidth="1"/>
    <col min="4282" max="4282" width="17.7109375" style="137" bestFit="1" customWidth="1"/>
    <col min="4283" max="4283" width="15.7109375" style="137" bestFit="1" customWidth="1"/>
    <col min="4284" max="4284" width="18" style="137" bestFit="1" customWidth="1"/>
    <col min="4285" max="4285" width="13.140625" style="137" bestFit="1" customWidth="1"/>
    <col min="4286" max="4286" width="17.7109375" style="137" bestFit="1" customWidth="1"/>
    <col min="4287" max="4287" width="15.140625" style="137" bestFit="1" customWidth="1"/>
    <col min="4288" max="4288" width="18" style="137" bestFit="1" customWidth="1"/>
    <col min="4289" max="4289" width="15.7109375" style="137" bestFit="1" customWidth="1"/>
    <col min="4290" max="4291" width="15.140625" style="137" bestFit="1" customWidth="1"/>
    <col min="4292" max="4292" width="15.7109375" style="137" bestFit="1" customWidth="1"/>
    <col min="4293" max="4293" width="12.85546875" style="137" customWidth="1"/>
    <col min="4294" max="4294" width="17.7109375" style="137" bestFit="1" customWidth="1"/>
    <col min="4295" max="4295" width="15.85546875" style="137" bestFit="1" customWidth="1"/>
    <col min="4296" max="4296" width="18" style="137" bestFit="1" customWidth="1"/>
    <col min="4297" max="4297" width="10.5703125" style="137" bestFit="1" customWidth="1"/>
    <col min="4298" max="4298" width="17.7109375" style="137" bestFit="1" customWidth="1"/>
    <col min="4299" max="4299" width="15.140625" style="137" bestFit="1" customWidth="1"/>
    <col min="4300" max="4300" width="18" style="137" bestFit="1" customWidth="1"/>
    <col min="4301" max="4301" width="15.7109375" style="137" bestFit="1" customWidth="1"/>
    <col min="4302" max="4302" width="17.7109375" style="137" bestFit="1" customWidth="1"/>
    <col min="4303" max="4303" width="15.7109375" style="137" bestFit="1" customWidth="1"/>
    <col min="4304" max="4304" width="18" style="137" bestFit="1" customWidth="1"/>
    <col min="4305" max="4305" width="12.85546875" style="137" bestFit="1" customWidth="1"/>
    <col min="4306" max="4306" width="12.42578125" style="137" bestFit="1" customWidth="1"/>
    <col min="4307" max="4307" width="10.7109375" style="137" bestFit="1" customWidth="1"/>
    <col min="4308" max="4308" width="10.140625" style="137" customWidth="1"/>
    <col min="4309" max="4309" width="13.140625" style="137" bestFit="1" customWidth="1"/>
    <col min="4310" max="4313" width="0" style="137" hidden="1" customWidth="1"/>
    <col min="4314" max="4314" width="15.140625" style="137" bestFit="1" customWidth="1"/>
    <col min="4315" max="4315" width="13" style="137" bestFit="1" customWidth="1"/>
    <col min="4316" max="4316" width="15.28515625" style="137" bestFit="1" customWidth="1"/>
    <col min="4317" max="4317" width="12.85546875" style="137" bestFit="1" customWidth="1"/>
    <col min="4318" max="4321" width="0" style="137" hidden="1" customWidth="1"/>
    <col min="4322" max="4323" width="17.7109375" style="137" bestFit="1" customWidth="1"/>
    <col min="4324" max="4324" width="18.85546875" style="137" bestFit="1" customWidth="1"/>
    <col min="4325" max="4325" width="12.85546875" style="137" bestFit="1" customWidth="1"/>
    <col min="4326" max="4326" width="17.7109375" style="137" bestFit="1" customWidth="1"/>
    <col min="4327" max="4327" width="12.5703125" style="137" bestFit="1" customWidth="1"/>
    <col min="4328" max="4328" width="18" style="137" bestFit="1" customWidth="1"/>
    <col min="4329" max="4329" width="13" style="137" customWidth="1"/>
    <col min="4330" max="4330" width="15.140625" style="137" bestFit="1" customWidth="1"/>
    <col min="4331" max="4331" width="13" style="137" bestFit="1" customWidth="1"/>
    <col min="4332" max="4332" width="16.7109375" style="137" bestFit="1" customWidth="1"/>
    <col min="4333" max="4333" width="13.140625" style="137" bestFit="1" customWidth="1"/>
    <col min="4334" max="4336" width="12.140625" style="137" customWidth="1"/>
    <col min="4337" max="4338" width="14" style="137" customWidth="1"/>
    <col min="4339" max="4339" width="26.28515625" style="137" customWidth="1"/>
    <col min="4340" max="4340" width="15.42578125" style="137" bestFit="1" customWidth="1"/>
    <col min="4341" max="4341" width="11.140625" style="137" bestFit="1" customWidth="1"/>
    <col min="4342" max="4342" width="9.140625" style="137"/>
    <col min="4343" max="4343" width="9.28515625" style="137" bestFit="1" customWidth="1"/>
    <col min="4344" max="4491" width="9.140625" style="137"/>
    <col min="4492" max="4492" width="6" style="137" bestFit="1" customWidth="1"/>
    <col min="4493" max="4493" width="23.7109375" style="137" customWidth="1"/>
    <col min="4494" max="4494" width="19.5703125" style="137" bestFit="1" customWidth="1"/>
    <col min="4495" max="4495" width="19.7109375" style="137" bestFit="1" customWidth="1"/>
    <col min="4496" max="4496" width="18.85546875" style="137" bestFit="1" customWidth="1"/>
    <col min="4497" max="4497" width="12.85546875" style="137" bestFit="1" customWidth="1"/>
    <col min="4498" max="4498" width="17.7109375" style="137" bestFit="1" customWidth="1"/>
    <col min="4499" max="4499" width="17.5703125" style="137" bestFit="1" customWidth="1"/>
    <col min="4500" max="4500" width="18.85546875" style="137" bestFit="1" customWidth="1"/>
    <col min="4501" max="4501" width="12.42578125" style="137" bestFit="1" customWidth="1"/>
    <col min="4502" max="4502" width="15.85546875" style="137" bestFit="1" customWidth="1"/>
    <col min="4503" max="4503" width="17.7109375" style="137" bestFit="1" customWidth="1"/>
    <col min="4504" max="4504" width="18" style="137" bestFit="1" customWidth="1"/>
    <col min="4505" max="4505" width="13.5703125" style="137" customWidth="1"/>
    <col min="4506" max="4506" width="15.85546875" style="137" bestFit="1" customWidth="1"/>
    <col min="4507" max="4507" width="15.140625" style="137" bestFit="1" customWidth="1"/>
    <col min="4508" max="4508" width="18" style="137" bestFit="1" customWidth="1"/>
    <col min="4509" max="4509" width="13.140625" style="137" bestFit="1" customWidth="1"/>
    <col min="4510" max="4510" width="17.7109375" style="137" bestFit="1" customWidth="1"/>
    <col min="4511" max="4511" width="15.85546875" style="137" customWidth="1"/>
    <col min="4512" max="4512" width="18" style="137" bestFit="1" customWidth="1"/>
    <col min="4513" max="4513" width="13.5703125" style="137" customWidth="1"/>
    <col min="4514" max="4514" width="15.140625" style="137" bestFit="1" customWidth="1"/>
    <col min="4515" max="4515" width="12.85546875" style="137" bestFit="1" customWidth="1"/>
    <col min="4516" max="4516" width="15.28515625" style="137" bestFit="1" customWidth="1"/>
    <col min="4517" max="4517" width="14.85546875" style="137" bestFit="1" customWidth="1"/>
    <col min="4518" max="4519" width="17.5703125" style="137" bestFit="1" customWidth="1"/>
    <col min="4520" max="4520" width="11.140625" style="137" bestFit="1" customWidth="1"/>
    <col min="4521" max="4521" width="13.42578125" style="137" customWidth="1"/>
    <col min="4522" max="4522" width="17.7109375" style="137" bestFit="1" customWidth="1"/>
    <col min="4523" max="4523" width="17.5703125" style="137" bestFit="1" customWidth="1"/>
    <col min="4524" max="4524" width="18" style="137" bestFit="1" customWidth="1"/>
    <col min="4525" max="4527" width="12.85546875" style="137" bestFit="1" customWidth="1"/>
    <col min="4528" max="4528" width="13.85546875" style="137" bestFit="1" customWidth="1"/>
    <col min="4529" max="4530" width="12.85546875" style="137" bestFit="1" customWidth="1"/>
    <col min="4531" max="4531" width="11" style="137" bestFit="1" customWidth="1"/>
    <col min="4532" max="4532" width="13.85546875" style="137" bestFit="1" customWidth="1"/>
    <col min="4533" max="4533" width="14.85546875" style="137" bestFit="1" customWidth="1"/>
    <col min="4534" max="4534" width="17.7109375" style="137" bestFit="1" customWidth="1"/>
    <col min="4535" max="4535" width="15.140625" style="137" bestFit="1" customWidth="1"/>
    <col min="4536" max="4536" width="16.7109375" style="137" bestFit="1" customWidth="1"/>
    <col min="4537" max="4537" width="15.7109375" style="137" bestFit="1" customWidth="1"/>
    <col min="4538" max="4538" width="17.7109375" style="137" bestFit="1" customWidth="1"/>
    <col min="4539" max="4539" width="15.7109375" style="137" bestFit="1" customWidth="1"/>
    <col min="4540" max="4540" width="18" style="137" bestFit="1" customWidth="1"/>
    <col min="4541" max="4541" width="13.140625" style="137" bestFit="1" customWidth="1"/>
    <col min="4542" max="4542" width="17.7109375" style="137" bestFit="1" customWidth="1"/>
    <col min="4543" max="4543" width="15.140625" style="137" bestFit="1" customWidth="1"/>
    <col min="4544" max="4544" width="18" style="137" bestFit="1" customWidth="1"/>
    <col min="4545" max="4545" width="15.7109375" style="137" bestFit="1" customWidth="1"/>
    <col min="4546" max="4547" width="15.140625" style="137" bestFit="1" customWidth="1"/>
    <col min="4548" max="4548" width="15.7109375" style="137" bestFit="1" customWidth="1"/>
    <col min="4549" max="4549" width="12.85546875" style="137" customWidth="1"/>
    <col min="4550" max="4550" width="17.7109375" style="137" bestFit="1" customWidth="1"/>
    <col min="4551" max="4551" width="15.85546875" style="137" bestFit="1" customWidth="1"/>
    <col min="4552" max="4552" width="18" style="137" bestFit="1" customWidth="1"/>
    <col min="4553" max="4553" width="10.5703125" style="137" bestFit="1" customWidth="1"/>
    <col min="4554" max="4554" width="17.7109375" style="137" bestFit="1" customWidth="1"/>
    <col min="4555" max="4555" width="15.140625" style="137" bestFit="1" customWidth="1"/>
    <col min="4556" max="4556" width="18" style="137" bestFit="1" customWidth="1"/>
    <col min="4557" max="4557" width="15.7109375" style="137" bestFit="1" customWidth="1"/>
    <col min="4558" max="4558" width="17.7109375" style="137" bestFit="1" customWidth="1"/>
    <col min="4559" max="4559" width="15.7109375" style="137" bestFit="1" customWidth="1"/>
    <col min="4560" max="4560" width="18" style="137" bestFit="1" customWidth="1"/>
    <col min="4561" max="4561" width="12.85546875" style="137" bestFit="1" customWidth="1"/>
    <col min="4562" max="4562" width="12.42578125" style="137" bestFit="1" customWidth="1"/>
    <col min="4563" max="4563" width="10.7109375" style="137" bestFit="1" customWidth="1"/>
    <col min="4564" max="4564" width="10.140625" style="137" customWidth="1"/>
    <col min="4565" max="4565" width="13.140625" style="137" bestFit="1" customWidth="1"/>
    <col min="4566" max="4569" width="0" style="137" hidden="1" customWidth="1"/>
    <col min="4570" max="4570" width="15.140625" style="137" bestFit="1" customWidth="1"/>
    <col min="4571" max="4571" width="13" style="137" bestFit="1" customWidth="1"/>
    <col min="4572" max="4572" width="15.28515625" style="137" bestFit="1" customWidth="1"/>
    <col min="4573" max="4573" width="12.85546875" style="137" bestFit="1" customWidth="1"/>
    <col min="4574" max="4577" width="0" style="137" hidden="1" customWidth="1"/>
    <col min="4578" max="4579" width="17.7109375" style="137" bestFit="1" customWidth="1"/>
    <col min="4580" max="4580" width="18.85546875" style="137" bestFit="1" customWidth="1"/>
    <col min="4581" max="4581" width="12.85546875" style="137" bestFit="1" customWidth="1"/>
    <col min="4582" max="4582" width="17.7109375" style="137" bestFit="1" customWidth="1"/>
    <col min="4583" max="4583" width="12.5703125" style="137" bestFit="1" customWidth="1"/>
    <col min="4584" max="4584" width="18" style="137" bestFit="1" customWidth="1"/>
    <col min="4585" max="4585" width="13" style="137" customWidth="1"/>
    <col min="4586" max="4586" width="15.140625" style="137" bestFit="1" customWidth="1"/>
    <col min="4587" max="4587" width="13" style="137" bestFit="1" customWidth="1"/>
    <col min="4588" max="4588" width="16.7109375" style="137" bestFit="1" customWidth="1"/>
    <col min="4589" max="4589" width="13.140625" style="137" bestFit="1" customWidth="1"/>
    <col min="4590" max="4592" width="12.140625" style="137" customWidth="1"/>
    <col min="4593" max="4594" width="14" style="137" customWidth="1"/>
    <col min="4595" max="4595" width="26.28515625" style="137" customWidth="1"/>
    <col min="4596" max="4596" width="15.42578125" style="137" bestFit="1" customWidth="1"/>
    <col min="4597" max="4597" width="11.140625" style="137" bestFit="1" customWidth="1"/>
    <col min="4598" max="4598" width="9.140625" style="137"/>
    <col min="4599" max="4599" width="9.28515625" style="137" bestFit="1" customWidth="1"/>
    <col min="4600" max="4747" width="9.140625" style="137"/>
    <col min="4748" max="4748" width="6" style="137" bestFit="1" customWidth="1"/>
    <col min="4749" max="4749" width="23.7109375" style="137" customWidth="1"/>
    <col min="4750" max="4750" width="19.5703125" style="137" bestFit="1" customWidth="1"/>
    <col min="4751" max="4751" width="19.7109375" style="137" bestFit="1" customWidth="1"/>
    <col min="4752" max="4752" width="18.85546875" style="137" bestFit="1" customWidth="1"/>
    <col min="4753" max="4753" width="12.85546875" style="137" bestFit="1" customWidth="1"/>
    <col min="4754" max="4754" width="17.7109375" style="137" bestFit="1" customWidth="1"/>
    <col min="4755" max="4755" width="17.5703125" style="137" bestFit="1" customWidth="1"/>
    <col min="4756" max="4756" width="18.85546875" style="137" bestFit="1" customWidth="1"/>
    <col min="4757" max="4757" width="12.42578125" style="137" bestFit="1" customWidth="1"/>
    <col min="4758" max="4758" width="15.85546875" style="137" bestFit="1" customWidth="1"/>
    <col min="4759" max="4759" width="17.7109375" style="137" bestFit="1" customWidth="1"/>
    <col min="4760" max="4760" width="18" style="137" bestFit="1" customWidth="1"/>
    <col min="4761" max="4761" width="13.5703125" style="137" customWidth="1"/>
    <col min="4762" max="4762" width="15.85546875" style="137" bestFit="1" customWidth="1"/>
    <col min="4763" max="4763" width="15.140625" style="137" bestFit="1" customWidth="1"/>
    <col min="4764" max="4764" width="18" style="137" bestFit="1" customWidth="1"/>
    <col min="4765" max="4765" width="13.140625" style="137" bestFit="1" customWidth="1"/>
    <col min="4766" max="4766" width="17.7109375" style="137" bestFit="1" customWidth="1"/>
    <col min="4767" max="4767" width="15.85546875" style="137" customWidth="1"/>
    <col min="4768" max="4768" width="18" style="137" bestFit="1" customWidth="1"/>
    <col min="4769" max="4769" width="13.5703125" style="137" customWidth="1"/>
    <col min="4770" max="4770" width="15.140625" style="137" bestFit="1" customWidth="1"/>
    <col min="4771" max="4771" width="12.85546875" style="137" bestFit="1" customWidth="1"/>
    <col min="4772" max="4772" width="15.28515625" style="137" bestFit="1" customWidth="1"/>
    <col min="4773" max="4773" width="14.85546875" style="137" bestFit="1" customWidth="1"/>
    <col min="4774" max="4775" width="17.5703125" style="137" bestFit="1" customWidth="1"/>
    <col min="4776" max="4776" width="11.140625" style="137" bestFit="1" customWidth="1"/>
    <col min="4777" max="4777" width="13.42578125" style="137" customWidth="1"/>
    <col min="4778" max="4778" width="17.7109375" style="137" bestFit="1" customWidth="1"/>
    <col min="4779" max="4779" width="17.5703125" style="137" bestFit="1" customWidth="1"/>
    <col min="4780" max="4780" width="18" style="137" bestFit="1" customWidth="1"/>
    <col min="4781" max="4783" width="12.85546875" style="137" bestFit="1" customWidth="1"/>
    <col min="4784" max="4784" width="13.85546875" style="137" bestFit="1" customWidth="1"/>
    <col min="4785" max="4786" width="12.85546875" style="137" bestFit="1" customWidth="1"/>
    <col min="4787" max="4787" width="11" style="137" bestFit="1" customWidth="1"/>
    <col min="4788" max="4788" width="13.85546875" style="137" bestFit="1" customWidth="1"/>
    <col min="4789" max="4789" width="14.85546875" style="137" bestFit="1" customWidth="1"/>
    <col min="4790" max="4790" width="17.7109375" style="137" bestFit="1" customWidth="1"/>
    <col min="4791" max="4791" width="15.140625" style="137" bestFit="1" customWidth="1"/>
    <col min="4792" max="4792" width="16.7109375" style="137" bestFit="1" customWidth="1"/>
    <col min="4793" max="4793" width="15.7109375" style="137" bestFit="1" customWidth="1"/>
    <col min="4794" max="4794" width="17.7109375" style="137" bestFit="1" customWidth="1"/>
    <col min="4795" max="4795" width="15.7109375" style="137" bestFit="1" customWidth="1"/>
    <col min="4796" max="4796" width="18" style="137" bestFit="1" customWidth="1"/>
    <col min="4797" max="4797" width="13.140625" style="137" bestFit="1" customWidth="1"/>
    <col min="4798" max="4798" width="17.7109375" style="137" bestFit="1" customWidth="1"/>
    <col min="4799" max="4799" width="15.140625" style="137" bestFit="1" customWidth="1"/>
    <col min="4800" max="4800" width="18" style="137" bestFit="1" customWidth="1"/>
    <col min="4801" max="4801" width="15.7109375" style="137" bestFit="1" customWidth="1"/>
    <col min="4802" max="4803" width="15.140625" style="137" bestFit="1" customWidth="1"/>
    <col min="4804" max="4804" width="15.7109375" style="137" bestFit="1" customWidth="1"/>
    <col min="4805" max="4805" width="12.85546875" style="137" customWidth="1"/>
    <col min="4806" max="4806" width="17.7109375" style="137" bestFit="1" customWidth="1"/>
    <col min="4807" max="4807" width="15.85546875" style="137" bestFit="1" customWidth="1"/>
    <col min="4808" max="4808" width="18" style="137" bestFit="1" customWidth="1"/>
    <col min="4809" max="4809" width="10.5703125" style="137" bestFit="1" customWidth="1"/>
    <col min="4810" max="4810" width="17.7109375" style="137" bestFit="1" customWidth="1"/>
    <col min="4811" max="4811" width="15.140625" style="137" bestFit="1" customWidth="1"/>
    <col min="4812" max="4812" width="18" style="137" bestFit="1" customWidth="1"/>
    <col min="4813" max="4813" width="15.7109375" style="137" bestFit="1" customWidth="1"/>
    <col min="4814" max="4814" width="17.7109375" style="137" bestFit="1" customWidth="1"/>
    <col min="4815" max="4815" width="15.7109375" style="137" bestFit="1" customWidth="1"/>
    <col min="4816" max="4816" width="18" style="137" bestFit="1" customWidth="1"/>
    <col min="4817" max="4817" width="12.85546875" style="137" bestFit="1" customWidth="1"/>
    <col min="4818" max="4818" width="12.42578125" style="137" bestFit="1" customWidth="1"/>
    <col min="4819" max="4819" width="10.7109375" style="137" bestFit="1" customWidth="1"/>
    <col min="4820" max="4820" width="10.140625" style="137" customWidth="1"/>
    <col min="4821" max="4821" width="13.140625" style="137" bestFit="1" customWidth="1"/>
    <col min="4822" max="4825" width="0" style="137" hidden="1" customWidth="1"/>
    <col min="4826" max="4826" width="15.140625" style="137" bestFit="1" customWidth="1"/>
    <col min="4827" max="4827" width="13" style="137" bestFit="1" customWidth="1"/>
    <col min="4828" max="4828" width="15.28515625" style="137" bestFit="1" customWidth="1"/>
    <col min="4829" max="4829" width="12.85546875" style="137" bestFit="1" customWidth="1"/>
    <col min="4830" max="4833" width="0" style="137" hidden="1" customWidth="1"/>
    <col min="4834" max="4835" width="17.7109375" style="137" bestFit="1" customWidth="1"/>
    <col min="4836" max="4836" width="18.85546875" style="137" bestFit="1" customWidth="1"/>
    <col min="4837" max="4837" width="12.85546875" style="137" bestFit="1" customWidth="1"/>
    <col min="4838" max="4838" width="17.7109375" style="137" bestFit="1" customWidth="1"/>
    <col min="4839" max="4839" width="12.5703125" style="137" bestFit="1" customWidth="1"/>
    <col min="4840" max="4840" width="18" style="137" bestFit="1" customWidth="1"/>
    <col min="4841" max="4841" width="13" style="137" customWidth="1"/>
    <col min="4842" max="4842" width="15.140625" style="137" bestFit="1" customWidth="1"/>
    <col min="4843" max="4843" width="13" style="137" bestFit="1" customWidth="1"/>
    <col min="4844" max="4844" width="16.7109375" style="137" bestFit="1" customWidth="1"/>
    <col min="4845" max="4845" width="13.140625" style="137" bestFit="1" customWidth="1"/>
    <col min="4846" max="4848" width="12.140625" style="137" customWidth="1"/>
    <col min="4849" max="4850" width="14" style="137" customWidth="1"/>
    <col min="4851" max="4851" width="26.28515625" style="137" customWidth="1"/>
    <col min="4852" max="4852" width="15.42578125" style="137" bestFit="1" customWidth="1"/>
    <col min="4853" max="4853" width="11.140625" style="137" bestFit="1" customWidth="1"/>
    <col min="4854" max="4854" width="9.140625" style="137"/>
    <col min="4855" max="4855" width="9.28515625" style="137" bestFit="1" customWidth="1"/>
    <col min="4856" max="5003" width="9.140625" style="137"/>
    <col min="5004" max="5004" width="6" style="137" bestFit="1" customWidth="1"/>
    <col min="5005" max="5005" width="23.7109375" style="137" customWidth="1"/>
    <col min="5006" max="5006" width="19.5703125" style="137" bestFit="1" customWidth="1"/>
    <col min="5007" max="5007" width="19.7109375" style="137" bestFit="1" customWidth="1"/>
    <col min="5008" max="5008" width="18.85546875" style="137" bestFit="1" customWidth="1"/>
    <col min="5009" max="5009" width="12.85546875" style="137" bestFit="1" customWidth="1"/>
    <col min="5010" max="5010" width="17.7109375" style="137" bestFit="1" customWidth="1"/>
    <col min="5011" max="5011" width="17.5703125" style="137" bestFit="1" customWidth="1"/>
    <col min="5012" max="5012" width="18.85546875" style="137" bestFit="1" customWidth="1"/>
    <col min="5013" max="5013" width="12.42578125" style="137" bestFit="1" customWidth="1"/>
    <col min="5014" max="5014" width="15.85546875" style="137" bestFit="1" customWidth="1"/>
    <col min="5015" max="5015" width="17.7109375" style="137" bestFit="1" customWidth="1"/>
    <col min="5016" max="5016" width="18" style="137" bestFit="1" customWidth="1"/>
    <col min="5017" max="5017" width="13.5703125" style="137" customWidth="1"/>
    <col min="5018" max="5018" width="15.85546875" style="137" bestFit="1" customWidth="1"/>
    <col min="5019" max="5019" width="15.140625" style="137" bestFit="1" customWidth="1"/>
    <col min="5020" max="5020" width="18" style="137" bestFit="1" customWidth="1"/>
    <col min="5021" max="5021" width="13.140625" style="137" bestFit="1" customWidth="1"/>
    <col min="5022" max="5022" width="17.7109375" style="137" bestFit="1" customWidth="1"/>
    <col min="5023" max="5023" width="15.85546875" style="137" customWidth="1"/>
    <col min="5024" max="5024" width="18" style="137" bestFit="1" customWidth="1"/>
    <col min="5025" max="5025" width="13.5703125" style="137" customWidth="1"/>
    <col min="5026" max="5026" width="15.140625" style="137" bestFit="1" customWidth="1"/>
    <col min="5027" max="5027" width="12.85546875" style="137" bestFit="1" customWidth="1"/>
    <col min="5028" max="5028" width="15.28515625" style="137" bestFit="1" customWidth="1"/>
    <col min="5029" max="5029" width="14.85546875" style="137" bestFit="1" customWidth="1"/>
    <col min="5030" max="5031" width="17.5703125" style="137" bestFit="1" customWidth="1"/>
    <col min="5032" max="5032" width="11.140625" style="137" bestFit="1" customWidth="1"/>
    <col min="5033" max="5033" width="13.42578125" style="137" customWidth="1"/>
    <col min="5034" max="5034" width="17.7109375" style="137" bestFit="1" customWidth="1"/>
    <col min="5035" max="5035" width="17.5703125" style="137" bestFit="1" customWidth="1"/>
    <col min="5036" max="5036" width="18" style="137" bestFit="1" customWidth="1"/>
    <col min="5037" max="5039" width="12.85546875" style="137" bestFit="1" customWidth="1"/>
    <col min="5040" max="5040" width="13.85546875" style="137" bestFit="1" customWidth="1"/>
    <col min="5041" max="5042" width="12.85546875" style="137" bestFit="1" customWidth="1"/>
    <col min="5043" max="5043" width="11" style="137" bestFit="1" customWidth="1"/>
    <col min="5044" max="5044" width="13.85546875" style="137" bestFit="1" customWidth="1"/>
    <col min="5045" max="5045" width="14.85546875" style="137" bestFit="1" customWidth="1"/>
    <col min="5046" max="5046" width="17.7109375" style="137" bestFit="1" customWidth="1"/>
    <col min="5047" max="5047" width="15.140625" style="137" bestFit="1" customWidth="1"/>
    <col min="5048" max="5048" width="16.7109375" style="137" bestFit="1" customWidth="1"/>
    <col min="5049" max="5049" width="15.7109375" style="137" bestFit="1" customWidth="1"/>
    <col min="5050" max="5050" width="17.7109375" style="137" bestFit="1" customWidth="1"/>
    <col min="5051" max="5051" width="15.7109375" style="137" bestFit="1" customWidth="1"/>
    <col min="5052" max="5052" width="18" style="137" bestFit="1" customWidth="1"/>
    <col min="5053" max="5053" width="13.140625" style="137" bestFit="1" customWidth="1"/>
    <col min="5054" max="5054" width="17.7109375" style="137" bestFit="1" customWidth="1"/>
    <col min="5055" max="5055" width="15.140625" style="137" bestFit="1" customWidth="1"/>
    <col min="5056" max="5056" width="18" style="137" bestFit="1" customWidth="1"/>
    <col min="5057" max="5057" width="15.7109375" style="137" bestFit="1" customWidth="1"/>
    <col min="5058" max="5059" width="15.140625" style="137" bestFit="1" customWidth="1"/>
    <col min="5060" max="5060" width="15.7109375" style="137" bestFit="1" customWidth="1"/>
    <col min="5061" max="5061" width="12.85546875" style="137" customWidth="1"/>
    <col min="5062" max="5062" width="17.7109375" style="137" bestFit="1" customWidth="1"/>
    <col min="5063" max="5063" width="15.85546875" style="137" bestFit="1" customWidth="1"/>
    <col min="5064" max="5064" width="18" style="137" bestFit="1" customWidth="1"/>
    <col min="5065" max="5065" width="10.5703125" style="137" bestFit="1" customWidth="1"/>
    <col min="5066" max="5066" width="17.7109375" style="137" bestFit="1" customWidth="1"/>
    <col min="5067" max="5067" width="15.140625" style="137" bestFit="1" customWidth="1"/>
    <col min="5068" max="5068" width="18" style="137" bestFit="1" customWidth="1"/>
    <col min="5069" max="5069" width="15.7109375" style="137" bestFit="1" customWidth="1"/>
    <col min="5070" max="5070" width="17.7109375" style="137" bestFit="1" customWidth="1"/>
    <col min="5071" max="5071" width="15.7109375" style="137" bestFit="1" customWidth="1"/>
    <col min="5072" max="5072" width="18" style="137" bestFit="1" customWidth="1"/>
    <col min="5073" max="5073" width="12.85546875" style="137" bestFit="1" customWidth="1"/>
    <col min="5074" max="5074" width="12.42578125" style="137" bestFit="1" customWidth="1"/>
    <col min="5075" max="5075" width="10.7109375" style="137" bestFit="1" customWidth="1"/>
    <col min="5076" max="5076" width="10.140625" style="137" customWidth="1"/>
    <col min="5077" max="5077" width="13.140625" style="137" bestFit="1" customWidth="1"/>
    <col min="5078" max="5081" width="0" style="137" hidden="1" customWidth="1"/>
    <col min="5082" max="5082" width="15.140625" style="137" bestFit="1" customWidth="1"/>
    <col min="5083" max="5083" width="13" style="137" bestFit="1" customWidth="1"/>
    <col min="5084" max="5084" width="15.28515625" style="137" bestFit="1" customWidth="1"/>
    <col min="5085" max="5085" width="12.85546875" style="137" bestFit="1" customWidth="1"/>
    <col min="5086" max="5089" width="0" style="137" hidden="1" customWidth="1"/>
    <col min="5090" max="5091" width="17.7109375" style="137" bestFit="1" customWidth="1"/>
    <col min="5092" max="5092" width="18.85546875" style="137" bestFit="1" customWidth="1"/>
    <col min="5093" max="5093" width="12.85546875" style="137" bestFit="1" customWidth="1"/>
    <col min="5094" max="5094" width="17.7109375" style="137" bestFit="1" customWidth="1"/>
    <col min="5095" max="5095" width="12.5703125" style="137" bestFit="1" customWidth="1"/>
    <col min="5096" max="5096" width="18" style="137" bestFit="1" customWidth="1"/>
    <col min="5097" max="5097" width="13" style="137" customWidth="1"/>
    <col min="5098" max="5098" width="15.140625" style="137" bestFit="1" customWidth="1"/>
    <col min="5099" max="5099" width="13" style="137" bestFit="1" customWidth="1"/>
    <col min="5100" max="5100" width="16.7109375" style="137" bestFit="1" customWidth="1"/>
    <col min="5101" max="5101" width="13.140625" style="137" bestFit="1" customWidth="1"/>
    <col min="5102" max="5104" width="12.140625" style="137" customWidth="1"/>
    <col min="5105" max="5106" width="14" style="137" customWidth="1"/>
    <col min="5107" max="5107" width="26.28515625" style="137" customWidth="1"/>
    <col min="5108" max="5108" width="15.42578125" style="137" bestFit="1" customWidth="1"/>
    <col min="5109" max="5109" width="11.140625" style="137" bestFit="1" customWidth="1"/>
    <col min="5110" max="5110" width="9.140625" style="137"/>
    <col min="5111" max="5111" width="9.28515625" style="137" bestFit="1" customWidth="1"/>
    <col min="5112" max="5259" width="9.140625" style="137"/>
    <col min="5260" max="5260" width="6" style="137" bestFit="1" customWidth="1"/>
    <col min="5261" max="5261" width="23.7109375" style="137" customWidth="1"/>
    <col min="5262" max="5262" width="19.5703125" style="137" bestFit="1" customWidth="1"/>
    <col min="5263" max="5263" width="19.7109375" style="137" bestFit="1" customWidth="1"/>
    <col min="5264" max="5264" width="18.85546875" style="137" bestFit="1" customWidth="1"/>
    <col min="5265" max="5265" width="12.85546875" style="137" bestFit="1" customWidth="1"/>
    <col min="5266" max="5266" width="17.7109375" style="137" bestFit="1" customWidth="1"/>
    <col min="5267" max="5267" width="17.5703125" style="137" bestFit="1" customWidth="1"/>
    <col min="5268" max="5268" width="18.85546875" style="137" bestFit="1" customWidth="1"/>
    <col min="5269" max="5269" width="12.42578125" style="137" bestFit="1" customWidth="1"/>
    <col min="5270" max="5270" width="15.85546875" style="137" bestFit="1" customWidth="1"/>
    <col min="5271" max="5271" width="17.7109375" style="137" bestFit="1" customWidth="1"/>
    <col min="5272" max="5272" width="18" style="137" bestFit="1" customWidth="1"/>
    <col min="5273" max="5273" width="13.5703125" style="137" customWidth="1"/>
    <col min="5274" max="5274" width="15.85546875" style="137" bestFit="1" customWidth="1"/>
    <col min="5275" max="5275" width="15.140625" style="137" bestFit="1" customWidth="1"/>
    <col min="5276" max="5276" width="18" style="137" bestFit="1" customWidth="1"/>
    <col min="5277" max="5277" width="13.140625" style="137" bestFit="1" customWidth="1"/>
    <col min="5278" max="5278" width="17.7109375" style="137" bestFit="1" customWidth="1"/>
    <col min="5279" max="5279" width="15.85546875" style="137" customWidth="1"/>
    <col min="5280" max="5280" width="18" style="137" bestFit="1" customWidth="1"/>
    <col min="5281" max="5281" width="13.5703125" style="137" customWidth="1"/>
    <col min="5282" max="5282" width="15.140625" style="137" bestFit="1" customWidth="1"/>
    <col min="5283" max="5283" width="12.85546875" style="137" bestFit="1" customWidth="1"/>
    <col min="5284" max="5284" width="15.28515625" style="137" bestFit="1" customWidth="1"/>
    <col min="5285" max="5285" width="14.85546875" style="137" bestFit="1" customWidth="1"/>
    <col min="5286" max="5287" width="17.5703125" style="137" bestFit="1" customWidth="1"/>
    <col min="5288" max="5288" width="11.140625" style="137" bestFit="1" customWidth="1"/>
    <col min="5289" max="5289" width="13.42578125" style="137" customWidth="1"/>
    <col min="5290" max="5290" width="17.7109375" style="137" bestFit="1" customWidth="1"/>
    <col min="5291" max="5291" width="17.5703125" style="137" bestFit="1" customWidth="1"/>
    <col min="5292" max="5292" width="18" style="137" bestFit="1" customWidth="1"/>
    <col min="5293" max="5295" width="12.85546875" style="137" bestFit="1" customWidth="1"/>
    <col min="5296" max="5296" width="13.85546875" style="137" bestFit="1" customWidth="1"/>
    <col min="5297" max="5298" width="12.85546875" style="137" bestFit="1" customWidth="1"/>
    <col min="5299" max="5299" width="11" style="137" bestFit="1" customWidth="1"/>
    <col min="5300" max="5300" width="13.85546875" style="137" bestFit="1" customWidth="1"/>
    <col min="5301" max="5301" width="14.85546875" style="137" bestFit="1" customWidth="1"/>
    <col min="5302" max="5302" width="17.7109375" style="137" bestFit="1" customWidth="1"/>
    <col min="5303" max="5303" width="15.140625" style="137" bestFit="1" customWidth="1"/>
    <col min="5304" max="5304" width="16.7109375" style="137" bestFit="1" customWidth="1"/>
    <col min="5305" max="5305" width="15.7109375" style="137" bestFit="1" customWidth="1"/>
    <col min="5306" max="5306" width="17.7109375" style="137" bestFit="1" customWidth="1"/>
    <col min="5307" max="5307" width="15.7109375" style="137" bestFit="1" customWidth="1"/>
    <col min="5308" max="5308" width="18" style="137" bestFit="1" customWidth="1"/>
    <col min="5309" max="5309" width="13.140625" style="137" bestFit="1" customWidth="1"/>
    <col min="5310" max="5310" width="17.7109375" style="137" bestFit="1" customWidth="1"/>
    <col min="5311" max="5311" width="15.140625" style="137" bestFit="1" customWidth="1"/>
    <col min="5312" max="5312" width="18" style="137" bestFit="1" customWidth="1"/>
    <col min="5313" max="5313" width="15.7109375" style="137" bestFit="1" customWidth="1"/>
    <col min="5314" max="5315" width="15.140625" style="137" bestFit="1" customWidth="1"/>
    <col min="5316" max="5316" width="15.7109375" style="137" bestFit="1" customWidth="1"/>
    <col min="5317" max="5317" width="12.85546875" style="137" customWidth="1"/>
    <col min="5318" max="5318" width="17.7109375" style="137" bestFit="1" customWidth="1"/>
    <col min="5319" max="5319" width="15.85546875" style="137" bestFit="1" customWidth="1"/>
    <col min="5320" max="5320" width="18" style="137" bestFit="1" customWidth="1"/>
    <col min="5321" max="5321" width="10.5703125" style="137" bestFit="1" customWidth="1"/>
    <col min="5322" max="5322" width="17.7109375" style="137" bestFit="1" customWidth="1"/>
    <col min="5323" max="5323" width="15.140625" style="137" bestFit="1" customWidth="1"/>
    <col min="5324" max="5324" width="18" style="137" bestFit="1" customWidth="1"/>
    <col min="5325" max="5325" width="15.7109375" style="137" bestFit="1" customWidth="1"/>
    <col min="5326" max="5326" width="17.7109375" style="137" bestFit="1" customWidth="1"/>
    <col min="5327" max="5327" width="15.7109375" style="137" bestFit="1" customWidth="1"/>
    <col min="5328" max="5328" width="18" style="137" bestFit="1" customWidth="1"/>
    <col min="5329" max="5329" width="12.85546875" style="137" bestFit="1" customWidth="1"/>
    <col min="5330" max="5330" width="12.42578125" style="137" bestFit="1" customWidth="1"/>
    <col min="5331" max="5331" width="10.7109375" style="137" bestFit="1" customWidth="1"/>
    <col min="5332" max="5332" width="10.140625" style="137" customWidth="1"/>
    <col min="5333" max="5333" width="13.140625" style="137" bestFit="1" customWidth="1"/>
    <col min="5334" max="5337" width="0" style="137" hidden="1" customWidth="1"/>
    <col min="5338" max="5338" width="15.140625" style="137" bestFit="1" customWidth="1"/>
    <col min="5339" max="5339" width="13" style="137" bestFit="1" customWidth="1"/>
    <col min="5340" max="5340" width="15.28515625" style="137" bestFit="1" customWidth="1"/>
    <col min="5341" max="5341" width="12.85546875" style="137" bestFit="1" customWidth="1"/>
    <col min="5342" max="5345" width="0" style="137" hidden="1" customWidth="1"/>
    <col min="5346" max="5347" width="17.7109375" style="137" bestFit="1" customWidth="1"/>
    <col min="5348" max="5348" width="18.85546875" style="137" bestFit="1" customWidth="1"/>
    <col min="5349" max="5349" width="12.85546875" style="137" bestFit="1" customWidth="1"/>
    <col min="5350" max="5350" width="17.7109375" style="137" bestFit="1" customWidth="1"/>
    <col min="5351" max="5351" width="12.5703125" style="137" bestFit="1" customWidth="1"/>
    <col min="5352" max="5352" width="18" style="137" bestFit="1" customWidth="1"/>
    <col min="5353" max="5353" width="13" style="137" customWidth="1"/>
    <col min="5354" max="5354" width="15.140625" style="137" bestFit="1" customWidth="1"/>
    <col min="5355" max="5355" width="13" style="137" bestFit="1" customWidth="1"/>
    <col min="5356" max="5356" width="16.7109375" style="137" bestFit="1" customWidth="1"/>
    <col min="5357" max="5357" width="13.140625" style="137" bestFit="1" customWidth="1"/>
    <col min="5358" max="5360" width="12.140625" style="137" customWidth="1"/>
    <col min="5361" max="5362" width="14" style="137" customWidth="1"/>
    <col min="5363" max="5363" width="26.28515625" style="137" customWidth="1"/>
    <col min="5364" max="5364" width="15.42578125" style="137" bestFit="1" customWidth="1"/>
    <col min="5365" max="5365" width="11.140625" style="137" bestFit="1" customWidth="1"/>
    <col min="5366" max="5366" width="9.140625" style="137"/>
    <col min="5367" max="5367" width="9.28515625" style="137" bestFit="1" customWidth="1"/>
    <col min="5368" max="5515" width="9.140625" style="137"/>
    <col min="5516" max="5516" width="6" style="137" bestFit="1" customWidth="1"/>
    <col min="5517" max="5517" width="23.7109375" style="137" customWidth="1"/>
    <col min="5518" max="5518" width="19.5703125" style="137" bestFit="1" customWidth="1"/>
    <col min="5519" max="5519" width="19.7109375" style="137" bestFit="1" customWidth="1"/>
    <col min="5520" max="5520" width="18.85546875" style="137" bestFit="1" customWidth="1"/>
    <col min="5521" max="5521" width="12.85546875" style="137" bestFit="1" customWidth="1"/>
    <col min="5522" max="5522" width="17.7109375" style="137" bestFit="1" customWidth="1"/>
    <col min="5523" max="5523" width="17.5703125" style="137" bestFit="1" customWidth="1"/>
    <col min="5524" max="5524" width="18.85546875" style="137" bestFit="1" customWidth="1"/>
    <col min="5525" max="5525" width="12.42578125" style="137" bestFit="1" customWidth="1"/>
    <col min="5526" max="5526" width="15.85546875" style="137" bestFit="1" customWidth="1"/>
    <col min="5527" max="5527" width="17.7109375" style="137" bestFit="1" customWidth="1"/>
    <col min="5528" max="5528" width="18" style="137" bestFit="1" customWidth="1"/>
    <col min="5529" max="5529" width="13.5703125" style="137" customWidth="1"/>
    <col min="5530" max="5530" width="15.85546875" style="137" bestFit="1" customWidth="1"/>
    <col min="5531" max="5531" width="15.140625" style="137" bestFit="1" customWidth="1"/>
    <col min="5532" max="5532" width="18" style="137" bestFit="1" customWidth="1"/>
    <col min="5533" max="5533" width="13.140625" style="137" bestFit="1" customWidth="1"/>
    <col min="5534" max="5534" width="17.7109375" style="137" bestFit="1" customWidth="1"/>
    <col min="5535" max="5535" width="15.85546875" style="137" customWidth="1"/>
    <col min="5536" max="5536" width="18" style="137" bestFit="1" customWidth="1"/>
    <col min="5537" max="5537" width="13.5703125" style="137" customWidth="1"/>
    <col min="5538" max="5538" width="15.140625" style="137" bestFit="1" customWidth="1"/>
    <col min="5539" max="5539" width="12.85546875" style="137" bestFit="1" customWidth="1"/>
    <col min="5540" max="5540" width="15.28515625" style="137" bestFit="1" customWidth="1"/>
    <col min="5541" max="5541" width="14.85546875" style="137" bestFit="1" customWidth="1"/>
    <col min="5542" max="5543" width="17.5703125" style="137" bestFit="1" customWidth="1"/>
    <col min="5544" max="5544" width="11.140625" style="137" bestFit="1" customWidth="1"/>
    <col min="5545" max="5545" width="13.42578125" style="137" customWidth="1"/>
    <col min="5546" max="5546" width="17.7109375" style="137" bestFit="1" customWidth="1"/>
    <col min="5547" max="5547" width="17.5703125" style="137" bestFit="1" customWidth="1"/>
    <col min="5548" max="5548" width="18" style="137" bestFit="1" customWidth="1"/>
    <col min="5549" max="5551" width="12.85546875" style="137" bestFit="1" customWidth="1"/>
    <col min="5552" max="5552" width="13.85546875" style="137" bestFit="1" customWidth="1"/>
    <col min="5553" max="5554" width="12.85546875" style="137" bestFit="1" customWidth="1"/>
    <col min="5555" max="5555" width="11" style="137" bestFit="1" customWidth="1"/>
    <col min="5556" max="5556" width="13.85546875" style="137" bestFit="1" customWidth="1"/>
    <col min="5557" max="5557" width="14.85546875" style="137" bestFit="1" customWidth="1"/>
    <col min="5558" max="5558" width="17.7109375" style="137" bestFit="1" customWidth="1"/>
    <col min="5559" max="5559" width="15.140625" style="137" bestFit="1" customWidth="1"/>
    <col min="5560" max="5560" width="16.7109375" style="137" bestFit="1" customWidth="1"/>
    <col min="5561" max="5561" width="15.7109375" style="137" bestFit="1" customWidth="1"/>
    <col min="5562" max="5562" width="17.7109375" style="137" bestFit="1" customWidth="1"/>
    <col min="5563" max="5563" width="15.7109375" style="137" bestFit="1" customWidth="1"/>
    <col min="5564" max="5564" width="18" style="137" bestFit="1" customWidth="1"/>
    <col min="5565" max="5565" width="13.140625" style="137" bestFit="1" customWidth="1"/>
    <col min="5566" max="5566" width="17.7109375" style="137" bestFit="1" customWidth="1"/>
    <col min="5567" max="5567" width="15.140625" style="137" bestFit="1" customWidth="1"/>
    <col min="5568" max="5568" width="18" style="137" bestFit="1" customWidth="1"/>
    <col min="5569" max="5569" width="15.7109375" style="137" bestFit="1" customWidth="1"/>
    <col min="5570" max="5571" width="15.140625" style="137" bestFit="1" customWidth="1"/>
    <col min="5572" max="5572" width="15.7109375" style="137" bestFit="1" customWidth="1"/>
    <col min="5573" max="5573" width="12.85546875" style="137" customWidth="1"/>
    <col min="5574" max="5574" width="17.7109375" style="137" bestFit="1" customWidth="1"/>
    <col min="5575" max="5575" width="15.85546875" style="137" bestFit="1" customWidth="1"/>
    <col min="5576" max="5576" width="18" style="137" bestFit="1" customWidth="1"/>
    <col min="5577" max="5577" width="10.5703125" style="137" bestFit="1" customWidth="1"/>
    <col min="5578" max="5578" width="17.7109375" style="137" bestFit="1" customWidth="1"/>
    <col min="5579" max="5579" width="15.140625" style="137" bestFit="1" customWidth="1"/>
    <col min="5580" max="5580" width="18" style="137" bestFit="1" customWidth="1"/>
    <col min="5581" max="5581" width="15.7109375" style="137" bestFit="1" customWidth="1"/>
    <col min="5582" max="5582" width="17.7109375" style="137" bestFit="1" customWidth="1"/>
    <col min="5583" max="5583" width="15.7109375" style="137" bestFit="1" customWidth="1"/>
    <col min="5584" max="5584" width="18" style="137" bestFit="1" customWidth="1"/>
    <col min="5585" max="5585" width="12.85546875" style="137" bestFit="1" customWidth="1"/>
    <col min="5586" max="5586" width="12.42578125" style="137" bestFit="1" customWidth="1"/>
    <col min="5587" max="5587" width="10.7109375" style="137" bestFit="1" customWidth="1"/>
    <col min="5588" max="5588" width="10.140625" style="137" customWidth="1"/>
    <col min="5589" max="5589" width="13.140625" style="137" bestFit="1" customWidth="1"/>
    <col min="5590" max="5593" width="0" style="137" hidden="1" customWidth="1"/>
    <col min="5594" max="5594" width="15.140625" style="137" bestFit="1" customWidth="1"/>
    <col min="5595" max="5595" width="13" style="137" bestFit="1" customWidth="1"/>
    <col min="5596" max="5596" width="15.28515625" style="137" bestFit="1" customWidth="1"/>
    <col min="5597" max="5597" width="12.85546875" style="137" bestFit="1" customWidth="1"/>
    <col min="5598" max="5601" width="0" style="137" hidden="1" customWidth="1"/>
    <col min="5602" max="5603" width="17.7109375" style="137" bestFit="1" customWidth="1"/>
    <col min="5604" max="5604" width="18.85546875" style="137" bestFit="1" customWidth="1"/>
    <col min="5605" max="5605" width="12.85546875" style="137" bestFit="1" customWidth="1"/>
    <col min="5606" max="5606" width="17.7109375" style="137" bestFit="1" customWidth="1"/>
    <col min="5607" max="5607" width="12.5703125" style="137" bestFit="1" customWidth="1"/>
    <col min="5608" max="5608" width="18" style="137" bestFit="1" customWidth="1"/>
    <col min="5609" max="5609" width="13" style="137" customWidth="1"/>
    <col min="5610" max="5610" width="15.140625" style="137" bestFit="1" customWidth="1"/>
    <col min="5611" max="5611" width="13" style="137" bestFit="1" customWidth="1"/>
    <col min="5612" max="5612" width="16.7109375" style="137" bestFit="1" customWidth="1"/>
    <col min="5613" max="5613" width="13.140625" style="137" bestFit="1" customWidth="1"/>
    <col min="5614" max="5616" width="12.140625" style="137" customWidth="1"/>
    <col min="5617" max="5618" width="14" style="137" customWidth="1"/>
    <col min="5619" max="5619" width="26.28515625" style="137" customWidth="1"/>
    <col min="5620" max="5620" width="15.42578125" style="137" bestFit="1" customWidth="1"/>
    <col min="5621" max="5621" width="11.140625" style="137" bestFit="1" customWidth="1"/>
    <col min="5622" max="5622" width="9.140625" style="137"/>
    <col min="5623" max="5623" width="9.28515625" style="137" bestFit="1" customWidth="1"/>
    <col min="5624" max="5771" width="9.140625" style="137"/>
    <col min="5772" max="5772" width="6" style="137" bestFit="1" customWidth="1"/>
    <col min="5773" max="5773" width="23.7109375" style="137" customWidth="1"/>
    <col min="5774" max="5774" width="19.5703125" style="137" bestFit="1" customWidth="1"/>
    <col min="5775" max="5775" width="19.7109375" style="137" bestFit="1" customWidth="1"/>
    <col min="5776" max="5776" width="18.85546875" style="137" bestFit="1" customWidth="1"/>
    <col min="5777" max="5777" width="12.85546875" style="137" bestFit="1" customWidth="1"/>
    <col min="5778" max="5778" width="17.7109375" style="137" bestFit="1" customWidth="1"/>
    <col min="5779" max="5779" width="17.5703125" style="137" bestFit="1" customWidth="1"/>
    <col min="5780" max="5780" width="18.85546875" style="137" bestFit="1" customWidth="1"/>
    <col min="5781" max="5781" width="12.42578125" style="137" bestFit="1" customWidth="1"/>
    <col min="5782" max="5782" width="15.85546875" style="137" bestFit="1" customWidth="1"/>
    <col min="5783" max="5783" width="17.7109375" style="137" bestFit="1" customWidth="1"/>
    <col min="5784" max="5784" width="18" style="137" bestFit="1" customWidth="1"/>
    <col min="5785" max="5785" width="13.5703125" style="137" customWidth="1"/>
    <col min="5786" max="5786" width="15.85546875" style="137" bestFit="1" customWidth="1"/>
    <col min="5787" max="5787" width="15.140625" style="137" bestFit="1" customWidth="1"/>
    <col min="5788" max="5788" width="18" style="137" bestFit="1" customWidth="1"/>
    <col min="5789" max="5789" width="13.140625" style="137" bestFit="1" customWidth="1"/>
    <col min="5790" max="5790" width="17.7109375" style="137" bestFit="1" customWidth="1"/>
    <col min="5791" max="5791" width="15.85546875" style="137" customWidth="1"/>
    <col min="5792" max="5792" width="18" style="137" bestFit="1" customWidth="1"/>
    <col min="5793" max="5793" width="13.5703125" style="137" customWidth="1"/>
    <col min="5794" max="5794" width="15.140625" style="137" bestFit="1" customWidth="1"/>
    <col min="5795" max="5795" width="12.85546875" style="137" bestFit="1" customWidth="1"/>
    <col min="5796" max="5796" width="15.28515625" style="137" bestFit="1" customWidth="1"/>
    <col min="5797" max="5797" width="14.85546875" style="137" bestFit="1" customWidth="1"/>
    <col min="5798" max="5799" width="17.5703125" style="137" bestFit="1" customWidth="1"/>
    <col min="5800" max="5800" width="11.140625" style="137" bestFit="1" customWidth="1"/>
    <col min="5801" max="5801" width="13.42578125" style="137" customWidth="1"/>
    <col min="5802" max="5802" width="17.7109375" style="137" bestFit="1" customWidth="1"/>
    <col min="5803" max="5803" width="17.5703125" style="137" bestFit="1" customWidth="1"/>
    <col min="5804" max="5804" width="18" style="137" bestFit="1" customWidth="1"/>
    <col min="5805" max="5807" width="12.85546875" style="137" bestFit="1" customWidth="1"/>
    <col min="5808" max="5808" width="13.85546875" style="137" bestFit="1" customWidth="1"/>
    <col min="5809" max="5810" width="12.85546875" style="137" bestFit="1" customWidth="1"/>
    <col min="5811" max="5811" width="11" style="137" bestFit="1" customWidth="1"/>
    <col min="5812" max="5812" width="13.85546875" style="137" bestFit="1" customWidth="1"/>
    <col min="5813" max="5813" width="14.85546875" style="137" bestFit="1" customWidth="1"/>
    <col min="5814" max="5814" width="17.7109375" style="137" bestFit="1" customWidth="1"/>
    <col min="5815" max="5815" width="15.140625" style="137" bestFit="1" customWidth="1"/>
    <col min="5816" max="5816" width="16.7109375" style="137" bestFit="1" customWidth="1"/>
    <col min="5817" max="5817" width="15.7109375" style="137" bestFit="1" customWidth="1"/>
    <col min="5818" max="5818" width="17.7109375" style="137" bestFit="1" customWidth="1"/>
    <col min="5819" max="5819" width="15.7109375" style="137" bestFit="1" customWidth="1"/>
    <col min="5820" max="5820" width="18" style="137" bestFit="1" customWidth="1"/>
    <col min="5821" max="5821" width="13.140625" style="137" bestFit="1" customWidth="1"/>
    <col min="5822" max="5822" width="17.7109375" style="137" bestFit="1" customWidth="1"/>
    <col min="5823" max="5823" width="15.140625" style="137" bestFit="1" customWidth="1"/>
    <col min="5824" max="5824" width="18" style="137" bestFit="1" customWidth="1"/>
    <col min="5825" max="5825" width="15.7109375" style="137" bestFit="1" customWidth="1"/>
    <col min="5826" max="5827" width="15.140625" style="137" bestFit="1" customWidth="1"/>
    <col min="5828" max="5828" width="15.7109375" style="137" bestFit="1" customWidth="1"/>
    <col min="5829" max="5829" width="12.85546875" style="137" customWidth="1"/>
    <col min="5830" max="5830" width="17.7109375" style="137" bestFit="1" customWidth="1"/>
    <col min="5831" max="5831" width="15.85546875" style="137" bestFit="1" customWidth="1"/>
    <col min="5832" max="5832" width="18" style="137" bestFit="1" customWidth="1"/>
    <col min="5833" max="5833" width="10.5703125" style="137" bestFit="1" customWidth="1"/>
    <col min="5834" max="5834" width="17.7109375" style="137" bestFit="1" customWidth="1"/>
    <col min="5835" max="5835" width="15.140625" style="137" bestFit="1" customWidth="1"/>
    <col min="5836" max="5836" width="18" style="137" bestFit="1" customWidth="1"/>
    <col min="5837" max="5837" width="15.7109375" style="137" bestFit="1" customWidth="1"/>
    <col min="5838" max="5838" width="17.7109375" style="137" bestFit="1" customWidth="1"/>
    <col min="5839" max="5839" width="15.7109375" style="137" bestFit="1" customWidth="1"/>
    <col min="5840" max="5840" width="18" style="137" bestFit="1" customWidth="1"/>
    <col min="5841" max="5841" width="12.85546875" style="137" bestFit="1" customWidth="1"/>
    <col min="5842" max="5842" width="12.42578125" style="137" bestFit="1" customWidth="1"/>
    <col min="5843" max="5843" width="10.7109375" style="137" bestFit="1" customWidth="1"/>
    <col min="5844" max="5844" width="10.140625" style="137" customWidth="1"/>
    <col min="5845" max="5845" width="13.140625" style="137" bestFit="1" customWidth="1"/>
    <col min="5846" max="5849" width="0" style="137" hidden="1" customWidth="1"/>
    <col min="5850" max="5850" width="15.140625" style="137" bestFit="1" customWidth="1"/>
    <col min="5851" max="5851" width="13" style="137" bestFit="1" customWidth="1"/>
    <col min="5852" max="5852" width="15.28515625" style="137" bestFit="1" customWidth="1"/>
    <col min="5853" max="5853" width="12.85546875" style="137" bestFit="1" customWidth="1"/>
    <col min="5854" max="5857" width="0" style="137" hidden="1" customWidth="1"/>
    <col min="5858" max="5859" width="17.7109375" style="137" bestFit="1" customWidth="1"/>
    <col min="5860" max="5860" width="18.85546875" style="137" bestFit="1" customWidth="1"/>
    <col min="5861" max="5861" width="12.85546875" style="137" bestFit="1" customWidth="1"/>
    <col min="5862" max="5862" width="17.7109375" style="137" bestFit="1" customWidth="1"/>
    <col min="5863" max="5863" width="12.5703125" style="137" bestFit="1" customWidth="1"/>
    <col min="5864" max="5864" width="18" style="137" bestFit="1" customWidth="1"/>
    <col min="5865" max="5865" width="13" style="137" customWidth="1"/>
    <col min="5866" max="5866" width="15.140625" style="137" bestFit="1" customWidth="1"/>
    <col min="5867" max="5867" width="13" style="137" bestFit="1" customWidth="1"/>
    <col min="5868" max="5868" width="16.7109375" style="137" bestFit="1" customWidth="1"/>
    <col min="5869" max="5869" width="13.140625" style="137" bestFit="1" customWidth="1"/>
    <col min="5870" max="5872" width="12.140625" style="137" customWidth="1"/>
    <col min="5873" max="5874" width="14" style="137" customWidth="1"/>
    <col min="5875" max="5875" width="26.28515625" style="137" customWidth="1"/>
    <col min="5876" max="5876" width="15.42578125" style="137" bestFit="1" customWidth="1"/>
    <col min="5877" max="5877" width="11.140625" style="137" bestFit="1" customWidth="1"/>
    <col min="5878" max="5878" width="9.140625" style="137"/>
    <col min="5879" max="5879" width="9.28515625" style="137" bestFit="1" customWidth="1"/>
    <col min="5880" max="6027" width="9.140625" style="137"/>
    <col min="6028" max="6028" width="6" style="137" bestFit="1" customWidth="1"/>
    <col min="6029" max="6029" width="23.7109375" style="137" customWidth="1"/>
    <col min="6030" max="6030" width="19.5703125" style="137" bestFit="1" customWidth="1"/>
    <col min="6031" max="6031" width="19.7109375" style="137" bestFit="1" customWidth="1"/>
    <col min="6032" max="6032" width="18.85546875" style="137" bestFit="1" customWidth="1"/>
    <col min="6033" max="6033" width="12.85546875" style="137" bestFit="1" customWidth="1"/>
    <col min="6034" max="6034" width="17.7109375" style="137" bestFit="1" customWidth="1"/>
    <col min="6035" max="6035" width="17.5703125" style="137" bestFit="1" customWidth="1"/>
    <col min="6036" max="6036" width="18.85546875" style="137" bestFit="1" customWidth="1"/>
    <col min="6037" max="6037" width="12.42578125" style="137" bestFit="1" customWidth="1"/>
    <col min="6038" max="6038" width="15.85546875" style="137" bestFit="1" customWidth="1"/>
    <col min="6039" max="6039" width="17.7109375" style="137" bestFit="1" customWidth="1"/>
    <col min="6040" max="6040" width="18" style="137" bestFit="1" customWidth="1"/>
    <col min="6041" max="6041" width="13.5703125" style="137" customWidth="1"/>
    <col min="6042" max="6042" width="15.85546875" style="137" bestFit="1" customWidth="1"/>
    <col min="6043" max="6043" width="15.140625" style="137" bestFit="1" customWidth="1"/>
    <col min="6044" max="6044" width="18" style="137" bestFit="1" customWidth="1"/>
    <col min="6045" max="6045" width="13.140625" style="137" bestFit="1" customWidth="1"/>
    <col min="6046" max="6046" width="17.7109375" style="137" bestFit="1" customWidth="1"/>
    <col min="6047" max="6047" width="15.85546875" style="137" customWidth="1"/>
    <col min="6048" max="6048" width="18" style="137" bestFit="1" customWidth="1"/>
    <col min="6049" max="6049" width="13.5703125" style="137" customWidth="1"/>
    <col min="6050" max="6050" width="15.140625" style="137" bestFit="1" customWidth="1"/>
    <col min="6051" max="6051" width="12.85546875" style="137" bestFit="1" customWidth="1"/>
    <col min="6052" max="6052" width="15.28515625" style="137" bestFit="1" customWidth="1"/>
    <col min="6053" max="6053" width="14.85546875" style="137" bestFit="1" customWidth="1"/>
    <col min="6054" max="6055" width="17.5703125" style="137" bestFit="1" customWidth="1"/>
    <col min="6056" max="6056" width="11.140625" style="137" bestFit="1" customWidth="1"/>
    <col min="6057" max="6057" width="13.42578125" style="137" customWidth="1"/>
    <col min="6058" max="6058" width="17.7109375" style="137" bestFit="1" customWidth="1"/>
    <col min="6059" max="6059" width="17.5703125" style="137" bestFit="1" customWidth="1"/>
    <col min="6060" max="6060" width="18" style="137" bestFit="1" customWidth="1"/>
    <col min="6061" max="6063" width="12.85546875" style="137" bestFit="1" customWidth="1"/>
    <col min="6064" max="6064" width="13.85546875" style="137" bestFit="1" customWidth="1"/>
    <col min="6065" max="6066" width="12.85546875" style="137" bestFit="1" customWidth="1"/>
    <col min="6067" max="6067" width="11" style="137" bestFit="1" customWidth="1"/>
    <col min="6068" max="6068" width="13.85546875" style="137" bestFit="1" customWidth="1"/>
    <col min="6069" max="6069" width="14.85546875" style="137" bestFit="1" customWidth="1"/>
    <col min="6070" max="6070" width="17.7109375" style="137" bestFit="1" customWidth="1"/>
    <col min="6071" max="6071" width="15.140625" style="137" bestFit="1" customWidth="1"/>
    <col min="6072" max="6072" width="16.7109375" style="137" bestFit="1" customWidth="1"/>
    <col min="6073" max="6073" width="15.7109375" style="137" bestFit="1" customWidth="1"/>
    <col min="6074" max="6074" width="17.7109375" style="137" bestFit="1" customWidth="1"/>
    <col min="6075" max="6075" width="15.7109375" style="137" bestFit="1" customWidth="1"/>
    <col min="6076" max="6076" width="18" style="137" bestFit="1" customWidth="1"/>
    <col min="6077" max="6077" width="13.140625" style="137" bestFit="1" customWidth="1"/>
    <col min="6078" max="6078" width="17.7109375" style="137" bestFit="1" customWidth="1"/>
    <col min="6079" max="6079" width="15.140625" style="137" bestFit="1" customWidth="1"/>
    <col min="6080" max="6080" width="18" style="137" bestFit="1" customWidth="1"/>
    <col min="6081" max="6081" width="15.7109375" style="137" bestFit="1" customWidth="1"/>
    <col min="6082" max="6083" width="15.140625" style="137" bestFit="1" customWidth="1"/>
    <col min="6084" max="6084" width="15.7109375" style="137" bestFit="1" customWidth="1"/>
    <col min="6085" max="6085" width="12.85546875" style="137" customWidth="1"/>
    <col min="6086" max="6086" width="17.7109375" style="137" bestFit="1" customWidth="1"/>
    <col min="6087" max="6087" width="15.85546875" style="137" bestFit="1" customWidth="1"/>
    <col min="6088" max="6088" width="18" style="137" bestFit="1" customWidth="1"/>
    <col min="6089" max="6089" width="10.5703125" style="137" bestFit="1" customWidth="1"/>
    <col min="6090" max="6090" width="17.7109375" style="137" bestFit="1" customWidth="1"/>
    <col min="6091" max="6091" width="15.140625" style="137" bestFit="1" customWidth="1"/>
    <col min="6092" max="6092" width="18" style="137" bestFit="1" customWidth="1"/>
    <col min="6093" max="6093" width="15.7109375" style="137" bestFit="1" customWidth="1"/>
    <col min="6094" max="6094" width="17.7109375" style="137" bestFit="1" customWidth="1"/>
    <col min="6095" max="6095" width="15.7109375" style="137" bestFit="1" customWidth="1"/>
    <col min="6096" max="6096" width="18" style="137" bestFit="1" customWidth="1"/>
    <col min="6097" max="6097" width="12.85546875" style="137" bestFit="1" customWidth="1"/>
    <col min="6098" max="6098" width="12.42578125" style="137" bestFit="1" customWidth="1"/>
    <col min="6099" max="6099" width="10.7109375" style="137" bestFit="1" customWidth="1"/>
    <col min="6100" max="6100" width="10.140625" style="137" customWidth="1"/>
    <col min="6101" max="6101" width="13.140625" style="137" bestFit="1" customWidth="1"/>
    <col min="6102" max="6105" width="0" style="137" hidden="1" customWidth="1"/>
    <col min="6106" max="6106" width="15.140625" style="137" bestFit="1" customWidth="1"/>
    <col min="6107" max="6107" width="13" style="137" bestFit="1" customWidth="1"/>
    <col min="6108" max="6108" width="15.28515625" style="137" bestFit="1" customWidth="1"/>
    <col min="6109" max="6109" width="12.85546875" style="137" bestFit="1" customWidth="1"/>
    <col min="6110" max="6113" width="0" style="137" hidden="1" customWidth="1"/>
    <col min="6114" max="6115" width="17.7109375" style="137" bestFit="1" customWidth="1"/>
    <col min="6116" max="6116" width="18.85546875" style="137" bestFit="1" customWidth="1"/>
    <col min="6117" max="6117" width="12.85546875" style="137" bestFit="1" customWidth="1"/>
    <col min="6118" max="6118" width="17.7109375" style="137" bestFit="1" customWidth="1"/>
    <col min="6119" max="6119" width="12.5703125" style="137" bestFit="1" customWidth="1"/>
    <col min="6120" max="6120" width="18" style="137" bestFit="1" customWidth="1"/>
    <col min="6121" max="6121" width="13" style="137" customWidth="1"/>
    <col min="6122" max="6122" width="15.140625" style="137" bestFit="1" customWidth="1"/>
    <col min="6123" max="6123" width="13" style="137" bestFit="1" customWidth="1"/>
    <col min="6124" max="6124" width="16.7109375" style="137" bestFit="1" customWidth="1"/>
    <col min="6125" max="6125" width="13.140625" style="137" bestFit="1" customWidth="1"/>
    <col min="6126" max="6128" width="12.140625" style="137" customWidth="1"/>
    <col min="6129" max="6130" width="14" style="137" customWidth="1"/>
    <col min="6131" max="6131" width="26.28515625" style="137" customWidth="1"/>
    <col min="6132" max="6132" width="15.42578125" style="137" bestFit="1" customWidth="1"/>
    <col min="6133" max="6133" width="11.140625" style="137" bestFit="1" customWidth="1"/>
    <col min="6134" max="6134" width="9.140625" style="137"/>
    <col min="6135" max="6135" width="9.28515625" style="137" bestFit="1" customWidth="1"/>
    <col min="6136" max="6283" width="9.140625" style="137"/>
    <col min="6284" max="6284" width="6" style="137" bestFit="1" customWidth="1"/>
    <col min="6285" max="6285" width="23.7109375" style="137" customWidth="1"/>
    <col min="6286" max="6286" width="19.5703125" style="137" bestFit="1" customWidth="1"/>
    <col min="6287" max="6287" width="19.7109375" style="137" bestFit="1" customWidth="1"/>
    <col min="6288" max="6288" width="18.85546875" style="137" bestFit="1" customWidth="1"/>
    <col min="6289" max="6289" width="12.85546875" style="137" bestFit="1" customWidth="1"/>
    <col min="6290" max="6290" width="17.7109375" style="137" bestFit="1" customWidth="1"/>
    <col min="6291" max="6291" width="17.5703125" style="137" bestFit="1" customWidth="1"/>
    <col min="6292" max="6292" width="18.85546875" style="137" bestFit="1" customWidth="1"/>
    <col min="6293" max="6293" width="12.42578125" style="137" bestFit="1" customWidth="1"/>
    <col min="6294" max="6294" width="15.85546875" style="137" bestFit="1" customWidth="1"/>
    <col min="6295" max="6295" width="17.7109375" style="137" bestFit="1" customWidth="1"/>
    <col min="6296" max="6296" width="18" style="137" bestFit="1" customWidth="1"/>
    <col min="6297" max="6297" width="13.5703125" style="137" customWidth="1"/>
    <col min="6298" max="6298" width="15.85546875" style="137" bestFit="1" customWidth="1"/>
    <col min="6299" max="6299" width="15.140625" style="137" bestFit="1" customWidth="1"/>
    <col min="6300" max="6300" width="18" style="137" bestFit="1" customWidth="1"/>
    <col min="6301" max="6301" width="13.140625" style="137" bestFit="1" customWidth="1"/>
    <col min="6302" max="6302" width="17.7109375" style="137" bestFit="1" customWidth="1"/>
    <col min="6303" max="6303" width="15.85546875" style="137" customWidth="1"/>
    <col min="6304" max="6304" width="18" style="137" bestFit="1" customWidth="1"/>
    <col min="6305" max="6305" width="13.5703125" style="137" customWidth="1"/>
    <col min="6306" max="6306" width="15.140625" style="137" bestFit="1" customWidth="1"/>
    <col min="6307" max="6307" width="12.85546875" style="137" bestFit="1" customWidth="1"/>
    <col min="6308" max="6308" width="15.28515625" style="137" bestFit="1" customWidth="1"/>
    <col min="6309" max="6309" width="14.85546875" style="137" bestFit="1" customWidth="1"/>
    <col min="6310" max="6311" width="17.5703125" style="137" bestFit="1" customWidth="1"/>
    <col min="6312" max="6312" width="11.140625" style="137" bestFit="1" customWidth="1"/>
    <col min="6313" max="6313" width="13.42578125" style="137" customWidth="1"/>
    <col min="6314" max="6314" width="17.7109375" style="137" bestFit="1" customWidth="1"/>
    <col min="6315" max="6315" width="17.5703125" style="137" bestFit="1" customWidth="1"/>
    <col min="6316" max="6316" width="18" style="137" bestFit="1" customWidth="1"/>
    <col min="6317" max="6319" width="12.85546875" style="137" bestFit="1" customWidth="1"/>
    <col min="6320" max="6320" width="13.85546875" style="137" bestFit="1" customWidth="1"/>
    <col min="6321" max="6322" width="12.85546875" style="137" bestFit="1" customWidth="1"/>
    <col min="6323" max="6323" width="11" style="137" bestFit="1" customWidth="1"/>
    <col min="6324" max="6324" width="13.85546875" style="137" bestFit="1" customWidth="1"/>
    <col min="6325" max="6325" width="14.85546875" style="137" bestFit="1" customWidth="1"/>
    <col min="6326" max="6326" width="17.7109375" style="137" bestFit="1" customWidth="1"/>
    <col min="6327" max="6327" width="15.140625" style="137" bestFit="1" customWidth="1"/>
    <col min="6328" max="6328" width="16.7109375" style="137" bestFit="1" customWidth="1"/>
    <col min="6329" max="6329" width="15.7109375" style="137" bestFit="1" customWidth="1"/>
    <col min="6330" max="6330" width="17.7109375" style="137" bestFit="1" customWidth="1"/>
    <col min="6331" max="6331" width="15.7109375" style="137" bestFit="1" customWidth="1"/>
    <col min="6332" max="6332" width="18" style="137" bestFit="1" customWidth="1"/>
    <col min="6333" max="6333" width="13.140625" style="137" bestFit="1" customWidth="1"/>
    <col min="6334" max="6334" width="17.7109375" style="137" bestFit="1" customWidth="1"/>
    <col min="6335" max="6335" width="15.140625" style="137" bestFit="1" customWidth="1"/>
    <col min="6336" max="6336" width="18" style="137" bestFit="1" customWidth="1"/>
    <col min="6337" max="6337" width="15.7109375" style="137" bestFit="1" customWidth="1"/>
    <col min="6338" max="6339" width="15.140625" style="137" bestFit="1" customWidth="1"/>
    <col min="6340" max="6340" width="15.7109375" style="137" bestFit="1" customWidth="1"/>
    <col min="6341" max="6341" width="12.85546875" style="137" customWidth="1"/>
    <col min="6342" max="6342" width="17.7109375" style="137" bestFit="1" customWidth="1"/>
    <col min="6343" max="6343" width="15.85546875" style="137" bestFit="1" customWidth="1"/>
    <col min="6344" max="6344" width="18" style="137" bestFit="1" customWidth="1"/>
    <col min="6345" max="6345" width="10.5703125" style="137" bestFit="1" customWidth="1"/>
    <col min="6346" max="6346" width="17.7109375" style="137" bestFit="1" customWidth="1"/>
    <col min="6347" max="6347" width="15.140625" style="137" bestFit="1" customWidth="1"/>
    <col min="6348" max="6348" width="18" style="137" bestFit="1" customWidth="1"/>
    <col min="6349" max="6349" width="15.7109375" style="137" bestFit="1" customWidth="1"/>
    <col min="6350" max="6350" width="17.7109375" style="137" bestFit="1" customWidth="1"/>
    <col min="6351" max="6351" width="15.7109375" style="137" bestFit="1" customWidth="1"/>
    <col min="6352" max="6352" width="18" style="137" bestFit="1" customWidth="1"/>
    <col min="6353" max="6353" width="12.85546875" style="137" bestFit="1" customWidth="1"/>
    <col min="6354" max="6354" width="12.42578125" style="137" bestFit="1" customWidth="1"/>
    <col min="6355" max="6355" width="10.7109375" style="137" bestFit="1" customWidth="1"/>
    <col min="6356" max="6356" width="10.140625" style="137" customWidth="1"/>
    <col min="6357" max="6357" width="13.140625" style="137" bestFit="1" customWidth="1"/>
    <col min="6358" max="6361" width="0" style="137" hidden="1" customWidth="1"/>
    <col min="6362" max="6362" width="15.140625" style="137" bestFit="1" customWidth="1"/>
    <col min="6363" max="6363" width="13" style="137" bestFit="1" customWidth="1"/>
    <col min="6364" max="6364" width="15.28515625" style="137" bestFit="1" customWidth="1"/>
    <col min="6365" max="6365" width="12.85546875" style="137" bestFit="1" customWidth="1"/>
    <col min="6366" max="6369" width="0" style="137" hidden="1" customWidth="1"/>
    <col min="6370" max="6371" width="17.7109375" style="137" bestFit="1" customWidth="1"/>
    <col min="6372" max="6372" width="18.85546875" style="137" bestFit="1" customWidth="1"/>
    <col min="6373" max="6373" width="12.85546875" style="137" bestFit="1" customWidth="1"/>
    <col min="6374" max="6374" width="17.7109375" style="137" bestFit="1" customWidth="1"/>
    <col min="6375" max="6375" width="12.5703125" style="137" bestFit="1" customWidth="1"/>
    <col min="6376" max="6376" width="18" style="137" bestFit="1" customWidth="1"/>
    <col min="6377" max="6377" width="13" style="137" customWidth="1"/>
    <col min="6378" max="6378" width="15.140625" style="137" bestFit="1" customWidth="1"/>
    <col min="6379" max="6379" width="13" style="137" bestFit="1" customWidth="1"/>
    <col min="6380" max="6380" width="16.7109375" style="137" bestFit="1" customWidth="1"/>
    <col min="6381" max="6381" width="13.140625" style="137" bestFit="1" customWidth="1"/>
    <col min="6382" max="6384" width="12.140625" style="137" customWidth="1"/>
    <col min="6385" max="6386" width="14" style="137" customWidth="1"/>
    <col min="6387" max="6387" width="26.28515625" style="137" customWidth="1"/>
    <col min="6388" max="6388" width="15.42578125" style="137" bestFit="1" customWidth="1"/>
    <col min="6389" max="6389" width="11.140625" style="137" bestFit="1" customWidth="1"/>
    <col min="6390" max="6390" width="9.140625" style="137"/>
    <col min="6391" max="6391" width="9.28515625" style="137" bestFit="1" customWidth="1"/>
    <col min="6392" max="6539" width="9.140625" style="137"/>
    <col min="6540" max="6540" width="6" style="137" bestFit="1" customWidth="1"/>
    <col min="6541" max="6541" width="23.7109375" style="137" customWidth="1"/>
    <col min="6542" max="6542" width="19.5703125" style="137" bestFit="1" customWidth="1"/>
    <col min="6543" max="6543" width="19.7109375" style="137" bestFit="1" customWidth="1"/>
    <col min="6544" max="6544" width="18.85546875" style="137" bestFit="1" customWidth="1"/>
    <col min="6545" max="6545" width="12.85546875" style="137" bestFit="1" customWidth="1"/>
    <col min="6546" max="6546" width="17.7109375" style="137" bestFit="1" customWidth="1"/>
    <col min="6547" max="6547" width="17.5703125" style="137" bestFit="1" customWidth="1"/>
    <col min="6548" max="6548" width="18.85546875" style="137" bestFit="1" customWidth="1"/>
    <col min="6549" max="6549" width="12.42578125" style="137" bestFit="1" customWidth="1"/>
    <col min="6550" max="6550" width="15.85546875" style="137" bestFit="1" customWidth="1"/>
    <col min="6551" max="6551" width="17.7109375" style="137" bestFit="1" customWidth="1"/>
    <col min="6552" max="6552" width="18" style="137" bestFit="1" customWidth="1"/>
    <col min="6553" max="6553" width="13.5703125" style="137" customWidth="1"/>
    <col min="6554" max="6554" width="15.85546875" style="137" bestFit="1" customWidth="1"/>
    <col min="6555" max="6555" width="15.140625" style="137" bestFit="1" customWidth="1"/>
    <col min="6556" max="6556" width="18" style="137" bestFit="1" customWidth="1"/>
    <col min="6557" max="6557" width="13.140625" style="137" bestFit="1" customWidth="1"/>
    <col min="6558" max="6558" width="17.7109375" style="137" bestFit="1" customWidth="1"/>
    <col min="6559" max="6559" width="15.85546875" style="137" customWidth="1"/>
    <col min="6560" max="6560" width="18" style="137" bestFit="1" customWidth="1"/>
    <col min="6561" max="6561" width="13.5703125" style="137" customWidth="1"/>
    <col min="6562" max="6562" width="15.140625" style="137" bestFit="1" customWidth="1"/>
    <col min="6563" max="6563" width="12.85546875" style="137" bestFit="1" customWidth="1"/>
    <col min="6564" max="6564" width="15.28515625" style="137" bestFit="1" customWidth="1"/>
    <col min="6565" max="6565" width="14.85546875" style="137" bestFit="1" customWidth="1"/>
    <col min="6566" max="6567" width="17.5703125" style="137" bestFit="1" customWidth="1"/>
    <col min="6568" max="6568" width="11.140625" style="137" bestFit="1" customWidth="1"/>
    <col min="6569" max="6569" width="13.42578125" style="137" customWidth="1"/>
    <col min="6570" max="6570" width="17.7109375" style="137" bestFit="1" customWidth="1"/>
    <col min="6571" max="6571" width="17.5703125" style="137" bestFit="1" customWidth="1"/>
    <col min="6572" max="6572" width="18" style="137" bestFit="1" customWidth="1"/>
    <col min="6573" max="6575" width="12.85546875" style="137" bestFit="1" customWidth="1"/>
    <col min="6576" max="6576" width="13.85546875" style="137" bestFit="1" customWidth="1"/>
    <col min="6577" max="6578" width="12.85546875" style="137" bestFit="1" customWidth="1"/>
    <col min="6579" max="6579" width="11" style="137" bestFit="1" customWidth="1"/>
    <col min="6580" max="6580" width="13.85546875" style="137" bestFit="1" customWidth="1"/>
    <col min="6581" max="6581" width="14.85546875" style="137" bestFit="1" customWidth="1"/>
    <col min="6582" max="6582" width="17.7109375" style="137" bestFit="1" customWidth="1"/>
    <col min="6583" max="6583" width="15.140625" style="137" bestFit="1" customWidth="1"/>
    <col min="6584" max="6584" width="16.7109375" style="137" bestFit="1" customWidth="1"/>
    <col min="6585" max="6585" width="15.7109375" style="137" bestFit="1" customWidth="1"/>
    <col min="6586" max="6586" width="17.7109375" style="137" bestFit="1" customWidth="1"/>
    <col min="6587" max="6587" width="15.7109375" style="137" bestFit="1" customWidth="1"/>
    <col min="6588" max="6588" width="18" style="137" bestFit="1" customWidth="1"/>
    <col min="6589" max="6589" width="13.140625" style="137" bestFit="1" customWidth="1"/>
    <col min="6590" max="6590" width="17.7109375" style="137" bestFit="1" customWidth="1"/>
    <col min="6591" max="6591" width="15.140625" style="137" bestFit="1" customWidth="1"/>
    <col min="6592" max="6592" width="18" style="137" bestFit="1" customWidth="1"/>
    <col min="6593" max="6593" width="15.7109375" style="137" bestFit="1" customWidth="1"/>
    <col min="6594" max="6595" width="15.140625" style="137" bestFit="1" customWidth="1"/>
    <col min="6596" max="6596" width="15.7109375" style="137" bestFit="1" customWidth="1"/>
    <col min="6597" max="6597" width="12.85546875" style="137" customWidth="1"/>
    <col min="6598" max="6598" width="17.7109375" style="137" bestFit="1" customWidth="1"/>
    <col min="6599" max="6599" width="15.85546875" style="137" bestFit="1" customWidth="1"/>
    <col min="6600" max="6600" width="18" style="137" bestFit="1" customWidth="1"/>
    <col min="6601" max="6601" width="10.5703125" style="137" bestFit="1" customWidth="1"/>
    <col min="6602" max="6602" width="17.7109375" style="137" bestFit="1" customWidth="1"/>
    <col min="6603" max="6603" width="15.140625" style="137" bestFit="1" customWidth="1"/>
    <col min="6604" max="6604" width="18" style="137" bestFit="1" customWidth="1"/>
    <col min="6605" max="6605" width="15.7109375" style="137" bestFit="1" customWidth="1"/>
    <col min="6606" max="6606" width="17.7109375" style="137" bestFit="1" customWidth="1"/>
    <col min="6607" max="6607" width="15.7109375" style="137" bestFit="1" customWidth="1"/>
    <col min="6608" max="6608" width="18" style="137" bestFit="1" customWidth="1"/>
    <col min="6609" max="6609" width="12.85546875" style="137" bestFit="1" customWidth="1"/>
    <col min="6610" max="6610" width="12.42578125" style="137" bestFit="1" customWidth="1"/>
    <col min="6611" max="6611" width="10.7109375" style="137" bestFit="1" customWidth="1"/>
    <col min="6612" max="6612" width="10.140625" style="137" customWidth="1"/>
    <col min="6613" max="6613" width="13.140625" style="137" bestFit="1" customWidth="1"/>
    <col min="6614" max="6617" width="0" style="137" hidden="1" customWidth="1"/>
    <col min="6618" max="6618" width="15.140625" style="137" bestFit="1" customWidth="1"/>
    <col min="6619" max="6619" width="13" style="137" bestFit="1" customWidth="1"/>
    <col min="6620" max="6620" width="15.28515625" style="137" bestFit="1" customWidth="1"/>
    <col min="6621" max="6621" width="12.85546875" style="137" bestFit="1" customWidth="1"/>
    <col min="6622" max="6625" width="0" style="137" hidden="1" customWidth="1"/>
    <col min="6626" max="6627" width="17.7109375" style="137" bestFit="1" customWidth="1"/>
    <col min="6628" max="6628" width="18.85546875" style="137" bestFit="1" customWidth="1"/>
    <col min="6629" max="6629" width="12.85546875" style="137" bestFit="1" customWidth="1"/>
    <col min="6630" max="6630" width="17.7109375" style="137" bestFit="1" customWidth="1"/>
    <col min="6631" max="6631" width="12.5703125" style="137" bestFit="1" customWidth="1"/>
    <col min="6632" max="6632" width="18" style="137" bestFit="1" customWidth="1"/>
    <col min="6633" max="6633" width="13" style="137" customWidth="1"/>
    <col min="6634" max="6634" width="15.140625" style="137" bestFit="1" customWidth="1"/>
    <col min="6635" max="6635" width="13" style="137" bestFit="1" customWidth="1"/>
    <col min="6636" max="6636" width="16.7109375" style="137" bestFit="1" customWidth="1"/>
    <col min="6637" max="6637" width="13.140625" style="137" bestFit="1" customWidth="1"/>
    <col min="6638" max="6640" width="12.140625" style="137" customWidth="1"/>
    <col min="6641" max="6642" width="14" style="137" customWidth="1"/>
    <col min="6643" max="6643" width="26.28515625" style="137" customWidth="1"/>
    <col min="6644" max="6644" width="15.42578125" style="137" bestFit="1" customWidth="1"/>
    <col min="6645" max="6645" width="11.140625" style="137" bestFit="1" customWidth="1"/>
    <col min="6646" max="6646" width="9.140625" style="137"/>
    <col min="6647" max="6647" width="9.28515625" style="137" bestFit="1" customWidth="1"/>
    <col min="6648" max="6795" width="9.140625" style="137"/>
    <col min="6796" max="6796" width="6" style="137" bestFit="1" customWidth="1"/>
    <col min="6797" max="6797" width="23.7109375" style="137" customWidth="1"/>
    <col min="6798" max="6798" width="19.5703125" style="137" bestFit="1" customWidth="1"/>
    <col min="6799" max="6799" width="19.7109375" style="137" bestFit="1" customWidth="1"/>
    <col min="6800" max="6800" width="18.85546875" style="137" bestFit="1" customWidth="1"/>
    <col min="6801" max="6801" width="12.85546875" style="137" bestFit="1" customWidth="1"/>
    <col min="6802" max="6802" width="17.7109375" style="137" bestFit="1" customWidth="1"/>
    <col min="6803" max="6803" width="17.5703125" style="137" bestFit="1" customWidth="1"/>
    <col min="6804" max="6804" width="18.85546875" style="137" bestFit="1" customWidth="1"/>
    <col min="6805" max="6805" width="12.42578125" style="137" bestFit="1" customWidth="1"/>
    <col min="6806" max="6806" width="15.85546875" style="137" bestFit="1" customWidth="1"/>
    <col min="6807" max="6807" width="17.7109375" style="137" bestFit="1" customWidth="1"/>
    <col min="6808" max="6808" width="18" style="137" bestFit="1" customWidth="1"/>
    <col min="6809" max="6809" width="13.5703125" style="137" customWidth="1"/>
    <col min="6810" max="6810" width="15.85546875" style="137" bestFit="1" customWidth="1"/>
    <col min="6811" max="6811" width="15.140625" style="137" bestFit="1" customWidth="1"/>
    <col min="6812" max="6812" width="18" style="137" bestFit="1" customWidth="1"/>
    <col min="6813" max="6813" width="13.140625" style="137" bestFit="1" customWidth="1"/>
    <col min="6814" max="6814" width="17.7109375" style="137" bestFit="1" customWidth="1"/>
    <col min="6815" max="6815" width="15.85546875" style="137" customWidth="1"/>
    <col min="6816" max="6816" width="18" style="137" bestFit="1" customWidth="1"/>
    <col min="6817" max="6817" width="13.5703125" style="137" customWidth="1"/>
    <col min="6818" max="6818" width="15.140625" style="137" bestFit="1" customWidth="1"/>
    <col min="6819" max="6819" width="12.85546875" style="137" bestFit="1" customWidth="1"/>
    <col min="6820" max="6820" width="15.28515625" style="137" bestFit="1" customWidth="1"/>
    <col min="6821" max="6821" width="14.85546875" style="137" bestFit="1" customWidth="1"/>
    <col min="6822" max="6823" width="17.5703125" style="137" bestFit="1" customWidth="1"/>
    <col min="6824" max="6824" width="11.140625" style="137" bestFit="1" customWidth="1"/>
    <col min="6825" max="6825" width="13.42578125" style="137" customWidth="1"/>
    <col min="6826" max="6826" width="17.7109375" style="137" bestFit="1" customWidth="1"/>
    <col min="6827" max="6827" width="17.5703125" style="137" bestFit="1" customWidth="1"/>
    <col min="6828" max="6828" width="18" style="137" bestFit="1" customWidth="1"/>
    <col min="6829" max="6831" width="12.85546875" style="137" bestFit="1" customWidth="1"/>
    <col min="6832" max="6832" width="13.85546875" style="137" bestFit="1" customWidth="1"/>
    <col min="6833" max="6834" width="12.85546875" style="137" bestFit="1" customWidth="1"/>
    <col min="6835" max="6835" width="11" style="137" bestFit="1" customWidth="1"/>
    <col min="6836" max="6836" width="13.85546875" style="137" bestFit="1" customWidth="1"/>
    <col min="6837" max="6837" width="14.85546875" style="137" bestFit="1" customWidth="1"/>
    <col min="6838" max="6838" width="17.7109375" style="137" bestFit="1" customWidth="1"/>
    <col min="6839" max="6839" width="15.140625" style="137" bestFit="1" customWidth="1"/>
    <col min="6840" max="6840" width="16.7109375" style="137" bestFit="1" customWidth="1"/>
    <col min="6841" max="6841" width="15.7109375" style="137" bestFit="1" customWidth="1"/>
    <col min="6842" max="6842" width="17.7109375" style="137" bestFit="1" customWidth="1"/>
    <col min="6843" max="6843" width="15.7109375" style="137" bestFit="1" customWidth="1"/>
    <col min="6844" max="6844" width="18" style="137" bestFit="1" customWidth="1"/>
    <col min="6845" max="6845" width="13.140625" style="137" bestFit="1" customWidth="1"/>
    <col min="6846" max="6846" width="17.7109375" style="137" bestFit="1" customWidth="1"/>
    <col min="6847" max="6847" width="15.140625" style="137" bestFit="1" customWidth="1"/>
    <col min="6848" max="6848" width="18" style="137" bestFit="1" customWidth="1"/>
    <col min="6849" max="6849" width="15.7109375" style="137" bestFit="1" customWidth="1"/>
    <col min="6850" max="6851" width="15.140625" style="137" bestFit="1" customWidth="1"/>
    <col min="6852" max="6852" width="15.7109375" style="137" bestFit="1" customWidth="1"/>
    <col min="6853" max="6853" width="12.85546875" style="137" customWidth="1"/>
    <col min="6854" max="6854" width="17.7109375" style="137" bestFit="1" customWidth="1"/>
    <col min="6855" max="6855" width="15.85546875" style="137" bestFit="1" customWidth="1"/>
    <col min="6856" max="6856" width="18" style="137" bestFit="1" customWidth="1"/>
    <col min="6857" max="6857" width="10.5703125" style="137" bestFit="1" customWidth="1"/>
    <col min="6858" max="6858" width="17.7109375" style="137" bestFit="1" customWidth="1"/>
    <col min="6859" max="6859" width="15.140625" style="137" bestFit="1" customWidth="1"/>
    <col min="6860" max="6860" width="18" style="137" bestFit="1" customWidth="1"/>
    <col min="6861" max="6861" width="15.7109375" style="137" bestFit="1" customWidth="1"/>
    <col min="6862" max="6862" width="17.7109375" style="137" bestFit="1" customWidth="1"/>
    <col min="6863" max="6863" width="15.7109375" style="137" bestFit="1" customWidth="1"/>
    <col min="6864" max="6864" width="18" style="137" bestFit="1" customWidth="1"/>
    <col min="6865" max="6865" width="12.85546875" style="137" bestFit="1" customWidth="1"/>
    <col min="6866" max="6866" width="12.42578125" style="137" bestFit="1" customWidth="1"/>
    <col min="6867" max="6867" width="10.7109375" style="137" bestFit="1" customWidth="1"/>
    <col min="6868" max="6868" width="10.140625" style="137" customWidth="1"/>
    <col min="6869" max="6869" width="13.140625" style="137" bestFit="1" customWidth="1"/>
    <col min="6870" max="6873" width="0" style="137" hidden="1" customWidth="1"/>
    <col min="6874" max="6874" width="15.140625" style="137" bestFit="1" customWidth="1"/>
    <col min="6875" max="6875" width="13" style="137" bestFit="1" customWidth="1"/>
    <col min="6876" max="6876" width="15.28515625" style="137" bestFit="1" customWidth="1"/>
    <col min="6877" max="6877" width="12.85546875" style="137" bestFit="1" customWidth="1"/>
    <col min="6878" max="6881" width="0" style="137" hidden="1" customWidth="1"/>
    <col min="6882" max="6883" width="17.7109375" style="137" bestFit="1" customWidth="1"/>
    <col min="6884" max="6884" width="18.85546875" style="137" bestFit="1" customWidth="1"/>
    <col min="6885" max="6885" width="12.85546875" style="137" bestFit="1" customWidth="1"/>
    <col min="6886" max="6886" width="17.7109375" style="137" bestFit="1" customWidth="1"/>
    <col min="6887" max="6887" width="12.5703125" style="137" bestFit="1" customWidth="1"/>
    <col min="6888" max="6888" width="18" style="137" bestFit="1" customWidth="1"/>
    <col min="6889" max="6889" width="13" style="137" customWidth="1"/>
    <col min="6890" max="6890" width="15.140625" style="137" bestFit="1" customWidth="1"/>
    <col min="6891" max="6891" width="13" style="137" bestFit="1" customWidth="1"/>
    <col min="6892" max="6892" width="16.7109375" style="137" bestFit="1" customWidth="1"/>
    <col min="6893" max="6893" width="13.140625" style="137" bestFit="1" customWidth="1"/>
    <col min="6894" max="6896" width="12.140625" style="137" customWidth="1"/>
    <col min="6897" max="6898" width="14" style="137" customWidth="1"/>
    <col min="6899" max="6899" width="26.28515625" style="137" customWidth="1"/>
    <col min="6900" max="6900" width="15.42578125" style="137" bestFit="1" customWidth="1"/>
    <col min="6901" max="6901" width="11.140625" style="137" bestFit="1" customWidth="1"/>
    <col min="6902" max="6902" width="9.140625" style="137"/>
    <col min="6903" max="6903" width="9.28515625" style="137" bestFit="1" customWidth="1"/>
    <col min="6904" max="7051" width="9.140625" style="137"/>
    <col min="7052" max="7052" width="6" style="137" bestFit="1" customWidth="1"/>
    <col min="7053" max="7053" width="23.7109375" style="137" customWidth="1"/>
    <col min="7054" max="7054" width="19.5703125" style="137" bestFit="1" customWidth="1"/>
    <col min="7055" max="7055" width="19.7109375" style="137" bestFit="1" customWidth="1"/>
    <col min="7056" max="7056" width="18.85546875" style="137" bestFit="1" customWidth="1"/>
    <col min="7057" max="7057" width="12.85546875" style="137" bestFit="1" customWidth="1"/>
    <col min="7058" max="7058" width="17.7109375" style="137" bestFit="1" customWidth="1"/>
    <col min="7059" max="7059" width="17.5703125" style="137" bestFit="1" customWidth="1"/>
    <col min="7060" max="7060" width="18.85546875" style="137" bestFit="1" customWidth="1"/>
    <col min="7061" max="7061" width="12.42578125" style="137" bestFit="1" customWidth="1"/>
    <col min="7062" max="7062" width="15.85546875" style="137" bestFit="1" customWidth="1"/>
    <col min="7063" max="7063" width="17.7109375" style="137" bestFit="1" customWidth="1"/>
    <col min="7064" max="7064" width="18" style="137" bestFit="1" customWidth="1"/>
    <col min="7065" max="7065" width="13.5703125" style="137" customWidth="1"/>
    <col min="7066" max="7066" width="15.85546875" style="137" bestFit="1" customWidth="1"/>
    <col min="7067" max="7067" width="15.140625" style="137" bestFit="1" customWidth="1"/>
    <col min="7068" max="7068" width="18" style="137" bestFit="1" customWidth="1"/>
    <col min="7069" max="7069" width="13.140625" style="137" bestFit="1" customWidth="1"/>
    <col min="7070" max="7070" width="17.7109375" style="137" bestFit="1" customWidth="1"/>
    <col min="7071" max="7071" width="15.85546875" style="137" customWidth="1"/>
    <col min="7072" max="7072" width="18" style="137" bestFit="1" customWidth="1"/>
    <col min="7073" max="7073" width="13.5703125" style="137" customWidth="1"/>
    <col min="7074" max="7074" width="15.140625" style="137" bestFit="1" customWidth="1"/>
    <col min="7075" max="7075" width="12.85546875" style="137" bestFit="1" customWidth="1"/>
    <col min="7076" max="7076" width="15.28515625" style="137" bestFit="1" customWidth="1"/>
    <col min="7077" max="7077" width="14.85546875" style="137" bestFit="1" customWidth="1"/>
    <col min="7078" max="7079" width="17.5703125" style="137" bestFit="1" customWidth="1"/>
    <col min="7080" max="7080" width="11.140625" style="137" bestFit="1" customWidth="1"/>
    <col min="7081" max="7081" width="13.42578125" style="137" customWidth="1"/>
    <col min="7082" max="7082" width="17.7109375" style="137" bestFit="1" customWidth="1"/>
    <col min="7083" max="7083" width="17.5703125" style="137" bestFit="1" customWidth="1"/>
    <col min="7084" max="7084" width="18" style="137" bestFit="1" customWidth="1"/>
    <col min="7085" max="7087" width="12.85546875" style="137" bestFit="1" customWidth="1"/>
    <col min="7088" max="7088" width="13.85546875" style="137" bestFit="1" customWidth="1"/>
    <col min="7089" max="7090" width="12.85546875" style="137" bestFit="1" customWidth="1"/>
    <col min="7091" max="7091" width="11" style="137" bestFit="1" customWidth="1"/>
    <col min="7092" max="7092" width="13.85546875" style="137" bestFit="1" customWidth="1"/>
    <col min="7093" max="7093" width="14.85546875" style="137" bestFit="1" customWidth="1"/>
    <col min="7094" max="7094" width="17.7109375" style="137" bestFit="1" customWidth="1"/>
    <col min="7095" max="7095" width="15.140625" style="137" bestFit="1" customWidth="1"/>
    <col min="7096" max="7096" width="16.7109375" style="137" bestFit="1" customWidth="1"/>
    <col min="7097" max="7097" width="15.7109375" style="137" bestFit="1" customWidth="1"/>
    <col min="7098" max="7098" width="17.7109375" style="137" bestFit="1" customWidth="1"/>
    <col min="7099" max="7099" width="15.7109375" style="137" bestFit="1" customWidth="1"/>
    <col min="7100" max="7100" width="18" style="137" bestFit="1" customWidth="1"/>
    <col min="7101" max="7101" width="13.140625" style="137" bestFit="1" customWidth="1"/>
    <col min="7102" max="7102" width="17.7109375" style="137" bestFit="1" customWidth="1"/>
    <col min="7103" max="7103" width="15.140625" style="137" bestFit="1" customWidth="1"/>
    <col min="7104" max="7104" width="18" style="137" bestFit="1" customWidth="1"/>
    <col min="7105" max="7105" width="15.7109375" style="137" bestFit="1" customWidth="1"/>
    <col min="7106" max="7107" width="15.140625" style="137" bestFit="1" customWidth="1"/>
    <col min="7108" max="7108" width="15.7109375" style="137" bestFit="1" customWidth="1"/>
    <col min="7109" max="7109" width="12.85546875" style="137" customWidth="1"/>
    <col min="7110" max="7110" width="17.7109375" style="137" bestFit="1" customWidth="1"/>
    <col min="7111" max="7111" width="15.85546875" style="137" bestFit="1" customWidth="1"/>
    <col min="7112" max="7112" width="18" style="137" bestFit="1" customWidth="1"/>
    <col min="7113" max="7113" width="10.5703125" style="137" bestFit="1" customWidth="1"/>
    <col min="7114" max="7114" width="17.7109375" style="137" bestFit="1" customWidth="1"/>
    <col min="7115" max="7115" width="15.140625" style="137" bestFit="1" customWidth="1"/>
    <col min="7116" max="7116" width="18" style="137" bestFit="1" customWidth="1"/>
    <col min="7117" max="7117" width="15.7109375" style="137" bestFit="1" customWidth="1"/>
    <col min="7118" max="7118" width="17.7109375" style="137" bestFit="1" customWidth="1"/>
    <col min="7119" max="7119" width="15.7109375" style="137" bestFit="1" customWidth="1"/>
    <col min="7120" max="7120" width="18" style="137" bestFit="1" customWidth="1"/>
    <col min="7121" max="7121" width="12.85546875" style="137" bestFit="1" customWidth="1"/>
    <col min="7122" max="7122" width="12.42578125" style="137" bestFit="1" customWidth="1"/>
    <col min="7123" max="7123" width="10.7109375" style="137" bestFit="1" customWidth="1"/>
    <col min="7124" max="7124" width="10.140625" style="137" customWidth="1"/>
    <col min="7125" max="7125" width="13.140625" style="137" bestFit="1" customWidth="1"/>
    <col min="7126" max="7129" width="0" style="137" hidden="1" customWidth="1"/>
    <col min="7130" max="7130" width="15.140625" style="137" bestFit="1" customWidth="1"/>
    <col min="7131" max="7131" width="13" style="137" bestFit="1" customWidth="1"/>
    <col min="7132" max="7132" width="15.28515625" style="137" bestFit="1" customWidth="1"/>
    <col min="7133" max="7133" width="12.85546875" style="137" bestFit="1" customWidth="1"/>
    <col min="7134" max="7137" width="0" style="137" hidden="1" customWidth="1"/>
    <col min="7138" max="7139" width="17.7109375" style="137" bestFit="1" customWidth="1"/>
    <col min="7140" max="7140" width="18.85546875" style="137" bestFit="1" customWidth="1"/>
    <col min="7141" max="7141" width="12.85546875" style="137" bestFit="1" customWidth="1"/>
    <col min="7142" max="7142" width="17.7109375" style="137" bestFit="1" customWidth="1"/>
    <col min="7143" max="7143" width="12.5703125" style="137" bestFit="1" customWidth="1"/>
    <col min="7144" max="7144" width="18" style="137" bestFit="1" customWidth="1"/>
    <col min="7145" max="7145" width="13" style="137" customWidth="1"/>
    <col min="7146" max="7146" width="15.140625" style="137" bestFit="1" customWidth="1"/>
    <col min="7147" max="7147" width="13" style="137" bestFit="1" customWidth="1"/>
    <col min="7148" max="7148" width="16.7109375" style="137" bestFit="1" customWidth="1"/>
    <col min="7149" max="7149" width="13.140625" style="137" bestFit="1" customWidth="1"/>
    <col min="7150" max="7152" width="12.140625" style="137" customWidth="1"/>
    <col min="7153" max="7154" width="14" style="137" customWidth="1"/>
    <col min="7155" max="7155" width="26.28515625" style="137" customWidth="1"/>
    <col min="7156" max="7156" width="15.42578125" style="137" bestFit="1" customWidth="1"/>
    <col min="7157" max="7157" width="11.140625" style="137" bestFit="1" customWidth="1"/>
    <col min="7158" max="7158" width="9.140625" style="137"/>
    <col min="7159" max="7159" width="9.28515625" style="137" bestFit="1" customWidth="1"/>
    <col min="7160" max="7307" width="9.140625" style="137"/>
    <col min="7308" max="7308" width="6" style="137" bestFit="1" customWidth="1"/>
    <col min="7309" max="7309" width="23.7109375" style="137" customWidth="1"/>
    <col min="7310" max="7310" width="19.5703125" style="137" bestFit="1" customWidth="1"/>
    <col min="7311" max="7311" width="19.7109375" style="137" bestFit="1" customWidth="1"/>
    <col min="7312" max="7312" width="18.85546875" style="137" bestFit="1" customWidth="1"/>
    <col min="7313" max="7313" width="12.85546875" style="137" bestFit="1" customWidth="1"/>
    <col min="7314" max="7314" width="17.7109375" style="137" bestFit="1" customWidth="1"/>
    <col min="7315" max="7315" width="17.5703125" style="137" bestFit="1" customWidth="1"/>
    <col min="7316" max="7316" width="18.85546875" style="137" bestFit="1" customWidth="1"/>
    <col min="7317" max="7317" width="12.42578125" style="137" bestFit="1" customWidth="1"/>
    <col min="7318" max="7318" width="15.85546875" style="137" bestFit="1" customWidth="1"/>
    <col min="7319" max="7319" width="17.7109375" style="137" bestFit="1" customWidth="1"/>
    <col min="7320" max="7320" width="18" style="137" bestFit="1" customWidth="1"/>
    <col min="7321" max="7321" width="13.5703125" style="137" customWidth="1"/>
    <col min="7322" max="7322" width="15.85546875" style="137" bestFit="1" customWidth="1"/>
    <col min="7323" max="7323" width="15.140625" style="137" bestFit="1" customWidth="1"/>
    <col min="7324" max="7324" width="18" style="137" bestFit="1" customWidth="1"/>
    <col min="7325" max="7325" width="13.140625" style="137" bestFit="1" customWidth="1"/>
    <col min="7326" max="7326" width="17.7109375" style="137" bestFit="1" customWidth="1"/>
    <col min="7327" max="7327" width="15.85546875" style="137" customWidth="1"/>
    <col min="7328" max="7328" width="18" style="137" bestFit="1" customWidth="1"/>
    <col min="7329" max="7329" width="13.5703125" style="137" customWidth="1"/>
    <col min="7330" max="7330" width="15.140625" style="137" bestFit="1" customWidth="1"/>
    <col min="7331" max="7331" width="12.85546875" style="137" bestFit="1" customWidth="1"/>
    <col min="7332" max="7332" width="15.28515625" style="137" bestFit="1" customWidth="1"/>
    <col min="7333" max="7333" width="14.85546875" style="137" bestFit="1" customWidth="1"/>
    <col min="7334" max="7335" width="17.5703125" style="137" bestFit="1" customWidth="1"/>
    <col min="7336" max="7336" width="11.140625" style="137" bestFit="1" customWidth="1"/>
    <col min="7337" max="7337" width="13.42578125" style="137" customWidth="1"/>
    <col min="7338" max="7338" width="17.7109375" style="137" bestFit="1" customWidth="1"/>
    <col min="7339" max="7339" width="17.5703125" style="137" bestFit="1" customWidth="1"/>
    <col min="7340" max="7340" width="18" style="137" bestFit="1" customWidth="1"/>
    <col min="7341" max="7343" width="12.85546875" style="137" bestFit="1" customWidth="1"/>
    <col min="7344" max="7344" width="13.85546875" style="137" bestFit="1" customWidth="1"/>
    <col min="7345" max="7346" width="12.85546875" style="137" bestFit="1" customWidth="1"/>
    <col min="7347" max="7347" width="11" style="137" bestFit="1" customWidth="1"/>
    <col min="7348" max="7348" width="13.85546875" style="137" bestFit="1" customWidth="1"/>
    <col min="7349" max="7349" width="14.85546875" style="137" bestFit="1" customWidth="1"/>
    <col min="7350" max="7350" width="17.7109375" style="137" bestFit="1" customWidth="1"/>
    <col min="7351" max="7351" width="15.140625" style="137" bestFit="1" customWidth="1"/>
    <col min="7352" max="7352" width="16.7109375" style="137" bestFit="1" customWidth="1"/>
    <col min="7353" max="7353" width="15.7109375" style="137" bestFit="1" customWidth="1"/>
    <col min="7354" max="7354" width="17.7109375" style="137" bestFit="1" customWidth="1"/>
    <col min="7355" max="7355" width="15.7109375" style="137" bestFit="1" customWidth="1"/>
    <col min="7356" max="7356" width="18" style="137" bestFit="1" customWidth="1"/>
    <col min="7357" max="7357" width="13.140625" style="137" bestFit="1" customWidth="1"/>
    <col min="7358" max="7358" width="17.7109375" style="137" bestFit="1" customWidth="1"/>
    <col min="7359" max="7359" width="15.140625" style="137" bestFit="1" customWidth="1"/>
    <col min="7360" max="7360" width="18" style="137" bestFit="1" customWidth="1"/>
    <col min="7361" max="7361" width="15.7109375" style="137" bestFit="1" customWidth="1"/>
    <col min="7362" max="7363" width="15.140625" style="137" bestFit="1" customWidth="1"/>
    <col min="7364" max="7364" width="15.7109375" style="137" bestFit="1" customWidth="1"/>
    <col min="7365" max="7365" width="12.85546875" style="137" customWidth="1"/>
    <col min="7366" max="7366" width="17.7109375" style="137" bestFit="1" customWidth="1"/>
    <col min="7367" max="7367" width="15.85546875" style="137" bestFit="1" customWidth="1"/>
    <col min="7368" max="7368" width="18" style="137" bestFit="1" customWidth="1"/>
    <col min="7369" max="7369" width="10.5703125" style="137" bestFit="1" customWidth="1"/>
    <col min="7370" max="7370" width="17.7109375" style="137" bestFit="1" customWidth="1"/>
    <col min="7371" max="7371" width="15.140625" style="137" bestFit="1" customWidth="1"/>
    <col min="7372" max="7372" width="18" style="137" bestFit="1" customWidth="1"/>
    <col min="7373" max="7373" width="15.7109375" style="137" bestFit="1" customWidth="1"/>
    <col min="7374" max="7374" width="17.7109375" style="137" bestFit="1" customWidth="1"/>
    <col min="7375" max="7375" width="15.7109375" style="137" bestFit="1" customWidth="1"/>
    <col min="7376" max="7376" width="18" style="137" bestFit="1" customWidth="1"/>
    <col min="7377" max="7377" width="12.85546875" style="137" bestFit="1" customWidth="1"/>
    <col min="7378" max="7378" width="12.42578125" style="137" bestFit="1" customWidth="1"/>
    <col min="7379" max="7379" width="10.7109375" style="137" bestFit="1" customWidth="1"/>
    <col min="7380" max="7380" width="10.140625" style="137" customWidth="1"/>
    <col min="7381" max="7381" width="13.140625" style="137" bestFit="1" customWidth="1"/>
    <col min="7382" max="7385" width="0" style="137" hidden="1" customWidth="1"/>
    <col min="7386" max="7386" width="15.140625" style="137" bestFit="1" customWidth="1"/>
    <col min="7387" max="7387" width="13" style="137" bestFit="1" customWidth="1"/>
    <col min="7388" max="7388" width="15.28515625" style="137" bestFit="1" customWidth="1"/>
    <col min="7389" max="7389" width="12.85546875" style="137" bestFit="1" customWidth="1"/>
    <col min="7390" max="7393" width="0" style="137" hidden="1" customWidth="1"/>
    <col min="7394" max="7395" width="17.7109375" style="137" bestFit="1" customWidth="1"/>
    <col min="7396" max="7396" width="18.85546875" style="137" bestFit="1" customWidth="1"/>
    <col min="7397" max="7397" width="12.85546875" style="137" bestFit="1" customWidth="1"/>
    <col min="7398" max="7398" width="17.7109375" style="137" bestFit="1" customWidth="1"/>
    <col min="7399" max="7399" width="12.5703125" style="137" bestFit="1" customWidth="1"/>
    <col min="7400" max="7400" width="18" style="137" bestFit="1" customWidth="1"/>
    <col min="7401" max="7401" width="13" style="137" customWidth="1"/>
    <col min="7402" max="7402" width="15.140625" style="137" bestFit="1" customWidth="1"/>
    <col min="7403" max="7403" width="13" style="137" bestFit="1" customWidth="1"/>
    <col min="7404" max="7404" width="16.7109375" style="137" bestFit="1" customWidth="1"/>
    <col min="7405" max="7405" width="13.140625" style="137" bestFit="1" customWidth="1"/>
    <col min="7406" max="7408" width="12.140625" style="137" customWidth="1"/>
    <col min="7409" max="7410" width="14" style="137" customWidth="1"/>
    <col min="7411" max="7411" width="26.28515625" style="137" customWidth="1"/>
    <col min="7412" max="7412" width="15.42578125" style="137" bestFit="1" customWidth="1"/>
    <col min="7413" max="7413" width="11.140625" style="137" bestFit="1" customWidth="1"/>
    <col min="7414" max="7414" width="9.140625" style="137"/>
    <col min="7415" max="7415" width="9.28515625" style="137" bestFit="1" customWidth="1"/>
    <col min="7416" max="7563" width="9.140625" style="137"/>
    <col min="7564" max="7564" width="6" style="137" bestFit="1" customWidth="1"/>
    <col min="7565" max="7565" width="23.7109375" style="137" customWidth="1"/>
    <col min="7566" max="7566" width="19.5703125" style="137" bestFit="1" customWidth="1"/>
    <col min="7567" max="7567" width="19.7109375" style="137" bestFit="1" customWidth="1"/>
    <col min="7568" max="7568" width="18.85546875" style="137" bestFit="1" customWidth="1"/>
    <col min="7569" max="7569" width="12.85546875" style="137" bestFit="1" customWidth="1"/>
    <col min="7570" max="7570" width="17.7109375" style="137" bestFit="1" customWidth="1"/>
    <col min="7571" max="7571" width="17.5703125" style="137" bestFit="1" customWidth="1"/>
    <col min="7572" max="7572" width="18.85546875" style="137" bestFit="1" customWidth="1"/>
    <col min="7573" max="7573" width="12.42578125" style="137" bestFit="1" customWidth="1"/>
    <col min="7574" max="7574" width="15.85546875" style="137" bestFit="1" customWidth="1"/>
    <col min="7575" max="7575" width="17.7109375" style="137" bestFit="1" customWidth="1"/>
    <col min="7576" max="7576" width="18" style="137" bestFit="1" customWidth="1"/>
    <col min="7577" max="7577" width="13.5703125" style="137" customWidth="1"/>
    <col min="7578" max="7578" width="15.85546875" style="137" bestFit="1" customWidth="1"/>
    <col min="7579" max="7579" width="15.140625" style="137" bestFit="1" customWidth="1"/>
    <col min="7580" max="7580" width="18" style="137" bestFit="1" customWidth="1"/>
    <col min="7581" max="7581" width="13.140625" style="137" bestFit="1" customWidth="1"/>
    <col min="7582" max="7582" width="17.7109375" style="137" bestFit="1" customWidth="1"/>
    <col min="7583" max="7583" width="15.85546875" style="137" customWidth="1"/>
    <col min="7584" max="7584" width="18" style="137" bestFit="1" customWidth="1"/>
    <col min="7585" max="7585" width="13.5703125" style="137" customWidth="1"/>
    <col min="7586" max="7586" width="15.140625" style="137" bestFit="1" customWidth="1"/>
    <col min="7587" max="7587" width="12.85546875" style="137" bestFit="1" customWidth="1"/>
    <col min="7588" max="7588" width="15.28515625" style="137" bestFit="1" customWidth="1"/>
    <col min="7589" max="7589" width="14.85546875" style="137" bestFit="1" customWidth="1"/>
    <col min="7590" max="7591" width="17.5703125" style="137" bestFit="1" customWidth="1"/>
    <col min="7592" max="7592" width="11.140625" style="137" bestFit="1" customWidth="1"/>
    <col min="7593" max="7593" width="13.42578125" style="137" customWidth="1"/>
    <col min="7594" max="7594" width="17.7109375" style="137" bestFit="1" customWidth="1"/>
    <col min="7595" max="7595" width="17.5703125" style="137" bestFit="1" customWidth="1"/>
    <col min="7596" max="7596" width="18" style="137" bestFit="1" customWidth="1"/>
    <col min="7597" max="7599" width="12.85546875" style="137" bestFit="1" customWidth="1"/>
    <col min="7600" max="7600" width="13.85546875" style="137" bestFit="1" customWidth="1"/>
    <col min="7601" max="7602" width="12.85546875" style="137" bestFit="1" customWidth="1"/>
    <col min="7603" max="7603" width="11" style="137" bestFit="1" customWidth="1"/>
    <col min="7604" max="7604" width="13.85546875" style="137" bestFit="1" customWidth="1"/>
    <col min="7605" max="7605" width="14.85546875" style="137" bestFit="1" customWidth="1"/>
    <col min="7606" max="7606" width="17.7109375" style="137" bestFit="1" customWidth="1"/>
    <col min="7607" max="7607" width="15.140625" style="137" bestFit="1" customWidth="1"/>
    <col min="7608" max="7608" width="16.7109375" style="137" bestFit="1" customWidth="1"/>
    <col min="7609" max="7609" width="15.7109375" style="137" bestFit="1" customWidth="1"/>
    <col min="7610" max="7610" width="17.7109375" style="137" bestFit="1" customWidth="1"/>
    <col min="7611" max="7611" width="15.7109375" style="137" bestFit="1" customWidth="1"/>
    <col min="7612" max="7612" width="18" style="137" bestFit="1" customWidth="1"/>
    <col min="7613" max="7613" width="13.140625" style="137" bestFit="1" customWidth="1"/>
    <col min="7614" max="7614" width="17.7109375" style="137" bestFit="1" customWidth="1"/>
    <col min="7615" max="7615" width="15.140625" style="137" bestFit="1" customWidth="1"/>
    <col min="7616" max="7616" width="18" style="137" bestFit="1" customWidth="1"/>
    <col min="7617" max="7617" width="15.7109375" style="137" bestFit="1" customWidth="1"/>
    <col min="7618" max="7619" width="15.140625" style="137" bestFit="1" customWidth="1"/>
    <col min="7620" max="7620" width="15.7109375" style="137" bestFit="1" customWidth="1"/>
    <col min="7621" max="7621" width="12.85546875" style="137" customWidth="1"/>
    <col min="7622" max="7622" width="17.7109375" style="137" bestFit="1" customWidth="1"/>
    <col min="7623" max="7623" width="15.85546875" style="137" bestFit="1" customWidth="1"/>
    <col min="7624" max="7624" width="18" style="137" bestFit="1" customWidth="1"/>
    <col min="7625" max="7625" width="10.5703125" style="137" bestFit="1" customWidth="1"/>
    <col min="7626" max="7626" width="17.7109375" style="137" bestFit="1" customWidth="1"/>
    <col min="7627" max="7627" width="15.140625" style="137" bestFit="1" customWidth="1"/>
    <col min="7628" max="7628" width="18" style="137" bestFit="1" customWidth="1"/>
    <col min="7629" max="7629" width="15.7109375" style="137" bestFit="1" customWidth="1"/>
    <col min="7630" max="7630" width="17.7109375" style="137" bestFit="1" customWidth="1"/>
    <col min="7631" max="7631" width="15.7109375" style="137" bestFit="1" customWidth="1"/>
    <col min="7632" max="7632" width="18" style="137" bestFit="1" customWidth="1"/>
    <col min="7633" max="7633" width="12.85546875" style="137" bestFit="1" customWidth="1"/>
    <col min="7634" max="7634" width="12.42578125" style="137" bestFit="1" customWidth="1"/>
    <col min="7635" max="7635" width="10.7109375" style="137" bestFit="1" customWidth="1"/>
    <col min="7636" max="7636" width="10.140625" style="137" customWidth="1"/>
    <col min="7637" max="7637" width="13.140625" style="137" bestFit="1" customWidth="1"/>
    <col min="7638" max="7641" width="0" style="137" hidden="1" customWidth="1"/>
    <col min="7642" max="7642" width="15.140625" style="137" bestFit="1" customWidth="1"/>
    <col min="7643" max="7643" width="13" style="137" bestFit="1" customWidth="1"/>
    <col min="7644" max="7644" width="15.28515625" style="137" bestFit="1" customWidth="1"/>
    <col min="7645" max="7645" width="12.85546875" style="137" bestFit="1" customWidth="1"/>
    <col min="7646" max="7649" width="0" style="137" hidden="1" customWidth="1"/>
    <col min="7650" max="7651" width="17.7109375" style="137" bestFit="1" customWidth="1"/>
    <col min="7652" max="7652" width="18.85546875" style="137" bestFit="1" customWidth="1"/>
    <col min="7653" max="7653" width="12.85546875" style="137" bestFit="1" customWidth="1"/>
    <col min="7654" max="7654" width="17.7109375" style="137" bestFit="1" customWidth="1"/>
    <col min="7655" max="7655" width="12.5703125" style="137" bestFit="1" customWidth="1"/>
    <col min="7656" max="7656" width="18" style="137" bestFit="1" customWidth="1"/>
    <col min="7657" max="7657" width="13" style="137" customWidth="1"/>
    <col min="7658" max="7658" width="15.140625" style="137" bestFit="1" customWidth="1"/>
    <col min="7659" max="7659" width="13" style="137" bestFit="1" customWidth="1"/>
    <col min="7660" max="7660" width="16.7109375" style="137" bestFit="1" customWidth="1"/>
    <col min="7661" max="7661" width="13.140625" style="137" bestFit="1" customWidth="1"/>
    <col min="7662" max="7664" width="12.140625" style="137" customWidth="1"/>
    <col min="7665" max="7666" width="14" style="137" customWidth="1"/>
    <col min="7667" max="7667" width="26.28515625" style="137" customWidth="1"/>
    <col min="7668" max="7668" width="15.42578125" style="137" bestFit="1" customWidth="1"/>
    <col min="7669" max="7669" width="11.140625" style="137" bestFit="1" customWidth="1"/>
    <col min="7670" max="7670" width="9.140625" style="137"/>
    <col min="7671" max="7671" width="9.28515625" style="137" bestFit="1" customWidth="1"/>
    <col min="7672" max="7819" width="9.140625" style="137"/>
    <col min="7820" max="7820" width="6" style="137" bestFit="1" customWidth="1"/>
    <col min="7821" max="7821" width="23.7109375" style="137" customWidth="1"/>
    <col min="7822" max="7822" width="19.5703125" style="137" bestFit="1" customWidth="1"/>
    <col min="7823" max="7823" width="19.7109375" style="137" bestFit="1" customWidth="1"/>
    <col min="7824" max="7824" width="18.85546875" style="137" bestFit="1" customWidth="1"/>
    <col min="7825" max="7825" width="12.85546875" style="137" bestFit="1" customWidth="1"/>
    <col min="7826" max="7826" width="17.7109375" style="137" bestFit="1" customWidth="1"/>
    <col min="7827" max="7827" width="17.5703125" style="137" bestFit="1" customWidth="1"/>
    <col min="7828" max="7828" width="18.85546875" style="137" bestFit="1" customWidth="1"/>
    <col min="7829" max="7829" width="12.42578125" style="137" bestFit="1" customWidth="1"/>
    <col min="7830" max="7830" width="15.85546875" style="137" bestFit="1" customWidth="1"/>
    <col min="7831" max="7831" width="17.7109375" style="137" bestFit="1" customWidth="1"/>
    <col min="7832" max="7832" width="18" style="137" bestFit="1" customWidth="1"/>
    <col min="7833" max="7833" width="13.5703125" style="137" customWidth="1"/>
    <col min="7834" max="7834" width="15.85546875" style="137" bestFit="1" customWidth="1"/>
    <col min="7835" max="7835" width="15.140625" style="137" bestFit="1" customWidth="1"/>
    <col min="7836" max="7836" width="18" style="137" bestFit="1" customWidth="1"/>
    <col min="7837" max="7837" width="13.140625" style="137" bestFit="1" customWidth="1"/>
    <col min="7838" max="7838" width="17.7109375" style="137" bestFit="1" customWidth="1"/>
    <col min="7839" max="7839" width="15.85546875" style="137" customWidth="1"/>
    <col min="7840" max="7840" width="18" style="137" bestFit="1" customWidth="1"/>
    <col min="7841" max="7841" width="13.5703125" style="137" customWidth="1"/>
    <col min="7842" max="7842" width="15.140625" style="137" bestFit="1" customWidth="1"/>
    <col min="7843" max="7843" width="12.85546875" style="137" bestFit="1" customWidth="1"/>
    <col min="7844" max="7844" width="15.28515625" style="137" bestFit="1" customWidth="1"/>
    <col min="7845" max="7845" width="14.85546875" style="137" bestFit="1" customWidth="1"/>
    <col min="7846" max="7847" width="17.5703125" style="137" bestFit="1" customWidth="1"/>
    <col min="7848" max="7848" width="11.140625" style="137" bestFit="1" customWidth="1"/>
    <col min="7849" max="7849" width="13.42578125" style="137" customWidth="1"/>
    <col min="7850" max="7850" width="17.7109375" style="137" bestFit="1" customWidth="1"/>
    <col min="7851" max="7851" width="17.5703125" style="137" bestFit="1" customWidth="1"/>
    <col min="7852" max="7852" width="18" style="137" bestFit="1" customWidth="1"/>
    <col min="7853" max="7855" width="12.85546875" style="137" bestFit="1" customWidth="1"/>
    <col min="7856" max="7856" width="13.85546875" style="137" bestFit="1" customWidth="1"/>
    <col min="7857" max="7858" width="12.85546875" style="137" bestFit="1" customWidth="1"/>
    <col min="7859" max="7859" width="11" style="137" bestFit="1" customWidth="1"/>
    <col min="7860" max="7860" width="13.85546875" style="137" bestFit="1" customWidth="1"/>
    <col min="7861" max="7861" width="14.85546875" style="137" bestFit="1" customWidth="1"/>
    <col min="7862" max="7862" width="17.7109375" style="137" bestFit="1" customWidth="1"/>
    <col min="7863" max="7863" width="15.140625" style="137" bestFit="1" customWidth="1"/>
    <col min="7864" max="7864" width="16.7109375" style="137" bestFit="1" customWidth="1"/>
    <col min="7865" max="7865" width="15.7109375" style="137" bestFit="1" customWidth="1"/>
    <col min="7866" max="7866" width="17.7109375" style="137" bestFit="1" customWidth="1"/>
    <col min="7867" max="7867" width="15.7109375" style="137" bestFit="1" customWidth="1"/>
    <col min="7868" max="7868" width="18" style="137" bestFit="1" customWidth="1"/>
    <col min="7869" max="7869" width="13.140625" style="137" bestFit="1" customWidth="1"/>
    <col min="7870" max="7870" width="17.7109375" style="137" bestFit="1" customWidth="1"/>
    <col min="7871" max="7871" width="15.140625" style="137" bestFit="1" customWidth="1"/>
    <col min="7872" max="7872" width="18" style="137" bestFit="1" customWidth="1"/>
    <col min="7873" max="7873" width="15.7109375" style="137" bestFit="1" customWidth="1"/>
    <col min="7874" max="7875" width="15.140625" style="137" bestFit="1" customWidth="1"/>
    <col min="7876" max="7876" width="15.7109375" style="137" bestFit="1" customWidth="1"/>
    <col min="7877" max="7877" width="12.85546875" style="137" customWidth="1"/>
    <col min="7878" max="7878" width="17.7109375" style="137" bestFit="1" customWidth="1"/>
    <col min="7879" max="7879" width="15.85546875" style="137" bestFit="1" customWidth="1"/>
    <col min="7880" max="7880" width="18" style="137" bestFit="1" customWidth="1"/>
    <col min="7881" max="7881" width="10.5703125" style="137" bestFit="1" customWidth="1"/>
    <col min="7882" max="7882" width="17.7109375" style="137" bestFit="1" customWidth="1"/>
    <col min="7883" max="7883" width="15.140625" style="137" bestFit="1" customWidth="1"/>
    <col min="7884" max="7884" width="18" style="137" bestFit="1" customWidth="1"/>
    <col min="7885" max="7885" width="15.7109375" style="137" bestFit="1" customWidth="1"/>
    <col min="7886" max="7886" width="17.7109375" style="137" bestFit="1" customWidth="1"/>
    <col min="7887" max="7887" width="15.7109375" style="137" bestFit="1" customWidth="1"/>
    <col min="7888" max="7888" width="18" style="137" bestFit="1" customWidth="1"/>
    <col min="7889" max="7889" width="12.85546875" style="137" bestFit="1" customWidth="1"/>
    <col min="7890" max="7890" width="12.42578125" style="137" bestFit="1" customWidth="1"/>
    <col min="7891" max="7891" width="10.7109375" style="137" bestFit="1" customWidth="1"/>
    <col min="7892" max="7892" width="10.140625" style="137" customWidth="1"/>
    <col min="7893" max="7893" width="13.140625" style="137" bestFit="1" customWidth="1"/>
    <col min="7894" max="7897" width="0" style="137" hidden="1" customWidth="1"/>
    <col min="7898" max="7898" width="15.140625" style="137" bestFit="1" customWidth="1"/>
    <col min="7899" max="7899" width="13" style="137" bestFit="1" customWidth="1"/>
    <col min="7900" max="7900" width="15.28515625" style="137" bestFit="1" customWidth="1"/>
    <col min="7901" max="7901" width="12.85546875" style="137" bestFit="1" customWidth="1"/>
    <col min="7902" max="7905" width="0" style="137" hidden="1" customWidth="1"/>
    <col min="7906" max="7907" width="17.7109375" style="137" bestFit="1" customWidth="1"/>
    <col min="7908" max="7908" width="18.85546875" style="137" bestFit="1" customWidth="1"/>
    <col min="7909" max="7909" width="12.85546875" style="137" bestFit="1" customWidth="1"/>
    <col min="7910" max="7910" width="17.7109375" style="137" bestFit="1" customWidth="1"/>
    <col min="7911" max="7911" width="12.5703125" style="137" bestFit="1" customWidth="1"/>
    <col min="7912" max="7912" width="18" style="137" bestFit="1" customWidth="1"/>
    <col min="7913" max="7913" width="13" style="137" customWidth="1"/>
    <col min="7914" max="7914" width="15.140625" style="137" bestFit="1" customWidth="1"/>
    <col min="7915" max="7915" width="13" style="137" bestFit="1" customWidth="1"/>
    <col min="7916" max="7916" width="16.7109375" style="137" bestFit="1" customWidth="1"/>
    <col min="7917" max="7917" width="13.140625" style="137" bestFit="1" customWidth="1"/>
    <col min="7918" max="7920" width="12.140625" style="137" customWidth="1"/>
    <col min="7921" max="7922" width="14" style="137" customWidth="1"/>
    <col min="7923" max="7923" width="26.28515625" style="137" customWidth="1"/>
    <col min="7924" max="7924" width="15.42578125" style="137" bestFit="1" customWidth="1"/>
    <col min="7925" max="7925" width="11.140625" style="137" bestFit="1" customWidth="1"/>
    <col min="7926" max="7926" width="9.140625" style="137"/>
    <col min="7927" max="7927" width="9.28515625" style="137" bestFit="1" customWidth="1"/>
    <col min="7928" max="8075" width="9.140625" style="137"/>
    <col min="8076" max="8076" width="6" style="137" bestFit="1" customWidth="1"/>
    <col min="8077" max="8077" width="23.7109375" style="137" customWidth="1"/>
    <col min="8078" max="8078" width="19.5703125" style="137" bestFit="1" customWidth="1"/>
    <col min="8079" max="8079" width="19.7109375" style="137" bestFit="1" customWidth="1"/>
    <col min="8080" max="8080" width="18.85546875" style="137" bestFit="1" customWidth="1"/>
    <col min="8081" max="8081" width="12.85546875" style="137" bestFit="1" customWidth="1"/>
    <col min="8082" max="8082" width="17.7109375" style="137" bestFit="1" customWidth="1"/>
    <col min="8083" max="8083" width="17.5703125" style="137" bestFit="1" customWidth="1"/>
    <col min="8084" max="8084" width="18.85546875" style="137" bestFit="1" customWidth="1"/>
    <col min="8085" max="8085" width="12.42578125" style="137" bestFit="1" customWidth="1"/>
    <col min="8086" max="8086" width="15.85546875" style="137" bestFit="1" customWidth="1"/>
    <col min="8087" max="8087" width="17.7109375" style="137" bestFit="1" customWidth="1"/>
    <col min="8088" max="8088" width="18" style="137" bestFit="1" customWidth="1"/>
    <col min="8089" max="8089" width="13.5703125" style="137" customWidth="1"/>
    <col min="8090" max="8090" width="15.85546875" style="137" bestFit="1" customWidth="1"/>
    <col min="8091" max="8091" width="15.140625" style="137" bestFit="1" customWidth="1"/>
    <col min="8092" max="8092" width="18" style="137" bestFit="1" customWidth="1"/>
    <col min="8093" max="8093" width="13.140625" style="137" bestFit="1" customWidth="1"/>
    <col min="8094" max="8094" width="17.7109375" style="137" bestFit="1" customWidth="1"/>
    <col min="8095" max="8095" width="15.85546875" style="137" customWidth="1"/>
    <col min="8096" max="8096" width="18" style="137" bestFit="1" customWidth="1"/>
    <col min="8097" max="8097" width="13.5703125" style="137" customWidth="1"/>
    <col min="8098" max="8098" width="15.140625" style="137" bestFit="1" customWidth="1"/>
    <col min="8099" max="8099" width="12.85546875" style="137" bestFit="1" customWidth="1"/>
    <col min="8100" max="8100" width="15.28515625" style="137" bestFit="1" customWidth="1"/>
    <col min="8101" max="8101" width="14.85546875" style="137" bestFit="1" customWidth="1"/>
    <col min="8102" max="8103" width="17.5703125" style="137" bestFit="1" customWidth="1"/>
    <col min="8104" max="8104" width="11.140625" style="137" bestFit="1" customWidth="1"/>
    <col min="8105" max="8105" width="13.42578125" style="137" customWidth="1"/>
    <col min="8106" max="8106" width="17.7109375" style="137" bestFit="1" customWidth="1"/>
    <col min="8107" max="8107" width="17.5703125" style="137" bestFit="1" customWidth="1"/>
    <col min="8108" max="8108" width="18" style="137" bestFit="1" customWidth="1"/>
    <col min="8109" max="8111" width="12.85546875" style="137" bestFit="1" customWidth="1"/>
    <col min="8112" max="8112" width="13.85546875" style="137" bestFit="1" customWidth="1"/>
    <col min="8113" max="8114" width="12.85546875" style="137" bestFit="1" customWidth="1"/>
    <col min="8115" max="8115" width="11" style="137" bestFit="1" customWidth="1"/>
    <col min="8116" max="8116" width="13.85546875" style="137" bestFit="1" customWidth="1"/>
    <col min="8117" max="8117" width="14.85546875" style="137" bestFit="1" customWidth="1"/>
    <col min="8118" max="8118" width="17.7109375" style="137" bestFit="1" customWidth="1"/>
    <col min="8119" max="8119" width="15.140625" style="137" bestFit="1" customWidth="1"/>
    <col min="8120" max="8120" width="16.7109375" style="137" bestFit="1" customWidth="1"/>
    <col min="8121" max="8121" width="15.7109375" style="137" bestFit="1" customWidth="1"/>
    <col min="8122" max="8122" width="17.7109375" style="137" bestFit="1" customWidth="1"/>
    <col min="8123" max="8123" width="15.7109375" style="137" bestFit="1" customWidth="1"/>
    <col min="8124" max="8124" width="18" style="137" bestFit="1" customWidth="1"/>
    <col min="8125" max="8125" width="13.140625" style="137" bestFit="1" customWidth="1"/>
    <col min="8126" max="8126" width="17.7109375" style="137" bestFit="1" customWidth="1"/>
    <col min="8127" max="8127" width="15.140625" style="137" bestFit="1" customWidth="1"/>
    <col min="8128" max="8128" width="18" style="137" bestFit="1" customWidth="1"/>
    <col min="8129" max="8129" width="15.7109375" style="137" bestFit="1" customWidth="1"/>
    <col min="8130" max="8131" width="15.140625" style="137" bestFit="1" customWidth="1"/>
    <col min="8132" max="8132" width="15.7109375" style="137" bestFit="1" customWidth="1"/>
    <col min="8133" max="8133" width="12.85546875" style="137" customWidth="1"/>
    <col min="8134" max="8134" width="17.7109375" style="137" bestFit="1" customWidth="1"/>
    <col min="8135" max="8135" width="15.85546875" style="137" bestFit="1" customWidth="1"/>
    <col min="8136" max="8136" width="18" style="137" bestFit="1" customWidth="1"/>
    <col min="8137" max="8137" width="10.5703125" style="137" bestFit="1" customWidth="1"/>
    <col min="8138" max="8138" width="17.7109375" style="137" bestFit="1" customWidth="1"/>
    <col min="8139" max="8139" width="15.140625" style="137" bestFit="1" customWidth="1"/>
    <col min="8140" max="8140" width="18" style="137" bestFit="1" customWidth="1"/>
    <col min="8141" max="8141" width="15.7109375" style="137" bestFit="1" customWidth="1"/>
    <col min="8142" max="8142" width="17.7109375" style="137" bestFit="1" customWidth="1"/>
    <col min="8143" max="8143" width="15.7109375" style="137" bestFit="1" customWidth="1"/>
    <col min="8144" max="8144" width="18" style="137" bestFit="1" customWidth="1"/>
    <col min="8145" max="8145" width="12.85546875" style="137" bestFit="1" customWidth="1"/>
    <col min="8146" max="8146" width="12.42578125" style="137" bestFit="1" customWidth="1"/>
    <col min="8147" max="8147" width="10.7109375" style="137" bestFit="1" customWidth="1"/>
    <col min="8148" max="8148" width="10.140625" style="137" customWidth="1"/>
    <col min="8149" max="8149" width="13.140625" style="137" bestFit="1" customWidth="1"/>
    <col min="8150" max="8153" width="0" style="137" hidden="1" customWidth="1"/>
    <col min="8154" max="8154" width="15.140625" style="137" bestFit="1" customWidth="1"/>
    <col min="8155" max="8155" width="13" style="137" bestFit="1" customWidth="1"/>
    <col min="8156" max="8156" width="15.28515625" style="137" bestFit="1" customWidth="1"/>
    <col min="8157" max="8157" width="12.85546875" style="137" bestFit="1" customWidth="1"/>
    <col min="8158" max="8161" width="0" style="137" hidden="1" customWidth="1"/>
    <col min="8162" max="8163" width="17.7109375" style="137" bestFit="1" customWidth="1"/>
    <col min="8164" max="8164" width="18.85546875" style="137" bestFit="1" customWidth="1"/>
    <col min="8165" max="8165" width="12.85546875" style="137" bestFit="1" customWidth="1"/>
    <col min="8166" max="8166" width="17.7109375" style="137" bestFit="1" customWidth="1"/>
    <col min="8167" max="8167" width="12.5703125" style="137" bestFit="1" customWidth="1"/>
    <col min="8168" max="8168" width="18" style="137" bestFit="1" customWidth="1"/>
    <col min="8169" max="8169" width="13" style="137" customWidth="1"/>
    <col min="8170" max="8170" width="15.140625" style="137" bestFit="1" customWidth="1"/>
    <col min="8171" max="8171" width="13" style="137" bestFit="1" customWidth="1"/>
    <col min="8172" max="8172" width="16.7109375" style="137" bestFit="1" customWidth="1"/>
    <col min="8173" max="8173" width="13.140625" style="137" bestFit="1" customWidth="1"/>
    <col min="8174" max="8176" width="12.140625" style="137" customWidth="1"/>
    <col min="8177" max="8178" width="14" style="137" customWidth="1"/>
    <col min="8179" max="8179" width="26.28515625" style="137" customWidth="1"/>
    <col min="8180" max="8180" width="15.42578125" style="137" bestFit="1" customWidth="1"/>
    <col min="8181" max="8181" width="11.140625" style="137" bestFit="1" customWidth="1"/>
    <col min="8182" max="8182" width="9.140625" style="137"/>
    <col min="8183" max="8183" width="9.28515625" style="137" bestFit="1" customWidth="1"/>
    <col min="8184" max="8331" width="9.140625" style="137"/>
    <col min="8332" max="8332" width="6" style="137" bestFit="1" customWidth="1"/>
    <col min="8333" max="8333" width="23.7109375" style="137" customWidth="1"/>
    <col min="8334" max="8334" width="19.5703125" style="137" bestFit="1" customWidth="1"/>
    <col min="8335" max="8335" width="19.7109375" style="137" bestFit="1" customWidth="1"/>
    <col min="8336" max="8336" width="18.85546875" style="137" bestFit="1" customWidth="1"/>
    <col min="8337" max="8337" width="12.85546875" style="137" bestFit="1" customWidth="1"/>
    <col min="8338" max="8338" width="17.7109375" style="137" bestFit="1" customWidth="1"/>
    <col min="8339" max="8339" width="17.5703125" style="137" bestFit="1" customWidth="1"/>
    <col min="8340" max="8340" width="18.85546875" style="137" bestFit="1" customWidth="1"/>
    <col min="8341" max="8341" width="12.42578125" style="137" bestFit="1" customWidth="1"/>
    <col min="8342" max="8342" width="15.85546875" style="137" bestFit="1" customWidth="1"/>
    <col min="8343" max="8343" width="17.7109375" style="137" bestFit="1" customWidth="1"/>
    <col min="8344" max="8344" width="18" style="137" bestFit="1" customWidth="1"/>
    <col min="8345" max="8345" width="13.5703125" style="137" customWidth="1"/>
    <col min="8346" max="8346" width="15.85546875" style="137" bestFit="1" customWidth="1"/>
    <col min="8347" max="8347" width="15.140625" style="137" bestFit="1" customWidth="1"/>
    <col min="8348" max="8348" width="18" style="137" bestFit="1" customWidth="1"/>
    <col min="8349" max="8349" width="13.140625" style="137" bestFit="1" customWidth="1"/>
    <col min="8350" max="8350" width="17.7109375" style="137" bestFit="1" customWidth="1"/>
    <col min="8351" max="8351" width="15.85546875" style="137" customWidth="1"/>
    <col min="8352" max="8352" width="18" style="137" bestFit="1" customWidth="1"/>
    <col min="8353" max="8353" width="13.5703125" style="137" customWidth="1"/>
    <col min="8354" max="8354" width="15.140625" style="137" bestFit="1" customWidth="1"/>
    <col min="8355" max="8355" width="12.85546875" style="137" bestFit="1" customWidth="1"/>
    <col min="8356" max="8356" width="15.28515625" style="137" bestFit="1" customWidth="1"/>
    <col min="8357" max="8357" width="14.85546875" style="137" bestFit="1" customWidth="1"/>
    <col min="8358" max="8359" width="17.5703125" style="137" bestFit="1" customWidth="1"/>
    <col min="8360" max="8360" width="11.140625" style="137" bestFit="1" customWidth="1"/>
    <col min="8361" max="8361" width="13.42578125" style="137" customWidth="1"/>
    <col min="8362" max="8362" width="17.7109375" style="137" bestFit="1" customWidth="1"/>
    <col min="8363" max="8363" width="17.5703125" style="137" bestFit="1" customWidth="1"/>
    <col min="8364" max="8364" width="18" style="137" bestFit="1" customWidth="1"/>
    <col min="8365" max="8367" width="12.85546875" style="137" bestFit="1" customWidth="1"/>
    <col min="8368" max="8368" width="13.85546875" style="137" bestFit="1" customWidth="1"/>
    <col min="8369" max="8370" width="12.85546875" style="137" bestFit="1" customWidth="1"/>
    <col min="8371" max="8371" width="11" style="137" bestFit="1" customWidth="1"/>
    <col min="8372" max="8372" width="13.85546875" style="137" bestFit="1" customWidth="1"/>
    <col min="8373" max="8373" width="14.85546875" style="137" bestFit="1" customWidth="1"/>
    <col min="8374" max="8374" width="17.7109375" style="137" bestFit="1" customWidth="1"/>
    <col min="8375" max="8375" width="15.140625" style="137" bestFit="1" customWidth="1"/>
    <col min="8376" max="8376" width="16.7109375" style="137" bestFit="1" customWidth="1"/>
    <col min="8377" max="8377" width="15.7109375" style="137" bestFit="1" customWidth="1"/>
    <col min="8378" max="8378" width="17.7109375" style="137" bestFit="1" customWidth="1"/>
    <col min="8379" max="8379" width="15.7109375" style="137" bestFit="1" customWidth="1"/>
    <col min="8380" max="8380" width="18" style="137" bestFit="1" customWidth="1"/>
    <col min="8381" max="8381" width="13.140625" style="137" bestFit="1" customWidth="1"/>
    <col min="8382" max="8382" width="17.7109375" style="137" bestFit="1" customWidth="1"/>
    <col min="8383" max="8383" width="15.140625" style="137" bestFit="1" customWidth="1"/>
    <col min="8384" max="8384" width="18" style="137" bestFit="1" customWidth="1"/>
    <col min="8385" max="8385" width="15.7109375" style="137" bestFit="1" customWidth="1"/>
    <col min="8386" max="8387" width="15.140625" style="137" bestFit="1" customWidth="1"/>
    <col min="8388" max="8388" width="15.7109375" style="137" bestFit="1" customWidth="1"/>
    <col min="8389" max="8389" width="12.85546875" style="137" customWidth="1"/>
    <col min="8390" max="8390" width="17.7109375" style="137" bestFit="1" customWidth="1"/>
    <col min="8391" max="8391" width="15.85546875" style="137" bestFit="1" customWidth="1"/>
    <col min="8392" max="8392" width="18" style="137" bestFit="1" customWidth="1"/>
    <col min="8393" max="8393" width="10.5703125" style="137" bestFit="1" customWidth="1"/>
    <col min="8394" max="8394" width="17.7109375" style="137" bestFit="1" customWidth="1"/>
    <col min="8395" max="8395" width="15.140625" style="137" bestFit="1" customWidth="1"/>
    <col min="8396" max="8396" width="18" style="137" bestFit="1" customWidth="1"/>
    <col min="8397" max="8397" width="15.7109375" style="137" bestFit="1" customWidth="1"/>
    <col min="8398" max="8398" width="17.7109375" style="137" bestFit="1" customWidth="1"/>
    <col min="8399" max="8399" width="15.7109375" style="137" bestFit="1" customWidth="1"/>
    <col min="8400" max="8400" width="18" style="137" bestFit="1" customWidth="1"/>
    <col min="8401" max="8401" width="12.85546875" style="137" bestFit="1" customWidth="1"/>
    <col min="8402" max="8402" width="12.42578125" style="137" bestFit="1" customWidth="1"/>
    <col min="8403" max="8403" width="10.7109375" style="137" bestFit="1" customWidth="1"/>
    <col min="8404" max="8404" width="10.140625" style="137" customWidth="1"/>
    <col min="8405" max="8405" width="13.140625" style="137" bestFit="1" customWidth="1"/>
    <col min="8406" max="8409" width="0" style="137" hidden="1" customWidth="1"/>
    <col min="8410" max="8410" width="15.140625" style="137" bestFit="1" customWidth="1"/>
    <col min="8411" max="8411" width="13" style="137" bestFit="1" customWidth="1"/>
    <col min="8412" max="8412" width="15.28515625" style="137" bestFit="1" customWidth="1"/>
    <col min="8413" max="8413" width="12.85546875" style="137" bestFit="1" customWidth="1"/>
    <col min="8414" max="8417" width="0" style="137" hidden="1" customWidth="1"/>
    <col min="8418" max="8419" width="17.7109375" style="137" bestFit="1" customWidth="1"/>
    <col min="8420" max="8420" width="18.85546875" style="137" bestFit="1" customWidth="1"/>
    <col min="8421" max="8421" width="12.85546875" style="137" bestFit="1" customWidth="1"/>
    <col min="8422" max="8422" width="17.7109375" style="137" bestFit="1" customWidth="1"/>
    <col min="8423" max="8423" width="12.5703125" style="137" bestFit="1" customWidth="1"/>
    <col min="8424" max="8424" width="18" style="137" bestFit="1" customWidth="1"/>
    <col min="8425" max="8425" width="13" style="137" customWidth="1"/>
    <col min="8426" max="8426" width="15.140625" style="137" bestFit="1" customWidth="1"/>
    <col min="8427" max="8427" width="13" style="137" bestFit="1" customWidth="1"/>
    <col min="8428" max="8428" width="16.7109375" style="137" bestFit="1" customWidth="1"/>
    <col min="8429" max="8429" width="13.140625" style="137" bestFit="1" customWidth="1"/>
    <col min="8430" max="8432" width="12.140625" style="137" customWidth="1"/>
    <col min="8433" max="8434" width="14" style="137" customWidth="1"/>
    <col min="8435" max="8435" width="26.28515625" style="137" customWidth="1"/>
    <col min="8436" max="8436" width="15.42578125" style="137" bestFit="1" customWidth="1"/>
    <col min="8437" max="8437" width="11.140625" style="137" bestFit="1" customWidth="1"/>
    <col min="8438" max="8438" width="9.140625" style="137"/>
    <col min="8439" max="8439" width="9.28515625" style="137" bestFit="1" customWidth="1"/>
    <col min="8440" max="8587" width="9.140625" style="137"/>
    <col min="8588" max="8588" width="6" style="137" bestFit="1" customWidth="1"/>
    <col min="8589" max="8589" width="23.7109375" style="137" customWidth="1"/>
    <col min="8590" max="8590" width="19.5703125" style="137" bestFit="1" customWidth="1"/>
    <col min="8591" max="8591" width="19.7109375" style="137" bestFit="1" customWidth="1"/>
    <col min="8592" max="8592" width="18.85546875" style="137" bestFit="1" customWidth="1"/>
    <col min="8593" max="8593" width="12.85546875" style="137" bestFit="1" customWidth="1"/>
    <col min="8594" max="8594" width="17.7109375" style="137" bestFit="1" customWidth="1"/>
    <col min="8595" max="8595" width="17.5703125" style="137" bestFit="1" customWidth="1"/>
    <col min="8596" max="8596" width="18.85546875" style="137" bestFit="1" customWidth="1"/>
    <col min="8597" max="8597" width="12.42578125" style="137" bestFit="1" customWidth="1"/>
    <col min="8598" max="8598" width="15.85546875" style="137" bestFit="1" customWidth="1"/>
    <col min="8599" max="8599" width="17.7109375" style="137" bestFit="1" customWidth="1"/>
    <col min="8600" max="8600" width="18" style="137" bestFit="1" customWidth="1"/>
    <col min="8601" max="8601" width="13.5703125" style="137" customWidth="1"/>
    <col min="8602" max="8602" width="15.85546875" style="137" bestFit="1" customWidth="1"/>
    <col min="8603" max="8603" width="15.140625" style="137" bestFit="1" customWidth="1"/>
    <col min="8604" max="8604" width="18" style="137" bestFit="1" customWidth="1"/>
    <col min="8605" max="8605" width="13.140625" style="137" bestFit="1" customWidth="1"/>
    <col min="8606" max="8606" width="17.7109375" style="137" bestFit="1" customWidth="1"/>
    <col min="8607" max="8607" width="15.85546875" style="137" customWidth="1"/>
    <col min="8608" max="8608" width="18" style="137" bestFit="1" customWidth="1"/>
    <col min="8609" max="8609" width="13.5703125" style="137" customWidth="1"/>
    <col min="8610" max="8610" width="15.140625" style="137" bestFit="1" customWidth="1"/>
    <col min="8611" max="8611" width="12.85546875" style="137" bestFit="1" customWidth="1"/>
    <col min="8612" max="8612" width="15.28515625" style="137" bestFit="1" customWidth="1"/>
    <col min="8613" max="8613" width="14.85546875" style="137" bestFit="1" customWidth="1"/>
    <col min="8614" max="8615" width="17.5703125" style="137" bestFit="1" customWidth="1"/>
    <col min="8616" max="8616" width="11.140625" style="137" bestFit="1" customWidth="1"/>
    <col min="8617" max="8617" width="13.42578125" style="137" customWidth="1"/>
    <col min="8618" max="8618" width="17.7109375" style="137" bestFit="1" customWidth="1"/>
    <col min="8619" max="8619" width="17.5703125" style="137" bestFit="1" customWidth="1"/>
    <col min="8620" max="8620" width="18" style="137" bestFit="1" customWidth="1"/>
    <col min="8621" max="8623" width="12.85546875" style="137" bestFit="1" customWidth="1"/>
    <col min="8624" max="8624" width="13.85546875" style="137" bestFit="1" customWidth="1"/>
    <col min="8625" max="8626" width="12.85546875" style="137" bestFit="1" customWidth="1"/>
    <col min="8627" max="8627" width="11" style="137" bestFit="1" customWidth="1"/>
    <col min="8628" max="8628" width="13.85546875" style="137" bestFit="1" customWidth="1"/>
    <col min="8629" max="8629" width="14.85546875" style="137" bestFit="1" customWidth="1"/>
    <col min="8630" max="8630" width="17.7109375" style="137" bestFit="1" customWidth="1"/>
    <col min="8631" max="8631" width="15.140625" style="137" bestFit="1" customWidth="1"/>
    <col min="8632" max="8632" width="16.7109375" style="137" bestFit="1" customWidth="1"/>
    <col min="8633" max="8633" width="15.7109375" style="137" bestFit="1" customWidth="1"/>
    <col min="8634" max="8634" width="17.7109375" style="137" bestFit="1" customWidth="1"/>
    <col min="8635" max="8635" width="15.7109375" style="137" bestFit="1" customWidth="1"/>
    <col min="8636" max="8636" width="18" style="137" bestFit="1" customWidth="1"/>
    <col min="8637" max="8637" width="13.140625" style="137" bestFit="1" customWidth="1"/>
    <col min="8638" max="8638" width="17.7109375" style="137" bestFit="1" customWidth="1"/>
    <col min="8639" max="8639" width="15.140625" style="137" bestFit="1" customWidth="1"/>
    <col min="8640" max="8640" width="18" style="137" bestFit="1" customWidth="1"/>
    <col min="8641" max="8641" width="15.7109375" style="137" bestFit="1" customWidth="1"/>
    <col min="8642" max="8643" width="15.140625" style="137" bestFit="1" customWidth="1"/>
    <col min="8644" max="8644" width="15.7109375" style="137" bestFit="1" customWidth="1"/>
    <col min="8645" max="8645" width="12.85546875" style="137" customWidth="1"/>
    <col min="8646" max="8646" width="17.7109375" style="137" bestFit="1" customWidth="1"/>
    <col min="8647" max="8647" width="15.85546875" style="137" bestFit="1" customWidth="1"/>
    <col min="8648" max="8648" width="18" style="137" bestFit="1" customWidth="1"/>
    <col min="8649" max="8649" width="10.5703125" style="137" bestFit="1" customWidth="1"/>
    <col min="8650" max="8650" width="17.7109375" style="137" bestFit="1" customWidth="1"/>
    <col min="8651" max="8651" width="15.140625" style="137" bestFit="1" customWidth="1"/>
    <col min="8652" max="8652" width="18" style="137" bestFit="1" customWidth="1"/>
    <col min="8653" max="8653" width="15.7109375" style="137" bestFit="1" customWidth="1"/>
    <col min="8654" max="8654" width="17.7109375" style="137" bestFit="1" customWidth="1"/>
    <col min="8655" max="8655" width="15.7109375" style="137" bestFit="1" customWidth="1"/>
    <col min="8656" max="8656" width="18" style="137" bestFit="1" customWidth="1"/>
    <col min="8657" max="8657" width="12.85546875" style="137" bestFit="1" customWidth="1"/>
    <col min="8658" max="8658" width="12.42578125" style="137" bestFit="1" customWidth="1"/>
    <col min="8659" max="8659" width="10.7109375" style="137" bestFit="1" customWidth="1"/>
    <col min="8660" max="8660" width="10.140625" style="137" customWidth="1"/>
    <col min="8661" max="8661" width="13.140625" style="137" bestFit="1" customWidth="1"/>
    <col min="8662" max="8665" width="0" style="137" hidden="1" customWidth="1"/>
    <col min="8666" max="8666" width="15.140625" style="137" bestFit="1" customWidth="1"/>
    <col min="8667" max="8667" width="13" style="137" bestFit="1" customWidth="1"/>
    <col min="8668" max="8668" width="15.28515625" style="137" bestFit="1" customWidth="1"/>
    <col min="8669" max="8669" width="12.85546875" style="137" bestFit="1" customWidth="1"/>
    <col min="8670" max="8673" width="0" style="137" hidden="1" customWidth="1"/>
    <col min="8674" max="8675" width="17.7109375" style="137" bestFit="1" customWidth="1"/>
    <col min="8676" max="8676" width="18.85546875" style="137" bestFit="1" customWidth="1"/>
    <col min="8677" max="8677" width="12.85546875" style="137" bestFit="1" customWidth="1"/>
    <col min="8678" max="8678" width="17.7109375" style="137" bestFit="1" customWidth="1"/>
    <col min="8679" max="8679" width="12.5703125" style="137" bestFit="1" customWidth="1"/>
    <col min="8680" max="8680" width="18" style="137" bestFit="1" customWidth="1"/>
    <col min="8681" max="8681" width="13" style="137" customWidth="1"/>
    <col min="8682" max="8682" width="15.140625" style="137" bestFit="1" customWidth="1"/>
    <col min="8683" max="8683" width="13" style="137" bestFit="1" customWidth="1"/>
    <col min="8684" max="8684" width="16.7109375" style="137" bestFit="1" customWidth="1"/>
    <col min="8685" max="8685" width="13.140625" style="137" bestFit="1" customWidth="1"/>
    <col min="8686" max="8688" width="12.140625" style="137" customWidth="1"/>
    <col min="8689" max="8690" width="14" style="137" customWidth="1"/>
    <col min="8691" max="8691" width="26.28515625" style="137" customWidth="1"/>
    <col min="8692" max="8692" width="15.42578125" style="137" bestFit="1" customWidth="1"/>
    <col min="8693" max="8693" width="11.140625" style="137" bestFit="1" customWidth="1"/>
    <col min="8694" max="8694" width="9.140625" style="137"/>
    <col min="8695" max="8695" width="9.28515625" style="137" bestFit="1" customWidth="1"/>
    <col min="8696" max="8843" width="9.140625" style="137"/>
    <col min="8844" max="8844" width="6" style="137" bestFit="1" customWidth="1"/>
    <col min="8845" max="8845" width="23.7109375" style="137" customWidth="1"/>
    <col min="8846" max="8846" width="19.5703125" style="137" bestFit="1" customWidth="1"/>
    <col min="8847" max="8847" width="19.7109375" style="137" bestFit="1" customWidth="1"/>
    <col min="8848" max="8848" width="18.85546875" style="137" bestFit="1" customWidth="1"/>
    <col min="8849" max="8849" width="12.85546875" style="137" bestFit="1" customWidth="1"/>
    <col min="8850" max="8850" width="17.7109375" style="137" bestFit="1" customWidth="1"/>
    <col min="8851" max="8851" width="17.5703125" style="137" bestFit="1" customWidth="1"/>
    <col min="8852" max="8852" width="18.85546875" style="137" bestFit="1" customWidth="1"/>
    <col min="8853" max="8853" width="12.42578125" style="137" bestFit="1" customWidth="1"/>
    <col min="8854" max="8854" width="15.85546875" style="137" bestFit="1" customWidth="1"/>
    <col min="8855" max="8855" width="17.7109375" style="137" bestFit="1" customWidth="1"/>
    <col min="8856" max="8856" width="18" style="137" bestFit="1" customWidth="1"/>
    <col min="8857" max="8857" width="13.5703125" style="137" customWidth="1"/>
    <col min="8858" max="8858" width="15.85546875" style="137" bestFit="1" customWidth="1"/>
    <col min="8859" max="8859" width="15.140625" style="137" bestFit="1" customWidth="1"/>
    <col min="8860" max="8860" width="18" style="137" bestFit="1" customWidth="1"/>
    <col min="8861" max="8861" width="13.140625" style="137" bestFit="1" customWidth="1"/>
    <col min="8862" max="8862" width="17.7109375" style="137" bestFit="1" customWidth="1"/>
    <col min="8863" max="8863" width="15.85546875" style="137" customWidth="1"/>
    <col min="8864" max="8864" width="18" style="137" bestFit="1" customWidth="1"/>
    <col min="8865" max="8865" width="13.5703125" style="137" customWidth="1"/>
    <col min="8866" max="8866" width="15.140625" style="137" bestFit="1" customWidth="1"/>
    <col min="8867" max="8867" width="12.85546875" style="137" bestFit="1" customWidth="1"/>
    <col min="8868" max="8868" width="15.28515625" style="137" bestFit="1" customWidth="1"/>
    <col min="8869" max="8869" width="14.85546875" style="137" bestFit="1" customWidth="1"/>
    <col min="8870" max="8871" width="17.5703125" style="137" bestFit="1" customWidth="1"/>
    <col min="8872" max="8872" width="11.140625" style="137" bestFit="1" customWidth="1"/>
    <col min="8873" max="8873" width="13.42578125" style="137" customWidth="1"/>
    <col min="8874" max="8874" width="17.7109375" style="137" bestFit="1" customWidth="1"/>
    <col min="8875" max="8875" width="17.5703125" style="137" bestFit="1" customWidth="1"/>
    <col min="8876" max="8876" width="18" style="137" bestFit="1" customWidth="1"/>
    <col min="8877" max="8879" width="12.85546875" style="137" bestFit="1" customWidth="1"/>
    <col min="8880" max="8880" width="13.85546875" style="137" bestFit="1" customWidth="1"/>
    <col min="8881" max="8882" width="12.85546875" style="137" bestFit="1" customWidth="1"/>
    <col min="8883" max="8883" width="11" style="137" bestFit="1" customWidth="1"/>
    <col min="8884" max="8884" width="13.85546875" style="137" bestFit="1" customWidth="1"/>
    <col min="8885" max="8885" width="14.85546875" style="137" bestFit="1" customWidth="1"/>
    <col min="8886" max="8886" width="17.7109375" style="137" bestFit="1" customWidth="1"/>
    <col min="8887" max="8887" width="15.140625" style="137" bestFit="1" customWidth="1"/>
    <col min="8888" max="8888" width="16.7109375" style="137" bestFit="1" customWidth="1"/>
    <col min="8889" max="8889" width="15.7109375" style="137" bestFit="1" customWidth="1"/>
    <col min="8890" max="8890" width="17.7109375" style="137" bestFit="1" customWidth="1"/>
    <col min="8891" max="8891" width="15.7109375" style="137" bestFit="1" customWidth="1"/>
    <col min="8892" max="8892" width="18" style="137" bestFit="1" customWidth="1"/>
    <col min="8893" max="8893" width="13.140625" style="137" bestFit="1" customWidth="1"/>
    <col min="8894" max="8894" width="17.7109375" style="137" bestFit="1" customWidth="1"/>
    <col min="8895" max="8895" width="15.140625" style="137" bestFit="1" customWidth="1"/>
    <col min="8896" max="8896" width="18" style="137" bestFit="1" customWidth="1"/>
    <col min="8897" max="8897" width="15.7109375" style="137" bestFit="1" customWidth="1"/>
    <col min="8898" max="8899" width="15.140625" style="137" bestFit="1" customWidth="1"/>
    <col min="8900" max="8900" width="15.7109375" style="137" bestFit="1" customWidth="1"/>
    <col min="8901" max="8901" width="12.85546875" style="137" customWidth="1"/>
    <col min="8902" max="8902" width="17.7109375" style="137" bestFit="1" customWidth="1"/>
    <col min="8903" max="8903" width="15.85546875" style="137" bestFit="1" customWidth="1"/>
    <col min="8904" max="8904" width="18" style="137" bestFit="1" customWidth="1"/>
    <col min="8905" max="8905" width="10.5703125" style="137" bestFit="1" customWidth="1"/>
    <col min="8906" max="8906" width="17.7109375" style="137" bestFit="1" customWidth="1"/>
    <col min="8907" max="8907" width="15.140625" style="137" bestFit="1" customWidth="1"/>
    <col min="8908" max="8908" width="18" style="137" bestFit="1" customWidth="1"/>
    <col min="8909" max="8909" width="15.7109375" style="137" bestFit="1" customWidth="1"/>
    <col min="8910" max="8910" width="17.7109375" style="137" bestFit="1" customWidth="1"/>
    <col min="8911" max="8911" width="15.7109375" style="137" bestFit="1" customWidth="1"/>
    <col min="8912" max="8912" width="18" style="137" bestFit="1" customWidth="1"/>
    <col min="8913" max="8913" width="12.85546875" style="137" bestFit="1" customWidth="1"/>
    <col min="8914" max="8914" width="12.42578125" style="137" bestFit="1" customWidth="1"/>
    <col min="8915" max="8915" width="10.7109375" style="137" bestFit="1" customWidth="1"/>
    <col min="8916" max="8916" width="10.140625" style="137" customWidth="1"/>
    <col min="8917" max="8917" width="13.140625" style="137" bestFit="1" customWidth="1"/>
    <col min="8918" max="8921" width="0" style="137" hidden="1" customWidth="1"/>
    <col min="8922" max="8922" width="15.140625" style="137" bestFit="1" customWidth="1"/>
    <col min="8923" max="8923" width="13" style="137" bestFit="1" customWidth="1"/>
    <col min="8924" max="8924" width="15.28515625" style="137" bestFit="1" customWidth="1"/>
    <col min="8925" max="8925" width="12.85546875" style="137" bestFit="1" customWidth="1"/>
    <col min="8926" max="8929" width="0" style="137" hidden="1" customWidth="1"/>
    <col min="8930" max="8931" width="17.7109375" style="137" bestFit="1" customWidth="1"/>
    <col min="8932" max="8932" width="18.85546875" style="137" bestFit="1" customWidth="1"/>
    <col min="8933" max="8933" width="12.85546875" style="137" bestFit="1" customWidth="1"/>
    <col min="8934" max="8934" width="17.7109375" style="137" bestFit="1" customWidth="1"/>
    <col min="8935" max="8935" width="12.5703125" style="137" bestFit="1" customWidth="1"/>
    <col min="8936" max="8936" width="18" style="137" bestFit="1" customWidth="1"/>
    <col min="8937" max="8937" width="13" style="137" customWidth="1"/>
    <col min="8938" max="8938" width="15.140625" style="137" bestFit="1" customWidth="1"/>
    <col min="8939" max="8939" width="13" style="137" bestFit="1" customWidth="1"/>
    <col min="8940" max="8940" width="16.7109375" style="137" bestFit="1" customWidth="1"/>
    <col min="8941" max="8941" width="13.140625" style="137" bestFit="1" customWidth="1"/>
    <col min="8942" max="8944" width="12.140625" style="137" customWidth="1"/>
    <col min="8945" max="8946" width="14" style="137" customWidth="1"/>
    <col min="8947" max="8947" width="26.28515625" style="137" customWidth="1"/>
    <col min="8948" max="8948" width="15.42578125" style="137" bestFit="1" customWidth="1"/>
    <col min="8949" max="8949" width="11.140625" style="137" bestFit="1" customWidth="1"/>
    <col min="8950" max="8950" width="9.140625" style="137"/>
    <col min="8951" max="8951" width="9.28515625" style="137" bestFit="1" customWidth="1"/>
    <col min="8952" max="9099" width="9.140625" style="137"/>
    <col min="9100" max="9100" width="6" style="137" bestFit="1" customWidth="1"/>
    <col min="9101" max="9101" width="23.7109375" style="137" customWidth="1"/>
    <col min="9102" max="9102" width="19.5703125" style="137" bestFit="1" customWidth="1"/>
    <col min="9103" max="9103" width="19.7109375" style="137" bestFit="1" customWidth="1"/>
    <col min="9104" max="9104" width="18.85546875" style="137" bestFit="1" customWidth="1"/>
    <col min="9105" max="9105" width="12.85546875" style="137" bestFit="1" customWidth="1"/>
    <col min="9106" max="9106" width="17.7109375" style="137" bestFit="1" customWidth="1"/>
    <col min="9107" max="9107" width="17.5703125" style="137" bestFit="1" customWidth="1"/>
    <col min="9108" max="9108" width="18.85546875" style="137" bestFit="1" customWidth="1"/>
    <col min="9109" max="9109" width="12.42578125" style="137" bestFit="1" customWidth="1"/>
    <col min="9110" max="9110" width="15.85546875" style="137" bestFit="1" customWidth="1"/>
    <col min="9111" max="9111" width="17.7109375" style="137" bestFit="1" customWidth="1"/>
    <col min="9112" max="9112" width="18" style="137" bestFit="1" customWidth="1"/>
    <col min="9113" max="9113" width="13.5703125" style="137" customWidth="1"/>
    <col min="9114" max="9114" width="15.85546875" style="137" bestFit="1" customWidth="1"/>
    <col min="9115" max="9115" width="15.140625" style="137" bestFit="1" customWidth="1"/>
    <col min="9116" max="9116" width="18" style="137" bestFit="1" customWidth="1"/>
    <col min="9117" max="9117" width="13.140625" style="137" bestFit="1" customWidth="1"/>
    <col min="9118" max="9118" width="17.7109375" style="137" bestFit="1" customWidth="1"/>
    <col min="9119" max="9119" width="15.85546875" style="137" customWidth="1"/>
    <col min="9120" max="9120" width="18" style="137" bestFit="1" customWidth="1"/>
    <col min="9121" max="9121" width="13.5703125" style="137" customWidth="1"/>
    <col min="9122" max="9122" width="15.140625" style="137" bestFit="1" customWidth="1"/>
    <col min="9123" max="9123" width="12.85546875" style="137" bestFit="1" customWidth="1"/>
    <col min="9124" max="9124" width="15.28515625" style="137" bestFit="1" customWidth="1"/>
    <col min="9125" max="9125" width="14.85546875" style="137" bestFit="1" customWidth="1"/>
    <col min="9126" max="9127" width="17.5703125" style="137" bestFit="1" customWidth="1"/>
    <col min="9128" max="9128" width="11.140625" style="137" bestFit="1" customWidth="1"/>
    <col min="9129" max="9129" width="13.42578125" style="137" customWidth="1"/>
    <col min="9130" max="9130" width="17.7109375" style="137" bestFit="1" customWidth="1"/>
    <col min="9131" max="9131" width="17.5703125" style="137" bestFit="1" customWidth="1"/>
    <col min="9132" max="9132" width="18" style="137" bestFit="1" customWidth="1"/>
    <col min="9133" max="9135" width="12.85546875" style="137" bestFit="1" customWidth="1"/>
    <col min="9136" max="9136" width="13.85546875" style="137" bestFit="1" customWidth="1"/>
    <col min="9137" max="9138" width="12.85546875" style="137" bestFit="1" customWidth="1"/>
    <col min="9139" max="9139" width="11" style="137" bestFit="1" customWidth="1"/>
    <col min="9140" max="9140" width="13.85546875" style="137" bestFit="1" customWidth="1"/>
    <col min="9141" max="9141" width="14.85546875" style="137" bestFit="1" customWidth="1"/>
    <col min="9142" max="9142" width="17.7109375" style="137" bestFit="1" customWidth="1"/>
    <col min="9143" max="9143" width="15.140625" style="137" bestFit="1" customWidth="1"/>
    <col min="9144" max="9144" width="16.7109375" style="137" bestFit="1" customWidth="1"/>
    <col min="9145" max="9145" width="15.7109375" style="137" bestFit="1" customWidth="1"/>
    <col min="9146" max="9146" width="17.7109375" style="137" bestFit="1" customWidth="1"/>
    <col min="9147" max="9147" width="15.7109375" style="137" bestFit="1" customWidth="1"/>
    <col min="9148" max="9148" width="18" style="137" bestFit="1" customWidth="1"/>
    <col min="9149" max="9149" width="13.140625" style="137" bestFit="1" customWidth="1"/>
    <col min="9150" max="9150" width="17.7109375" style="137" bestFit="1" customWidth="1"/>
    <col min="9151" max="9151" width="15.140625" style="137" bestFit="1" customWidth="1"/>
    <col min="9152" max="9152" width="18" style="137" bestFit="1" customWidth="1"/>
    <col min="9153" max="9153" width="15.7109375" style="137" bestFit="1" customWidth="1"/>
    <col min="9154" max="9155" width="15.140625" style="137" bestFit="1" customWidth="1"/>
    <col min="9156" max="9156" width="15.7109375" style="137" bestFit="1" customWidth="1"/>
    <col min="9157" max="9157" width="12.85546875" style="137" customWidth="1"/>
    <col min="9158" max="9158" width="17.7109375" style="137" bestFit="1" customWidth="1"/>
    <col min="9159" max="9159" width="15.85546875" style="137" bestFit="1" customWidth="1"/>
    <col min="9160" max="9160" width="18" style="137" bestFit="1" customWidth="1"/>
    <col min="9161" max="9161" width="10.5703125" style="137" bestFit="1" customWidth="1"/>
    <col min="9162" max="9162" width="17.7109375" style="137" bestFit="1" customWidth="1"/>
    <col min="9163" max="9163" width="15.140625" style="137" bestFit="1" customWidth="1"/>
    <col min="9164" max="9164" width="18" style="137" bestFit="1" customWidth="1"/>
    <col min="9165" max="9165" width="15.7109375" style="137" bestFit="1" customWidth="1"/>
    <col min="9166" max="9166" width="17.7109375" style="137" bestFit="1" customWidth="1"/>
    <col min="9167" max="9167" width="15.7109375" style="137" bestFit="1" customWidth="1"/>
    <col min="9168" max="9168" width="18" style="137" bestFit="1" customWidth="1"/>
    <col min="9169" max="9169" width="12.85546875" style="137" bestFit="1" customWidth="1"/>
    <col min="9170" max="9170" width="12.42578125" style="137" bestFit="1" customWidth="1"/>
    <col min="9171" max="9171" width="10.7109375" style="137" bestFit="1" customWidth="1"/>
    <col min="9172" max="9172" width="10.140625" style="137" customWidth="1"/>
    <col min="9173" max="9173" width="13.140625" style="137" bestFit="1" customWidth="1"/>
    <col min="9174" max="9177" width="0" style="137" hidden="1" customWidth="1"/>
    <col min="9178" max="9178" width="15.140625" style="137" bestFit="1" customWidth="1"/>
    <col min="9179" max="9179" width="13" style="137" bestFit="1" customWidth="1"/>
    <col min="9180" max="9180" width="15.28515625" style="137" bestFit="1" customWidth="1"/>
    <col min="9181" max="9181" width="12.85546875" style="137" bestFit="1" customWidth="1"/>
    <col min="9182" max="9185" width="0" style="137" hidden="1" customWidth="1"/>
    <col min="9186" max="9187" width="17.7109375" style="137" bestFit="1" customWidth="1"/>
    <col min="9188" max="9188" width="18.85546875" style="137" bestFit="1" customWidth="1"/>
    <col min="9189" max="9189" width="12.85546875" style="137" bestFit="1" customWidth="1"/>
    <col min="9190" max="9190" width="17.7109375" style="137" bestFit="1" customWidth="1"/>
    <col min="9191" max="9191" width="12.5703125" style="137" bestFit="1" customWidth="1"/>
    <col min="9192" max="9192" width="18" style="137" bestFit="1" customWidth="1"/>
    <col min="9193" max="9193" width="13" style="137" customWidth="1"/>
    <col min="9194" max="9194" width="15.140625" style="137" bestFit="1" customWidth="1"/>
    <col min="9195" max="9195" width="13" style="137" bestFit="1" customWidth="1"/>
    <col min="9196" max="9196" width="16.7109375" style="137" bestFit="1" customWidth="1"/>
    <col min="9197" max="9197" width="13.140625" style="137" bestFit="1" customWidth="1"/>
    <col min="9198" max="9200" width="12.140625" style="137" customWidth="1"/>
    <col min="9201" max="9202" width="14" style="137" customWidth="1"/>
    <col min="9203" max="9203" width="26.28515625" style="137" customWidth="1"/>
    <col min="9204" max="9204" width="15.42578125" style="137" bestFit="1" customWidth="1"/>
    <col min="9205" max="9205" width="11.140625" style="137" bestFit="1" customWidth="1"/>
    <col min="9206" max="9206" width="9.140625" style="137"/>
    <col min="9207" max="9207" width="9.28515625" style="137" bestFit="1" customWidth="1"/>
    <col min="9208" max="9355" width="9.140625" style="137"/>
    <col min="9356" max="9356" width="6" style="137" bestFit="1" customWidth="1"/>
    <col min="9357" max="9357" width="23.7109375" style="137" customWidth="1"/>
    <col min="9358" max="9358" width="19.5703125" style="137" bestFit="1" customWidth="1"/>
    <col min="9359" max="9359" width="19.7109375" style="137" bestFit="1" customWidth="1"/>
    <col min="9360" max="9360" width="18.85546875" style="137" bestFit="1" customWidth="1"/>
    <col min="9361" max="9361" width="12.85546875" style="137" bestFit="1" customWidth="1"/>
    <col min="9362" max="9362" width="17.7109375" style="137" bestFit="1" customWidth="1"/>
    <col min="9363" max="9363" width="17.5703125" style="137" bestFit="1" customWidth="1"/>
    <col min="9364" max="9364" width="18.85546875" style="137" bestFit="1" customWidth="1"/>
    <col min="9365" max="9365" width="12.42578125" style="137" bestFit="1" customWidth="1"/>
    <col min="9366" max="9366" width="15.85546875" style="137" bestFit="1" customWidth="1"/>
    <col min="9367" max="9367" width="17.7109375" style="137" bestFit="1" customWidth="1"/>
    <col min="9368" max="9368" width="18" style="137" bestFit="1" customWidth="1"/>
    <col min="9369" max="9369" width="13.5703125" style="137" customWidth="1"/>
    <col min="9370" max="9370" width="15.85546875" style="137" bestFit="1" customWidth="1"/>
    <col min="9371" max="9371" width="15.140625" style="137" bestFit="1" customWidth="1"/>
    <col min="9372" max="9372" width="18" style="137" bestFit="1" customWidth="1"/>
    <col min="9373" max="9373" width="13.140625" style="137" bestFit="1" customWidth="1"/>
    <col min="9374" max="9374" width="17.7109375" style="137" bestFit="1" customWidth="1"/>
    <col min="9375" max="9375" width="15.85546875" style="137" customWidth="1"/>
    <col min="9376" max="9376" width="18" style="137" bestFit="1" customWidth="1"/>
    <col min="9377" max="9377" width="13.5703125" style="137" customWidth="1"/>
    <col min="9378" max="9378" width="15.140625" style="137" bestFit="1" customWidth="1"/>
    <col min="9379" max="9379" width="12.85546875" style="137" bestFit="1" customWidth="1"/>
    <col min="9380" max="9380" width="15.28515625" style="137" bestFit="1" customWidth="1"/>
    <col min="9381" max="9381" width="14.85546875" style="137" bestFit="1" customWidth="1"/>
    <col min="9382" max="9383" width="17.5703125" style="137" bestFit="1" customWidth="1"/>
    <col min="9384" max="9384" width="11.140625" style="137" bestFit="1" customWidth="1"/>
    <col min="9385" max="9385" width="13.42578125" style="137" customWidth="1"/>
    <col min="9386" max="9386" width="17.7109375" style="137" bestFit="1" customWidth="1"/>
    <col min="9387" max="9387" width="17.5703125" style="137" bestFit="1" customWidth="1"/>
    <col min="9388" max="9388" width="18" style="137" bestFit="1" customWidth="1"/>
    <col min="9389" max="9391" width="12.85546875" style="137" bestFit="1" customWidth="1"/>
    <col min="9392" max="9392" width="13.85546875" style="137" bestFit="1" customWidth="1"/>
    <col min="9393" max="9394" width="12.85546875" style="137" bestFit="1" customWidth="1"/>
    <col min="9395" max="9395" width="11" style="137" bestFit="1" customWidth="1"/>
    <col min="9396" max="9396" width="13.85546875" style="137" bestFit="1" customWidth="1"/>
    <col min="9397" max="9397" width="14.85546875" style="137" bestFit="1" customWidth="1"/>
    <col min="9398" max="9398" width="17.7109375" style="137" bestFit="1" customWidth="1"/>
    <col min="9399" max="9399" width="15.140625" style="137" bestFit="1" customWidth="1"/>
    <col min="9400" max="9400" width="16.7109375" style="137" bestFit="1" customWidth="1"/>
    <col min="9401" max="9401" width="15.7109375" style="137" bestFit="1" customWidth="1"/>
    <col min="9402" max="9402" width="17.7109375" style="137" bestFit="1" customWidth="1"/>
    <col min="9403" max="9403" width="15.7109375" style="137" bestFit="1" customWidth="1"/>
    <col min="9404" max="9404" width="18" style="137" bestFit="1" customWidth="1"/>
    <col min="9405" max="9405" width="13.140625" style="137" bestFit="1" customWidth="1"/>
    <col min="9406" max="9406" width="17.7109375" style="137" bestFit="1" customWidth="1"/>
    <col min="9407" max="9407" width="15.140625" style="137" bestFit="1" customWidth="1"/>
    <col min="9408" max="9408" width="18" style="137" bestFit="1" customWidth="1"/>
    <col min="9409" max="9409" width="15.7109375" style="137" bestFit="1" customWidth="1"/>
    <col min="9410" max="9411" width="15.140625" style="137" bestFit="1" customWidth="1"/>
    <col min="9412" max="9412" width="15.7109375" style="137" bestFit="1" customWidth="1"/>
    <col min="9413" max="9413" width="12.85546875" style="137" customWidth="1"/>
    <col min="9414" max="9414" width="17.7109375" style="137" bestFit="1" customWidth="1"/>
    <col min="9415" max="9415" width="15.85546875" style="137" bestFit="1" customWidth="1"/>
    <col min="9416" max="9416" width="18" style="137" bestFit="1" customWidth="1"/>
    <col min="9417" max="9417" width="10.5703125" style="137" bestFit="1" customWidth="1"/>
    <col min="9418" max="9418" width="17.7109375" style="137" bestFit="1" customWidth="1"/>
    <col min="9419" max="9419" width="15.140625" style="137" bestFit="1" customWidth="1"/>
    <col min="9420" max="9420" width="18" style="137" bestFit="1" customWidth="1"/>
    <col min="9421" max="9421" width="15.7109375" style="137" bestFit="1" customWidth="1"/>
    <col min="9422" max="9422" width="17.7109375" style="137" bestFit="1" customWidth="1"/>
    <col min="9423" max="9423" width="15.7109375" style="137" bestFit="1" customWidth="1"/>
    <col min="9424" max="9424" width="18" style="137" bestFit="1" customWidth="1"/>
    <col min="9425" max="9425" width="12.85546875" style="137" bestFit="1" customWidth="1"/>
    <col min="9426" max="9426" width="12.42578125" style="137" bestFit="1" customWidth="1"/>
    <col min="9427" max="9427" width="10.7109375" style="137" bestFit="1" customWidth="1"/>
    <col min="9428" max="9428" width="10.140625" style="137" customWidth="1"/>
    <col min="9429" max="9429" width="13.140625" style="137" bestFit="1" customWidth="1"/>
    <col min="9430" max="9433" width="0" style="137" hidden="1" customWidth="1"/>
    <col min="9434" max="9434" width="15.140625" style="137" bestFit="1" customWidth="1"/>
    <col min="9435" max="9435" width="13" style="137" bestFit="1" customWidth="1"/>
    <col min="9436" max="9436" width="15.28515625" style="137" bestFit="1" customWidth="1"/>
    <col min="9437" max="9437" width="12.85546875" style="137" bestFit="1" customWidth="1"/>
    <col min="9438" max="9441" width="0" style="137" hidden="1" customWidth="1"/>
    <col min="9442" max="9443" width="17.7109375" style="137" bestFit="1" customWidth="1"/>
    <col min="9444" max="9444" width="18.85546875" style="137" bestFit="1" customWidth="1"/>
    <col min="9445" max="9445" width="12.85546875" style="137" bestFit="1" customWidth="1"/>
    <col min="9446" max="9446" width="17.7109375" style="137" bestFit="1" customWidth="1"/>
    <col min="9447" max="9447" width="12.5703125" style="137" bestFit="1" customWidth="1"/>
    <col min="9448" max="9448" width="18" style="137" bestFit="1" customWidth="1"/>
    <col min="9449" max="9449" width="13" style="137" customWidth="1"/>
    <col min="9450" max="9450" width="15.140625" style="137" bestFit="1" customWidth="1"/>
    <col min="9451" max="9451" width="13" style="137" bestFit="1" customWidth="1"/>
    <col min="9452" max="9452" width="16.7109375" style="137" bestFit="1" customWidth="1"/>
    <col min="9453" max="9453" width="13.140625" style="137" bestFit="1" customWidth="1"/>
    <col min="9454" max="9456" width="12.140625" style="137" customWidth="1"/>
    <col min="9457" max="9458" width="14" style="137" customWidth="1"/>
    <col min="9459" max="9459" width="26.28515625" style="137" customWidth="1"/>
    <col min="9460" max="9460" width="15.42578125" style="137" bestFit="1" customWidth="1"/>
    <col min="9461" max="9461" width="11.140625" style="137" bestFit="1" customWidth="1"/>
    <col min="9462" max="9462" width="9.140625" style="137"/>
    <col min="9463" max="9463" width="9.28515625" style="137" bestFit="1" customWidth="1"/>
    <col min="9464" max="9611" width="9.140625" style="137"/>
    <col min="9612" max="9612" width="6" style="137" bestFit="1" customWidth="1"/>
    <col min="9613" max="9613" width="23.7109375" style="137" customWidth="1"/>
    <col min="9614" max="9614" width="19.5703125" style="137" bestFit="1" customWidth="1"/>
    <col min="9615" max="9615" width="19.7109375" style="137" bestFit="1" customWidth="1"/>
    <col min="9616" max="9616" width="18.85546875" style="137" bestFit="1" customWidth="1"/>
    <col min="9617" max="9617" width="12.85546875" style="137" bestFit="1" customWidth="1"/>
    <col min="9618" max="9618" width="17.7109375" style="137" bestFit="1" customWidth="1"/>
    <col min="9619" max="9619" width="17.5703125" style="137" bestFit="1" customWidth="1"/>
    <col min="9620" max="9620" width="18.85546875" style="137" bestFit="1" customWidth="1"/>
    <col min="9621" max="9621" width="12.42578125" style="137" bestFit="1" customWidth="1"/>
    <col min="9622" max="9622" width="15.85546875" style="137" bestFit="1" customWidth="1"/>
    <col min="9623" max="9623" width="17.7109375" style="137" bestFit="1" customWidth="1"/>
    <col min="9624" max="9624" width="18" style="137" bestFit="1" customWidth="1"/>
    <col min="9625" max="9625" width="13.5703125" style="137" customWidth="1"/>
    <col min="9626" max="9626" width="15.85546875" style="137" bestFit="1" customWidth="1"/>
    <col min="9627" max="9627" width="15.140625" style="137" bestFit="1" customWidth="1"/>
    <col min="9628" max="9628" width="18" style="137" bestFit="1" customWidth="1"/>
    <col min="9629" max="9629" width="13.140625" style="137" bestFit="1" customWidth="1"/>
    <col min="9630" max="9630" width="17.7109375" style="137" bestFit="1" customWidth="1"/>
    <col min="9631" max="9631" width="15.85546875" style="137" customWidth="1"/>
    <col min="9632" max="9632" width="18" style="137" bestFit="1" customWidth="1"/>
    <col min="9633" max="9633" width="13.5703125" style="137" customWidth="1"/>
    <col min="9634" max="9634" width="15.140625" style="137" bestFit="1" customWidth="1"/>
    <col min="9635" max="9635" width="12.85546875" style="137" bestFit="1" customWidth="1"/>
    <col min="9636" max="9636" width="15.28515625" style="137" bestFit="1" customWidth="1"/>
    <col min="9637" max="9637" width="14.85546875" style="137" bestFit="1" customWidth="1"/>
    <col min="9638" max="9639" width="17.5703125" style="137" bestFit="1" customWidth="1"/>
    <col min="9640" max="9640" width="11.140625" style="137" bestFit="1" customWidth="1"/>
    <col min="9641" max="9641" width="13.42578125" style="137" customWidth="1"/>
    <col min="9642" max="9642" width="17.7109375" style="137" bestFit="1" customWidth="1"/>
    <col min="9643" max="9643" width="17.5703125" style="137" bestFit="1" customWidth="1"/>
    <col min="9644" max="9644" width="18" style="137" bestFit="1" customWidth="1"/>
    <col min="9645" max="9647" width="12.85546875" style="137" bestFit="1" customWidth="1"/>
    <col min="9648" max="9648" width="13.85546875" style="137" bestFit="1" customWidth="1"/>
    <col min="9649" max="9650" width="12.85546875" style="137" bestFit="1" customWidth="1"/>
    <col min="9651" max="9651" width="11" style="137" bestFit="1" customWidth="1"/>
    <col min="9652" max="9652" width="13.85546875" style="137" bestFit="1" customWidth="1"/>
    <col min="9653" max="9653" width="14.85546875" style="137" bestFit="1" customWidth="1"/>
    <col min="9654" max="9654" width="17.7109375" style="137" bestFit="1" customWidth="1"/>
    <col min="9655" max="9655" width="15.140625" style="137" bestFit="1" customWidth="1"/>
    <col min="9656" max="9656" width="16.7109375" style="137" bestFit="1" customWidth="1"/>
    <col min="9657" max="9657" width="15.7109375" style="137" bestFit="1" customWidth="1"/>
    <col min="9658" max="9658" width="17.7109375" style="137" bestFit="1" customWidth="1"/>
    <col min="9659" max="9659" width="15.7109375" style="137" bestFit="1" customWidth="1"/>
    <col min="9660" max="9660" width="18" style="137" bestFit="1" customWidth="1"/>
    <col min="9661" max="9661" width="13.140625" style="137" bestFit="1" customWidth="1"/>
    <col min="9662" max="9662" width="17.7109375" style="137" bestFit="1" customWidth="1"/>
    <col min="9663" max="9663" width="15.140625" style="137" bestFit="1" customWidth="1"/>
    <col min="9664" max="9664" width="18" style="137" bestFit="1" customWidth="1"/>
    <col min="9665" max="9665" width="15.7109375" style="137" bestFit="1" customWidth="1"/>
    <col min="9666" max="9667" width="15.140625" style="137" bestFit="1" customWidth="1"/>
    <col min="9668" max="9668" width="15.7109375" style="137" bestFit="1" customWidth="1"/>
    <col min="9669" max="9669" width="12.85546875" style="137" customWidth="1"/>
    <col min="9670" max="9670" width="17.7109375" style="137" bestFit="1" customWidth="1"/>
    <col min="9671" max="9671" width="15.85546875" style="137" bestFit="1" customWidth="1"/>
    <col min="9672" max="9672" width="18" style="137" bestFit="1" customWidth="1"/>
    <col min="9673" max="9673" width="10.5703125" style="137" bestFit="1" customWidth="1"/>
    <col min="9674" max="9674" width="17.7109375" style="137" bestFit="1" customWidth="1"/>
    <col min="9675" max="9675" width="15.140625" style="137" bestFit="1" customWidth="1"/>
    <col min="9676" max="9676" width="18" style="137" bestFit="1" customWidth="1"/>
    <col min="9677" max="9677" width="15.7109375" style="137" bestFit="1" customWidth="1"/>
    <col min="9678" max="9678" width="17.7109375" style="137" bestFit="1" customWidth="1"/>
    <col min="9679" max="9679" width="15.7109375" style="137" bestFit="1" customWidth="1"/>
    <col min="9680" max="9680" width="18" style="137" bestFit="1" customWidth="1"/>
    <col min="9681" max="9681" width="12.85546875" style="137" bestFit="1" customWidth="1"/>
    <col min="9682" max="9682" width="12.42578125" style="137" bestFit="1" customWidth="1"/>
    <col min="9683" max="9683" width="10.7109375" style="137" bestFit="1" customWidth="1"/>
    <col min="9684" max="9684" width="10.140625" style="137" customWidth="1"/>
    <col min="9685" max="9685" width="13.140625" style="137" bestFit="1" customWidth="1"/>
    <col min="9686" max="9689" width="0" style="137" hidden="1" customWidth="1"/>
    <col min="9690" max="9690" width="15.140625" style="137" bestFit="1" customWidth="1"/>
    <col min="9691" max="9691" width="13" style="137" bestFit="1" customWidth="1"/>
    <col min="9692" max="9692" width="15.28515625" style="137" bestFit="1" customWidth="1"/>
    <col min="9693" max="9693" width="12.85546875" style="137" bestFit="1" customWidth="1"/>
    <col min="9694" max="9697" width="0" style="137" hidden="1" customWidth="1"/>
    <col min="9698" max="9699" width="17.7109375" style="137" bestFit="1" customWidth="1"/>
    <col min="9700" max="9700" width="18.85546875" style="137" bestFit="1" customWidth="1"/>
    <col min="9701" max="9701" width="12.85546875" style="137" bestFit="1" customWidth="1"/>
    <col min="9702" max="9702" width="17.7109375" style="137" bestFit="1" customWidth="1"/>
    <col min="9703" max="9703" width="12.5703125" style="137" bestFit="1" customWidth="1"/>
    <col min="9704" max="9704" width="18" style="137" bestFit="1" customWidth="1"/>
    <col min="9705" max="9705" width="13" style="137" customWidth="1"/>
    <col min="9706" max="9706" width="15.140625" style="137" bestFit="1" customWidth="1"/>
    <col min="9707" max="9707" width="13" style="137" bestFit="1" customWidth="1"/>
    <col min="9708" max="9708" width="16.7109375" style="137" bestFit="1" customWidth="1"/>
    <col min="9709" max="9709" width="13.140625" style="137" bestFit="1" customWidth="1"/>
    <col min="9710" max="9712" width="12.140625" style="137" customWidth="1"/>
    <col min="9713" max="9714" width="14" style="137" customWidth="1"/>
    <col min="9715" max="9715" width="26.28515625" style="137" customWidth="1"/>
    <col min="9716" max="9716" width="15.42578125" style="137" bestFit="1" customWidth="1"/>
    <col min="9717" max="9717" width="11.140625" style="137" bestFit="1" customWidth="1"/>
    <col min="9718" max="9718" width="9.140625" style="137"/>
    <col min="9719" max="9719" width="9.28515625" style="137" bestFit="1" customWidth="1"/>
    <col min="9720" max="9867" width="9.140625" style="137"/>
    <col min="9868" max="9868" width="6" style="137" bestFit="1" customWidth="1"/>
    <col min="9869" max="9869" width="23.7109375" style="137" customWidth="1"/>
    <col min="9870" max="9870" width="19.5703125" style="137" bestFit="1" customWidth="1"/>
    <col min="9871" max="9871" width="19.7109375" style="137" bestFit="1" customWidth="1"/>
    <col min="9872" max="9872" width="18.85546875" style="137" bestFit="1" customWidth="1"/>
    <col min="9873" max="9873" width="12.85546875" style="137" bestFit="1" customWidth="1"/>
    <col min="9874" max="9874" width="17.7109375" style="137" bestFit="1" customWidth="1"/>
    <col min="9875" max="9875" width="17.5703125" style="137" bestFit="1" customWidth="1"/>
    <col min="9876" max="9876" width="18.85546875" style="137" bestFit="1" customWidth="1"/>
    <col min="9877" max="9877" width="12.42578125" style="137" bestFit="1" customWidth="1"/>
    <col min="9878" max="9878" width="15.85546875" style="137" bestFit="1" customWidth="1"/>
    <col min="9879" max="9879" width="17.7109375" style="137" bestFit="1" customWidth="1"/>
    <col min="9880" max="9880" width="18" style="137" bestFit="1" customWidth="1"/>
    <col min="9881" max="9881" width="13.5703125" style="137" customWidth="1"/>
    <col min="9882" max="9882" width="15.85546875" style="137" bestFit="1" customWidth="1"/>
    <col min="9883" max="9883" width="15.140625" style="137" bestFit="1" customWidth="1"/>
    <col min="9884" max="9884" width="18" style="137" bestFit="1" customWidth="1"/>
    <col min="9885" max="9885" width="13.140625" style="137" bestFit="1" customWidth="1"/>
    <col min="9886" max="9886" width="17.7109375" style="137" bestFit="1" customWidth="1"/>
    <col min="9887" max="9887" width="15.85546875" style="137" customWidth="1"/>
    <col min="9888" max="9888" width="18" style="137" bestFit="1" customWidth="1"/>
    <col min="9889" max="9889" width="13.5703125" style="137" customWidth="1"/>
    <col min="9890" max="9890" width="15.140625" style="137" bestFit="1" customWidth="1"/>
    <col min="9891" max="9891" width="12.85546875" style="137" bestFit="1" customWidth="1"/>
    <col min="9892" max="9892" width="15.28515625" style="137" bestFit="1" customWidth="1"/>
    <col min="9893" max="9893" width="14.85546875" style="137" bestFit="1" customWidth="1"/>
    <col min="9894" max="9895" width="17.5703125" style="137" bestFit="1" customWidth="1"/>
    <col min="9896" max="9896" width="11.140625" style="137" bestFit="1" customWidth="1"/>
    <col min="9897" max="9897" width="13.42578125" style="137" customWidth="1"/>
    <col min="9898" max="9898" width="17.7109375" style="137" bestFit="1" customWidth="1"/>
    <col min="9899" max="9899" width="17.5703125" style="137" bestFit="1" customWidth="1"/>
    <col min="9900" max="9900" width="18" style="137" bestFit="1" customWidth="1"/>
    <col min="9901" max="9903" width="12.85546875" style="137" bestFit="1" customWidth="1"/>
    <col min="9904" max="9904" width="13.85546875" style="137" bestFit="1" customWidth="1"/>
    <col min="9905" max="9906" width="12.85546875" style="137" bestFit="1" customWidth="1"/>
    <col min="9907" max="9907" width="11" style="137" bestFit="1" customWidth="1"/>
    <col min="9908" max="9908" width="13.85546875" style="137" bestFit="1" customWidth="1"/>
    <col min="9909" max="9909" width="14.85546875" style="137" bestFit="1" customWidth="1"/>
    <col min="9910" max="9910" width="17.7109375" style="137" bestFit="1" customWidth="1"/>
    <col min="9911" max="9911" width="15.140625" style="137" bestFit="1" customWidth="1"/>
    <col min="9912" max="9912" width="16.7109375" style="137" bestFit="1" customWidth="1"/>
    <col min="9913" max="9913" width="15.7109375" style="137" bestFit="1" customWidth="1"/>
    <col min="9914" max="9914" width="17.7109375" style="137" bestFit="1" customWidth="1"/>
    <col min="9915" max="9915" width="15.7109375" style="137" bestFit="1" customWidth="1"/>
    <col min="9916" max="9916" width="18" style="137" bestFit="1" customWidth="1"/>
    <col min="9917" max="9917" width="13.140625" style="137" bestFit="1" customWidth="1"/>
    <col min="9918" max="9918" width="17.7109375" style="137" bestFit="1" customWidth="1"/>
    <col min="9919" max="9919" width="15.140625" style="137" bestFit="1" customWidth="1"/>
    <col min="9920" max="9920" width="18" style="137" bestFit="1" customWidth="1"/>
    <col min="9921" max="9921" width="15.7109375" style="137" bestFit="1" customWidth="1"/>
    <col min="9922" max="9923" width="15.140625" style="137" bestFit="1" customWidth="1"/>
    <col min="9924" max="9924" width="15.7109375" style="137" bestFit="1" customWidth="1"/>
    <col min="9925" max="9925" width="12.85546875" style="137" customWidth="1"/>
    <col min="9926" max="9926" width="17.7109375" style="137" bestFit="1" customWidth="1"/>
    <col min="9927" max="9927" width="15.85546875" style="137" bestFit="1" customWidth="1"/>
    <col min="9928" max="9928" width="18" style="137" bestFit="1" customWidth="1"/>
    <col min="9929" max="9929" width="10.5703125" style="137" bestFit="1" customWidth="1"/>
    <col min="9930" max="9930" width="17.7109375" style="137" bestFit="1" customWidth="1"/>
    <col min="9931" max="9931" width="15.140625" style="137" bestFit="1" customWidth="1"/>
    <col min="9932" max="9932" width="18" style="137" bestFit="1" customWidth="1"/>
    <col min="9933" max="9933" width="15.7109375" style="137" bestFit="1" customWidth="1"/>
    <col min="9934" max="9934" width="17.7109375" style="137" bestFit="1" customWidth="1"/>
    <col min="9935" max="9935" width="15.7109375" style="137" bestFit="1" customWidth="1"/>
    <col min="9936" max="9936" width="18" style="137" bestFit="1" customWidth="1"/>
    <col min="9937" max="9937" width="12.85546875" style="137" bestFit="1" customWidth="1"/>
    <col min="9938" max="9938" width="12.42578125" style="137" bestFit="1" customWidth="1"/>
    <col min="9939" max="9939" width="10.7109375" style="137" bestFit="1" customWidth="1"/>
    <col min="9940" max="9940" width="10.140625" style="137" customWidth="1"/>
    <col min="9941" max="9941" width="13.140625" style="137" bestFit="1" customWidth="1"/>
    <col min="9942" max="9945" width="0" style="137" hidden="1" customWidth="1"/>
    <col min="9946" max="9946" width="15.140625" style="137" bestFit="1" customWidth="1"/>
    <col min="9947" max="9947" width="13" style="137" bestFit="1" customWidth="1"/>
    <col min="9948" max="9948" width="15.28515625" style="137" bestFit="1" customWidth="1"/>
    <col min="9949" max="9949" width="12.85546875" style="137" bestFit="1" customWidth="1"/>
    <col min="9950" max="9953" width="0" style="137" hidden="1" customWidth="1"/>
    <col min="9954" max="9955" width="17.7109375" style="137" bestFit="1" customWidth="1"/>
    <col min="9956" max="9956" width="18.85546875" style="137" bestFit="1" customWidth="1"/>
    <col min="9957" max="9957" width="12.85546875" style="137" bestFit="1" customWidth="1"/>
    <col min="9958" max="9958" width="17.7109375" style="137" bestFit="1" customWidth="1"/>
    <col min="9959" max="9959" width="12.5703125" style="137" bestFit="1" customWidth="1"/>
    <col min="9960" max="9960" width="18" style="137" bestFit="1" customWidth="1"/>
    <col min="9961" max="9961" width="13" style="137" customWidth="1"/>
    <col min="9962" max="9962" width="15.140625" style="137" bestFit="1" customWidth="1"/>
    <col min="9963" max="9963" width="13" style="137" bestFit="1" customWidth="1"/>
    <col min="9964" max="9964" width="16.7109375" style="137" bestFit="1" customWidth="1"/>
    <col min="9965" max="9965" width="13.140625" style="137" bestFit="1" customWidth="1"/>
    <col min="9966" max="9968" width="12.140625" style="137" customWidth="1"/>
    <col min="9969" max="9970" width="14" style="137" customWidth="1"/>
    <col min="9971" max="9971" width="26.28515625" style="137" customWidth="1"/>
    <col min="9972" max="9972" width="15.42578125" style="137" bestFit="1" customWidth="1"/>
    <col min="9973" max="9973" width="11.140625" style="137" bestFit="1" customWidth="1"/>
    <col min="9974" max="9974" width="9.140625" style="137"/>
    <col min="9975" max="9975" width="9.28515625" style="137" bestFit="1" customWidth="1"/>
    <col min="9976" max="10123" width="9.140625" style="137"/>
    <col min="10124" max="10124" width="6" style="137" bestFit="1" customWidth="1"/>
    <col min="10125" max="10125" width="23.7109375" style="137" customWidth="1"/>
    <col min="10126" max="10126" width="19.5703125" style="137" bestFit="1" customWidth="1"/>
    <col min="10127" max="10127" width="19.7109375" style="137" bestFit="1" customWidth="1"/>
    <col min="10128" max="10128" width="18.85546875" style="137" bestFit="1" customWidth="1"/>
    <col min="10129" max="10129" width="12.85546875" style="137" bestFit="1" customWidth="1"/>
    <col min="10130" max="10130" width="17.7109375" style="137" bestFit="1" customWidth="1"/>
    <col min="10131" max="10131" width="17.5703125" style="137" bestFit="1" customWidth="1"/>
    <col min="10132" max="10132" width="18.85546875" style="137" bestFit="1" customWidth="1"/>
    <col min="10133" max="10133" width="12.42578125" style="137" bestFit="1" customWidth="1"/>
    <col min="10134" max="10134" width="15.85546875" style="137" bestFit="1" customWidth="1"/>
    <col min="10135" max="10135" width="17.7109375" style="137" bestFit="1" customWidth="1"/>
    <col min="10136" max="10136" width="18" style="137" bestFit="1" customWidth="1"/>
    <col min="10137" max="10137" width="13.5703125" style="137" customWidth="1"/>
    <col min="10138" max="10138" width="15.85546875" style="137" bestFit="1" customWidth="1"/>
    <col min="10139" max="10139" width="15.140625" style="137" bestFit="1" customWidth="1"/>
    <col min="10140" max="10140" width="18" style="137" bestFit="1" customWidth="1"/>
    <col min="10141" max="10141" width="13.140625" style="137" bestFit="1" customWidth="1"/>
    <col min="10142" max="10142" width="17.7109375" style="137" bestFit="1" customWidth="1"/>
    <col min="10143" max="10143" width="15.85546875" style="137" customWidth="1"/>
    <col min="10144" max="10144" width="18" style="137" bestFit="1" customWidth="1"/>
    <col min="10145" max="10145" width="13.5703125" style="137" customWidth="1"/>
    <col min="10146" max="10146" width="15.140625" style="137" bestFit="1" customWidth="1"/>
    <col min="10147" max="10147" width="12.85546875" style="137" bestFit="1" customWidth="1"/>
    <col min="10148" max="10148" width="15.28515625" style="137" bestFit="1" customWidth="1"/>
    <col min="10149" max="10149" width="14.85546875" style="137" bestFit="1" customWidth="1"/>
    <col min="10150" max="10151" width="17.5703125" style="137" bestFit="1" customWidth="1"/>
    <col min="10152" max="10152" width="11.140625" style="137" bestFit="1" customWidth="1"/>
    <col min="10153" max="10153" width="13.42578125" style="137" customWidth="1"/>
    <col min="10154" max="10154" width="17.7109375" style="137" bestFit="1" customWidth="1"/>
    <col min="10155" max="10155" width="17.5703125" style="137" bestFit="1" customWidth="1"/>
    <col min="10156" max="10156" width="18" style="137" bestFit="1" customWidth="1"/>
    <col min="10157" max="10159" width="12.85546875" style="137" bestFit="1" customWidth="1"/>
    <col min="10160" max="10160" width="13.85546875" style="137" bestFit="1" customWidth="1"/>
    <col min="10161" max="10162" width="12.85546875" style="137" bestFit="1" customWidth="1"/>
    <col min="10163" max="10163" width="11" style="137" bestFit="1" customWidth="1"/>
    <col min="10164" max="10164" width="13.85546875" style="137" bestFit="1" customWidth="1"/>
    <col min="10165" max="10165" width="14.85546875" style="137" bestFit="1" customWidth="1"/>
    <col min="10166" max="10166" width="17.7109375" style="137" bestFit="1" customWidth="1"/>
    <col min="10167" max="10167" width="15.140625" style="137" bestFit="1" customWidth="1"/>
    <col min="10168" max="10168" width="16.7109375" style="137" bestFit="1" customWidth="1"/>
    <col min="10169" max="10169" width="15.7109375" style="137" bestFit="1" customWidth="1"/>
    <col min="10170" max="10170" width="17.7109375" style="137" bestFit="1" customWidth="1"/>
    <col min="10171" max="10171" width="15.7109375" style="137" bestFit="1" customWidth="1"/>
    <col min="10172" max="10172" width="18" style="137" bestFit="1" customWidth="1"/>
    <col min="10173" max="10173" width="13.140625" style="137" bestFit="1" customWidth="1"/>
    <col min="10174" max="10174" width="17.7109375" style="137" bestFit="1" customWidth="1"/>
    <col min="10175" max="10175" width="15.140625" style="137" bestFit="1" customWidth="1"/>
    <col min="10176" max="10176" width="18" style="137" bestFit="1" customWidth="1"/>
    <col min="10177" max="10177" width="15.7109375" style="137" bestFit="1" customWidth="1"/>
    <col min="10178" max="10179" width="15.140625" style="137" bestFit="1" customWidth="1"/>
    <col min="10180" max="10180" width="15.7109375" style="137" bestFit="1" customWidth="1"/>
    <col min="10181" max="10181" width="12.85546875" style="137" customWidth="1"/>
    <col min="10182" max="10182" width="17.7109375" style="137" bestFit="1" customWidth="1"/>
    <col min="10183" max="10183" width="15.85546875" style="137" bestFit="1" customWidth="1"/>
    <col min="10184" max="10184" width="18" style="137" bestFit="1" customWidth="1"/>
    <col min="10185" max="10185" width="10.5703125" style="137" bestFit="1" customWidth="1"/>
    <col min="10186" max="10186" width="17.7109375" style="137" bestFit="1" customWidth="1"/>
    <col min="10187" max="10187" width="15.140625" style="137" bestFit="1" customWidth="1"/>
    <col min="10188" max="10188" width="18" style="137" bestFit="1" customWidth="1"/>
    <col min="10189" max="10189" width="15.7109375" style="137" bestFit="1" customWidth="1"/>
    <col min="10190" max="10190" width="17.7109375" style="137" bestFit="1" customWidth="1"/>
    <col min="10191" max="10191" width="15.7109375" style="137" bestFit="1" customWidth="1"/>
    <col min="10192" max="10192" width="18" style="137" bestFit="1" customWidth="1"/>
    <col min="10193" max="10193" width="12.85546875" style="137" bestFit="1" customWidth="1"/>
    <col min="10194" max="10194" width="12.42578125" style="137" bestFit="1" customWidth="1"/>
    <col min="10195" max="10195" width="10.7109375" style="137" bestFit="1" customWidth="1"/>
    <col min="10196" max="10196" width="10.140625" style="137" customWidth="1"/>
    <col min="10197" max="10197" width="13.140625" style="137" bestFit="1" customWidth="1"/>
    <col min="10198" max="10201" width="0" style="137" hidden="1" customWidth="1"/>
    <col min="10202" max="10202" width="15.140625" style="137" bestFit="1" customWidth="1"/>
    <col min="10203" max="10203" width="13" style="137" bestFit="1" customWidth="1"/>
    <col min="10204" max="10204" width="15.28515625" style="137" bestFit="1" customWidth="1"/>
    <col min="10205" max="10205" width="12.85546875" style="137" bestFit="1" customWidth="1"/>
    <col min="10206" max="10209" width="0" style="137" hidden="1" customWidth="1"/>
    <col min="10210" max="10211" width="17.7109375" style="137" bestFit="1" customWidth="1"/>
    <col min="10212" max="10212" width="18.85546875" style="137" bestFit="1" customWidth="1"/>
    <col min="10213" max="10213" width="12.85546875" style="137" bestFit="1" customWidth="1"/>
    <col min="10214" max="10214" width="17.7109375" style="137" bestFit="1" customWidth="1"/>
    <col min="10215" max="10215" width="12.5703125" style="137" bestFit="1" customWidth="1"/>
    <col min="10216" max="10216" width="18" style="137" bestFit="1" customWidth="1"/>
    <col min="10217" max="10217" width="13" style="137" customWidth="1"/>
    <col min="10218" max="10218" width="15.140625" style="137" bestFit="1" customWidth="1"/>
    <col min="10219" max="10219" width="13" style="137" bestFit="1" customWidth="1"/>
    <col min="10220" max="10220" width="16.7109375" style="137" bestFit="1" customWidth="1"/>
    <col min="10221" max="10221" width="13.140625" style="137" bestFit="1" customWidth="1"/>
    <col min="10222" max="10224" width="12.140625" style="137" customWidth="1"/>
    <col min="10225" max="10226" width="14" style="137" customWidth="1"/>
    <col min="10227" max="10227" width="26.28515625" style="137" customWidth="1"/>
    <col min="10228" max="10228" width="15.42578125" style="137" bestFit="1" customWidth="1"/>
    <col min="10229" max="10229" width="11.140625" style="137" bestFit="1" customWidth="1"/>
    <col min="10230" max="10230" width="9.140625" style="137"/>
    <col min="10231" max="10231" width="9.28515625" style="137" bestFit="1" customWidth="1"/>
    <col min="10232" max="10379" width="9.140625" style="137"/>
    <col min="10380" max="10380" width="6" style="137" bestFit="1" customWidth="1"/>
    <col min="10381" max="10381" width="23.7109375" style="137" customWidth="1"/>
    <col min="10382" max="10382" width="19.5703125" style="137" bestFit="1" customWidth="1"/>
    <col min="10383" max="10383" width="19.7109375" style="137" bestFit="1" customWidth="1"/>
    <col min="10384" max="10384" width="18.85546875" style="137" bestFit="1" customWidth="1"/>
    <col min="10385" max="10385" width="12.85546875" style="137" bestFit="1" customWidth="1"/>
    <col min="10386" max="10386" width="17.7109375" style="137" bestFit="1" customWidth="1"/>
    <col min="10387" max="10387" width="17.5703125" style="137" bestFit="1" customWidth="1"/>
    <col min="10388" max="10388" width="18.85546875" style="137" bestFit="1" customWidth="1"/>
    <col min="10389" max="10389" width="12.42578125" style="137" bestFit="1" customWidth="1"/>
    <col min="10390" max="10390" width="15.85546875" style="137" bestFit="1" customWidth="1"/>
    <col min="10391" max="10391" width="17.7109375" style="137" bestFit="1" customWidth="1"/>
    <col min="10392" max="10392" width="18" style="137" bestFit="1" customWidth="1"/>
    <col min="10393" max="10393" width="13.5703125" style="137" customWidth="1"/>
    <col min="10394" max="10394" width="15.85546875" style="137" bestFit="1" customWidth="1"/>
    <col min="10395" max="10395" width="15.140625" style="137" bestFit="1" customWidth="1"/>
    <col min="10396" max="10396" width="18" style="137" bestFit="1" customWidth="1"/>
    <col min="10397" max="10397" width="13.140625" style="137" bestFit="1" customWidth="1"/>
    <col min="10398" max="10398" width="17.7109375" style="137" bestFit="1" customWidth="1"/>
    <col min="10399" max="10399" width="15.85546875" style="137" customWidth="1"/>
    <col min="10400" max="10400" width="18" style="137" bestFit="1" customWidth="1"/>
    <col min="10401" max="10401" width="13.5703125" style="137" customWidth="1"/>
    <col min="10402" max="10402" width="15.140625" style="137" bestFit="1" customWidth="1"/>
    <col min="10403" max="10403" width="12.85546875" style="137" bestFit="1" customWidth="1"/>
    <col min="10404" max="10404" width="15.28515625" style="137" bestFit="1" customWidth="1"/>
    <col min="10405" max="10405" width="14.85546875" style="137" bestFit="1" customWidth="1"/>
    <col min="10406" max="10407" width="17.5703125" style="137" bestFit="1" customWidth="1"/>
    <col min="10408" max="10408" width="11.140625" style="137" bestFit="1" customWidth="1"/>
    <col min="10409" max="10409" width="13.42578125" style="137" customWidth="1"/>
    <col min="10410" max="10410" width="17.7109375" style="137" bestFit="1" customWidth="1"/>
    <col min="10411" max="10411" width="17.5703125" style="137" bestFit="1" customWidth="1"/>
    <col min="10412" max="10412" width="18" style="137" bestFit="1" customWidth="1"/>
    <col min="10413" max="10415" width="12.85546875" style="137" bestFit="1" customWidth="1"/>
    <col min="10416" max="10416" width="13.85546875" style="137" bestFit="1" customWidth="1"/>
    <col min="10417" max="10418" width="12.85546875" style="137" bestFit="1" customWidth="1"/>
    <col min="10419" max="10419" width="11" style="137" bestFit="1" customWidth="1"/>
    <col min="10420" max="10420" width="13.85546875" style="137" bestFit="1" customWidth="1"/>
    <col min="10421" max="10421" width="14.85546875" style="137" bestFit="1" customWidth="1"/>
    <col min="10422" max="10422" width="17.7109375" style="137" bestFit="1" customWidth="1"/>
    <col min="10423" max="10423" width="15.140625" style="137" bestFit="1" customWidth="1"/>
    <col min="10424" max="10424" width="16.7109375" style="137" bestFit="1" customWidth="1"/>
    <col min="10425" max="10425" width="15.7109375" style="137" bestFit="1" customWidth="1"/>
    <col min="10426" max="10426" width="17.7109375" style="137" bestFit="1" customWidth="1"/>
    <col min="10427" max="10427" width="15.7109375" style="137" bestFit="1" customWidth="1"/>
    <col min="10428" max="10428" width="18" style="137" bestFit="1" customWidth="1"/>
    <col min="10429" max="10429" width="13.140625" style="137" bestFit="1" customWidth="1"/>
    <col min="10430" max="10430" width="17.7109375" style="137" bestFit="1" customWidth="1"/>
    <col min="10431" max="10431" width="15.140625" style="137" bestFit="1" customWidth="1"/>
    <col min="10432" max="10432" width="18" style="137" bestFit="1" customWidth="1"/>
    <col min="10433" max="10433" width="15.7109375" style="137" bestFit="1" customWidth="1"/>
    <col min="10434" max="10435" width="15.140625" style="137" bestFit="1" customWidth="1"/>
    <col min="10436" max="10436" width="15.7109375" style="137" bestFit="1" customWidth="1"/>
    <col min="10437" max="10437" width="12.85546875" style="137" customWidth="1"/>
    <col min="10438" max="10438" width="17.7109375" style="137" bestFit="1" customWidth="1"/>
    <col min="10439" max="10439" width="15.85546875" style="137" bestFit="1" customWidth="1"/>
    <col min="10440" max="10440" width="18" style="137" bestFit="1" customWidth="1"/>
    <col min="10441" max="10441" width="10.5703125" style="137" bestFit="1" customWidth="1"/>
    <col min="10442" max="10442" width="17.7109375" style="137" bestFit="1" customWidth="1"/>
    <col min="10443" max="10443" width="15.140625" style="137" bestFit="1" customWidth="1"/>
    <col min="10444" max="10444" width="18" style="137" bestFit="1" customWidth="1"/>
    <col min="10445" max="10445" width="15.7109375" style="137" bestFit="1" customWidth="1"/>
    <col min="10446" max="10446" width="17.7109375" style="137" bestFit="1" customWidth="1"/>
    <col min="10447" max="10447" width="15.7109375" style="137" bestFit="1" customWidth="1"/>
    <col min="10448" max="10448" width="18" style="137" bestFit="1" customWidth="1"/>
    <col min="10449" max="10449" width="12.85546875" style="137" bestFit="1" customWidth="1"/>
    <col min="10450" max="10450" width="12.42578125" style="137" bestFit="1" customWidth="1"/>
    <col min="10451" max="10451" width="10.7109375" style="137" bestFit="1" customWidth="1"/>
    <col min="10452" max="10452" width="10.140625" style="137" customWidth="1"/>
    <col min="10453" max="10453" width="13.140625" style="137" bestFit="1" customWidth="1"/>
    <col min="10454" max="10457" width="0" style="137" hidden="1" customWidth="1"/>
    <col min="10458" max="10458" width="15.140625" style="137" bestFit="1" customWidth="1"/>
    <col min="10459" max="10459" width="13" style="137" bestFit="1" customWidth="1"/>
    <col min="10460" max="10460" width="15.28515625" style="137" bestFit="1" customWidth="1"/>
    <col min="10461" max="10461" width="12.85546875" style="137" bestFit="1" customWidth="1"/>
    <col min="10462" max="10465" width="0" style="137" hidden="1" customWidth="1"/>
    <col min="10466" max="10467" width="17.7109375" style="137" bestFit="1" customWidth="1"/>
    <col min="10468" max="10468" width="18.85546875" style="137" bestFit="1" customWidth="1"/>
    <col min="10469" max="10469" width="12.85546875" style="137" bestFit="1" customWidth="1"/>
    <col min="10470" max="10470" width="17.7109375" style="137" bestFit="1" customWidth="1"/>
    <col min="10471" max="10471" width="12.5703125" style="137" bestFit="1" customWidth="1"/>
    <col min="10472" max="10472" width="18" style="137" bestFit="1" customWidth="1"/>
    <col min="10473" max="10473" width="13" style="137" customWidth="1"/>
    <col min="10474" max="10474" width="15.140625" style="137" bestFit="1" customWidth="1"/>
    <col min="10475" max="10475" width="13" style="137" bestFit="1" customWidth="1"/>
    <col min="10476" max="10476" width="16.7109375" style="137" bestFit="1" customWidth="1"/>
    <col min="10477" max="10477" width="13.140625" style="137" bestFit="1" customWidth="1"/>
    <col min="10478" max="10480" width="12.140625" style="137" customWidth="1"/>
    <col min="10481" max="10482" width="14" style="137" customWidth="1"/>
    <col min="10483" max="10483" width="26.28515625" style="137" customWidth="1"/>
    <col min="10484" max="10484" width="15.42578125" style="137" bestFit="1" customWidth="1"/>
    <col min="10485" max="10485" width="11.140625" style="137" bestFit="1" customWidth="1"/>
    <col min="10486" max="10486" width="9.140625" style="137"/>
    <col min="10487" max="10487" width="9.28515625" style="137" bestFit="1" customWidth="1"/>
    <col min="10488" max="10635" width="9.140625" style="137"/>
    <col min="10636" max="10636" width="6" style="137" bestFit="1" customWidth="1"/>
    <col min="10637" max="10637" width="23.7109375" style="137" customWidth="1"/>
    <col min="10638" max="10638" width="19.5703125" style="137" bestFit="1" customWidth="1"/>
    <col min="10639" max="10639" width="19.7109375" style="137" bestFit="1" customWidth="1"/>
    <col min="10640" max="10640" width="18.85546875" style="137" bestFit="1" customWidth="1"/>
    <col min="10641" max="10641" width="12.85546875" style="137" bestFit="1" customWidth="1"/>
    <col min="10642" max="10642" width="17.7109375" style="137" bestFit="1" customWidth="1"/>
    <col min="10643" max="10643" width="17.5703125" style="137" bestFit="1" customWidth="1"/>
    <col min="10644" max="10644" width="18.85546875" style="137" bestFit="1" customWidth="1"/>
    <col min="10645" max="10645" width="12.42578125" style="137" bestFit="1" customWidth="1"/>
    <col min="10646" max="10646" width="15.85546875" style="137" bestFit="1" customWidth="1"/>
    <col min="10647" max="10647" width="17.7109375" style="137" bestFit="1" customWidth="1"/>
    <col min="10648" max="10648" width="18" style="137" bestFit="1" customWidth="1"/>
    <col min="10649" max="10649" width="13.5703125" style="137" customWidth="1"/>
    <col min="10650" max="10650" width="15.85546875" style="137" bestFit="1" customWidth="1"/>
    <col min="10651" max="10651" width="15.140625" style="137" bestFit="1" customWidth="1"/>
    <col min="10652" max="10652" width="18" style="137" bestFit="1" customWidth="1"/>
    <col min="10653" max="10653" width="13.140625" style="137" bestFit="1" customWidth="1"/>
    <col min="10654" max="10654" width="17.7109375" style="137" bestFit="1" customWidth="1"/>
    <col min="10655" max="10655" width="15.85546875" style="137" customWidth="1"/>
    <col min="10656" max="10656" width="18" style="137" bestFit="1" customWidth="1"/>
    <col min="10657" max="10657" width="13.5703125" style="137" customWidth="1"/>
    <col min="10658" max="10658" width="15.140625" style="137" bestFit="1" customWidth="1"/>
    <col min="10659" max="10659" width="12.85546875" style="137" bestFit="1" customWidth="1"/>
    <col min="10660" max="10660" width="15.28515625" style="137" bestFit="1" customWidth="1"/>
    <col min="10661" max="10661" width="14.85546875" style="137" bestFit="1" customWidth="1"/>
    <col min="10662" max="10663" width="17.5703125" style="137" bestFit="1" customWidth="1"/>
    <col min="10664" max="10664" width="11.140625" style="137" bestFit="1" customWidth="1"/>
    <col min="10665" max="10665" width="13.42578125" style="137" customWidth="1"/>
    <col min="10666" max="10666" width="17.7109375" style="137" bestFit="1" customWidth="1"/>
    <col min="10667" max="10667" width="17.5703125" style="137" bestFit="1" customWidth="1"/>
    <col min="10668" max="10668" width="18" style="137" bestFit="1" customWidth="1"/>
    <col min="10669" max="10671" width="12.85546875" style="137" bestFit="1" customWidth="1"/>
    <col min="10672" max="10672" width="13.85546875" style="137" bestFit="1" customWidth="1"/>
    <col min="10673" max="10674" width="12.85546875" style="137" bestFit="1" customWidth="1"/>
    <col min="10675" max="10675" width="11" style="137" bestFit="1" customWidth="1"/>
    <col min="10676" max="10676" width="13.85546875" style="137" bestFit="1" customWidth="1"/>
    <col min="10677" max="10677" width="14.85546875" style="137" bestFit="1" customWidth="1"/>
    <col min="10678" max="10678" width="17.7109375" style="137" bestFit="1" customWidth="1"/>
    <col min="10679" max="10679" width="15.140625" style="137" bestFit="1" customWidth="1"/>
    <col min="10680" max="10680" width="16.7109375" style="137" bestFit="1" customWidth="1"/>
    <col min="10681" max="10681" width="15.7109375" style="137" bestFit="1" customWidth="1"/>
    <col min="10682" max="10682" width="17.7109375" style="137" bestFit="1" customWidth="1"/>
    <col min="10683" max="10683" width="15.7109375" style="137" bestFit="1" customWidth="1"/>
    <col min="10684" max="10684" width="18" style="137" bestFit="1" customWidth="1"/>
    <col min="10685" max="10685" width="13.140625" style="137" bestFit="1" customWidth="1"/>
    <col min="10686" max="10686" width="17.7109375" style="137" bestFit="1" customWidth="1"/>
    <col min="10687" max="10687" width="15.140625" style="137" bestFit="1" customWidth="1"/>
    <col min="10688" max="10688" width="18" style="137" bestFit="1" customWidth="1"/>
    <col min="10689" max="10689" width="15.7109375" style="137" bestFit="1" customWidth="1"/>
    <col min="10690" max="10691" width="15.140625" style="137" bestFit="1" customWidth="1"/>
    <col min="10692" max="10692" width="15.7109375" style="137" bestFit="1" customWidth="1"/>
    <col min="10693" max="10693" width="12.85546875" style="137" customWidth="1"/>
    <col min="10694" max="10694" width="17.7109375" style="137" bestFit="1" customWidth="1"/>
    <col min="10695" max="10695" width="15.85546875" style="137" bestFit="1" customWidth="1"/>
    <col min="10696" max="10696" width="18" style="137" bestFit="1" customWidth="1"/>
    <col min="10697" max="10697" width="10.5703125" style="137" bestFit="1" customWidth="1"/>
    <col min="10698" max="10698" width="17.7109375" style="137" bestFit="1" customWidth="1"/>
    <col min="10699" max="10699" width="15.140625" style="137" bestFit="1" customWidth="1"/>
    <col min="10700" max="10700" width="18" style="137" bestFit="1" customWidth="1"/>
    <col min="10701" max="10701" width="15.7109375" style="137" bestFit="1" customWidth="1"/>
    <col min="10702" max="10702" width="17.7109375" style="137" bestFit="1" customWidth="1"/>
    <col min="10703" max="10703" width="15.7109375" style="137" bestFit="1" customWidth="1"/>
    <col min="10704" max="10704" width="18" style="137" bestFit="1" customWidth="1"/>
    <col min="10705" max="10705" width="12.85546875" style="137" bestFit="1" customWidth="1"/>
    <col min="10706" max="10706" width="12.42578125" style="137" bestFit="1" customWidth="1"/>
    <col min="10707" max="10707" width="10.7109375" style="137" bestFit="1" customWidth="1"/>
    <col min="10708" max="10708" width="10.140625" style="137" customWidth="1"/>
    <col min="10709" max="10709" width="13.140625" style="137" bestFit="1" customWidth="1"/>
    <col min="10710" max="10713" width="0" style="137" hidden="1" customWidth="1"/>
    <col min="10714" max="10714" width="15.140625" style="137" bestFit="1" customWidth="1"/>
    <col min="10715" max="10715" width="13" style="137" bestFit="1" customWidth="1"/>
    <col min="10716" max="10716" width="15.28515625" style="137" bestFit="1" customWidth="1"/>
    <col min="10717" max="10717" width="12.85546875" style="137" bestFit="1" customWidth="1"/>
    <col min="10718" max="10721" width="0" style="137" hidden="1" customWidth="1"/>
    <col min="10722" max="10723" width="17.7109375" style="137" bestFit="1" customWidth="1"/>
    <col min="10724" max="10724" width="18.85546875" style="137" bestFit="1" customWidth="1"/>
    <col min="10725" max="10725" width="12.85546875" style="137" bestFit="1" customWidth="1"/>
    <col min="10726" max="10726" width="17.7109375" style="137" bestFit="1" customWidth="1"/>
    <col min="10727" max="10727" width="12.5703125" style="137" bestFit="1" customWidth="1"/>
    <col min="10728" max="10728" width="18" style="137" bestFit="1" customWidth="1"/>
    <col min="10729" max="10729" width="13" style="137" customWidth="1"/>
    <col min="10730" max="10730" width="15.140625" style="137" bestFit="1" customWidth="1"/>
    <col min="10731" max="10731" width="13" style="137" bestFit="1" customWidth="1"/>
    <col min="10732" max="10732" width="16.7109375" style="137" bestFit="1" customWidth="1"/>
    <col min="10733" max="10733" width="13.140625" style="137" bestFit="1" customWidth="1"/>
    <col min="10734" max="10736" width="12.140625" style="137" customWidth="1"/>
    <col min="10737" max="10738" width="14" style="137" customWidth="1"/>
    <col min="10739" max="10739" width="26.28515625" style="137" customWidth="1"/>
    <col min="10740" max="10740" width="15.42578125" style="137" bestFit="1" customWidth="1"/>
    <col min="10741" max="10741" width="11.140625" style="137" bestFit="1" customWidth="1"/>
    <col min="10742" max="10742" width="9.140625" style="137"/>
    <col min="10743" max="10743" width="9.28515625" style="137" bestFit="1" customWidth="1"/>
    <col min="10744" max="10891" width="9.140625" style="137"/>
    <col min="10892" max="10892" width="6" style="137" bestFit="1" customWidth="1"/>
    <col min="10893" max="10893" width="23.7109375" style="137" customWidth="1"/>
    <col min="10894" max="10894" width="19.5703125" style="137" bestFit="1" customWidth="1"/>
    <col min="10895" max="10895" width="19.7109375" style="137" bestFit="1" customWidth="1"/>
    <col min="10896" max="10896" width="18.85546875" style="137" bestFit="1" customWidth="1"/>
    <col min="10897" max="10897" width="12.85546875" style="137" bestFit="1" customWidth="1"/>
    <col min="10898" max="10898" width="17.7109375" style="137" bestFit="1" customWidth="1"/>
    <col min="10899" max="10899" width="17.5703125" style="137" bestFit="1" customWidth="1"/>
    <col min="10900" max="10900" width="18.85546875" style="137" bestFit="1" customWidth="1"/>
    <col min="10901" max="10901" width="12.42578125" style="137" bestFit="1" customWidth="1"/>
    <col min="10902" max="10902" width="15.85546875" style="137" bestFit="1" customWidth="1"/>
    <col min="10903" max="10903" width="17.7109375" style="137" bestFit="1" customWidth="1"/>
    <col min="10904" max="10904" width="18" style="137" bestFit="1" customWidth="1"/>
    <col min="10905" max="10905" width="13.5703125" style="137" customWidth="1"/>
    <col min="10906" max="10906" width="15.85546875" style="137" bestFit="1" customWidth="1"/>
    <col min="10907" max="10907" width="15.140625" style="137" bestFit="1" customWidth="1"/>
    <col min="10908" max="10908" width="18" style="137" bestFit="1" customWidth="1"/>
    <col min="10909" max="10909" width="13.140625" style="137" bestFit="1" customWidth="1"/>
    <col min="10910" max="10910" width="17.7109375" style="137" bestFit="1" customWidth="1"/>
    <col min="10911" max="10911" width="15.85546875" style="137" customWidth="1"/>
    <col min="10912" max="10912" width="18" style="137" bestFit="1" customWidth="1"/>
    <col min="10913" max="10913" width="13.5703125" style="137" customWidth="1"/>
    <col min="10914" max="10914" width="15.140625" style="137" bestFit="1" customWidth="1"/>
    <col min="10915" max="10915" width="12.85546875" style="137" bestFit="1" customWidth="1"/>
    <col min="10916" max="10916" width="15.28515625" style="137" bestFit="1" customWidth="1"/>
    <col min="10917" max="10917" width="14.85546875" style="137" bestFit="1" customWidth="1"/>
    <col min="10918" max="10919" width="17.5703125" style="137" bestFit="1" customWidth="1"/>
    <col min="10920" max="10920" width="11.140625" style="137" bestFit="1" customWidth="1"/>
    <col min="10921" max="10921" width="13.42578125" style="137" customWidth="1"/>
    <col min="10922" max="10922" width="17.7109375" style="137" bestFit="1" customWidth="1"/>
    <col min="10923" max="10923" width="17.5703125" style="137" bestFit="1" customWidth="1"/>
    <col min="10924" max="10924" width="18" style="137" bestFit="1" customWidth="1"/>
    <col min="10925" max="10927" width="12.85546875" style="137" bestFit="1" customWidth="1"/>
    <col min="10928" max="10928" width="13.85546875" style="137" bestFit="1" customWidth="1"/>
    <col min="10929" max="10930" width="12.85546875" style="137" bestFit="1" customWidth="1"/>
    <col min="10931" max="10931" width="11" style="137" bestFit="1" customWidth="1"/>
    <col min="10932" max="10932" width="13.85546875" style="137" bestFit="1" customWidth="1"/>
    <col min="10933" max="10933" width="14.85546875" style="137" bestFit="1" customWidth="1"/>
    <col min="10934" max="10934" width="17.7109375" style="137" bestFit="1" customWidth="1"/>
    <col min="10935" max="10935" width="15.140625" style="137" bestFit="1" customWidth="1"/>
    <col min="10936" max="10936" width="16.7109375" style="137" bestFit="1" customWidth="1"/>
    <col min="10937" max="10937" width="15.7109375" style="137" bestFit="1" customWidth="1"/>
    <col min="10938" max="10938" width="17.7109375" style="137" bestFit="1" customWidth="1"/>
    <col min="10939" max="10939" width="15.7109375" style="137" bestFit="1" customWidth="1"/>
    <col min="10940" max="10940" width="18" style="137" bestFit="1" customWidth="1"/>
    <col min="10941" max="10941" width="13.140625" style="137" bestFit="1" customWidth="1"/>
    <col min="10942" max="10942" width="17.7109375" style="137" bestFit="1" customWidth="1"/>
    <col min="10943" max="10943" width="15.140625" style="137" bestFit="1" customWidth="1"/>
    <col min="10944" max="10944" width="18" style="137" bestFit="1" customWidth="1"/>
    <col min="10945" max="10945" width="15.7109375" style="137" bestFit="1" customWidth="1"/>
    <col min="10946" max="10947" width="15.140625" style="137" bestFit="1" customWidth="1"/>
    <col min="10948" max="10948" width="15.7109375" style="137" bestFit="1" customWidth="1"/>
    <col min="10949" max="10949" width="12.85546875" style="137" customWidth="1"/>
    <col min="10950" max="10950" width="17.7109375" style="137" bestFit="1" customWidth="1"/>
    <col min="10951" max="10951" width="15.85546875" style="137" bestFit="1" customWidth="1"/>
    <col min="10952" max="10952" width="18" style="137" bestFit="1" customWidth="1"/>
    <col min="10953" max="10953" width="10.5703125" style="137" bestFit="1" customWidth="1"/>
    <col min="10954" max="10954" width="17.7109375" style="137" bestFit="1" customWidth="1"/>
    <col min="10955" max="10955" width="15.140625" style="137" bestFit="1" customWidth="1"/>
    <col min="10956" max="10956" width="18" style="137" bestFit="1" customWidth="1"/>
    <col min="10957" max="10957" width="15.7109375" style="137" bestFit="1" customWidth="1"/>
    <col min="10958" max="10958" width="17.7109375" style="137" bestFit="1" customWidth="1"/>
    <col min="10959" max="10959" width="15.7109375" style="137" bestFit="1" customWidth="1"/>
    <col min="10960" max="10960" width="18" style="137" bestFit="1" customWidth="1"/>
    <col min="10961" max="10961" width="12.85546875" style="137" bestFit="1" customWidth="1"/>
    <col min="10962" max="10962" width="12.42578125" style="137" bestFit="1" customWidth="1"/>
    <col min="10963" max="10963" width="10.7109375" style="137" bestFit="1" customWidth="1"/>
    <col min="10964" max="10964" width="10.140625" style="137" customWidth="1"/>
    <col min="10965" max="10965" width="13.140625" style="137" bestFit="1" customWidth="1"/>
    <col min="10966" max="10969" width="0" style="137" hidden="1" customWidth="1"/>
    <col min="10970" max="10970" width="15.140625" style="137" bestFit="1" customWidth="1"/>
    <col min="10971" max="10971" width="13" style="137" bestFit="1" customWidth="1"/>
    <col min="10972" max="10972" width="15.28515625" style="137" bestFit="1" customWidth="1"/>
    <col min="10973" max="10973" width="12.85546875" style="137" bestFit="1" customWidth="1"/>
    <col min="10974" max="10977" width="0" style="137" hidden="1" customWidth="1"/>
    <col min="10978" max="10979" width="17.7109375" style="137" bestFit="1" customWidth="1"/>
    <col min="10980" max="10980" width="18.85546875" style="137" bestFit="1" customWidth="1"/>
    <col min="10981" max="10981" width="12.85546875" style="137" bestFit="1" customWidth="1"/>
    <col min="10982" max="10982" width="17.7109375" style="137" bestFit="1" customWidth="1"/>
    <col min="10983" max="10983" width="12.5703125" style="137" bestFit="1" customWidth="1"/>
    <col min="10984" max="10984" width="18" style="137" bestFit="1" customWidth="1"/>
    <col min="10985" max="10985" width="13" style="137" customWidth="1"/>
    <col min="10986" max="10986" width="15.140625" style="137" bestFit="1" customWidth="1"/>
    <col min="10987" max="10987" width="13" style="137" bestFit="1" customWidth="1"/>
    <col min="10988" max="10988" width="16.7109375" style="137" bestFit="1" customWidth="1"/>
    <col min="10989" max="10989" width="13.140625" style="137" bestFit="1" customWidth="1"/>
    <col min="10990" max="10992" width="12.140625" style="137" customWidth="1"/>
    <col min="10993" max="10994" width="14" style="137" customWidth="1"/>
    <col min="10995" max="10995" width="26.28515625" style="137" customWidth="1"/>
    <col min="10996" max="10996" width="15.42578125" style="137" bestFit="1" customWidth="1"/>
    <col min="10997" max="10997" width="11.140625" style="137" bestFit="1" customWidth="1"/>
    <col min="10998" max="10998" width="9.140625" style="137"/>
    <col min="10999" max="10999" width="9.28515625" style="137" bestFit="1" customWidth="1"/>
    <col min="11000" max="11147" width="9.140625" style="137"/>
    <col min="11148" max="11148" width="6" style="137" bestFit="1" customWidth="1"/>
    <col min="11149" max="11149" width="23.7109375" style="137" customWidth="1"/>
    <col min="11150" max="11150" width="19.5703125" style="137" bestFit="1" customWidth="1"/>
    <col min="11151" max="11151" width="19.7109375" style="137" bestFit="1" customWidth="1"/>
    <col min="11152" max="11152" width="18.85546875" style="137" bestFit="1" customWidth="1"/>
    <col min="11153" max="11153" width="12.85546875" style="137" bestFit="1" customWidth="1"/>
    <col min="11154" max="11154" width="17.7109375" style="137" bestFit="1" customWidth="1"/>
    <col min="11155" max="11155" width="17.5703125" style="137" bestFit="1" customWidth="1"/>
    <col min="11156" max="11156" width="18.85546875" style="137" bestFit="1" customWidth="1"/>
    <col min="11157" max="11157" width="12.42578125" style="137" bestFit="1" customWidth="1"/>
    <col min="11158" max="11158" width="15.85546875" style="137" bestFit="1" customWidth="1"/>
    <col min="11159" max="11159" width="17.7109375" style="137" bestFit="1" customWidth="1"/>
    <col min="11160" max="11160" width="18" style="137" bestFit="1" customWidth="1"/>
    <col min="11161" max="11161" width="13.5703125" style="137" customWidth="1"/>
    <col min="11162" max="11162" width="15.85546875" style="137" bestFit="1" customWidth="1"/>
    <col min="11163" max="11163" width="15.140625" style="137" bestFit="1" customWidth="1"/>
    <col min="11164" max="11164" width="18" style="137" bestFit="1" customWidth="1"/>
    <col min="11165" max="11165" width="13.140625" style="137" bestFit="1" customWidth="1"/>
    <col min="11166" max="11166" width="17.7109375" style="137" bestFit="1" customWidth="1"/>
    <col min="11167" max="11167" width="15.85546875" style="137" customWidth="1"/>
    <col min="11168" max="11168" width="18" style="137" bestFit="1" customWidth="1"/>
    <col min="11169" max="11169" width="13.5703125" style="137" customWidth="1"/>
    <col min="11170" max="11170" width="15.140625" style="137" bestFit="1" customWidth="1"/>
    <col min="11171" max="11171" width="12.85546875" style="137" bestFit="1" customWidth="1"/>
    <col min="11172" max="11172" width="15.28515625" style="137" bestFit="1" customWidth="1"/>
    <col min="11173" max="11173" width="14.85546875" style="137" bestFit="1" customWidth="1"/>
    <col min="11174" max="11175" width="17.5703125" style="137" bestFit="1" customWidth="1"/>
    <col min="11176" max="11176" width="11.140625" style="137" bestFit="1" customWidth="1"/>
    <col min="11177" max="11177" width="13.42578125" style="137" customWidth="1"/>
    <col min="11178" max="11178" width="17.7109375" style="137" bestFit="1" customWidth="1"/>
    <col min="11179" max="11179" width="17.5703125" style="137" bestFit="1" customWidth="1"/>
    <col min="11180" max="11180" width="18" style="137" bestFit="1" customWidth="1"/>
    <col min="11181" max="11183" width="12.85546875" style="137" bestFit="1" customWidth="1"/>
    <col min="11184" max="11184" width="13.85546875" style="137" bestFit="1" customWidth="1"/>
    <col min="11185" max="11186" width="12.85546875" style="137" bestFit="1" customWidth="1"/>
    <col min="11187" max="11187" width="11" style="137" bestFit="1" customWidth="1"/>
    <col min="11188" max="11188" width="13.85546875" style="137" bestFit="1" customWidth="1"/>
    <col min="11189" max="11189" width="14.85546875" style="137" bestFit="1" customWidth="1"/>
    <col min="11190" max="11190" width="17.7109375" style="137" bestFit="1" customWidth="1"/>
    <col min="11191" max="11191" width="15.140625" style="137" bestFit="1" customWidth="1"/>
    <col min="11192" max="11192" width="16.7109375" style="137" bestFit="1" customWidth="1"/>
    <col min="11193" max="11193" width="15.7109375" style="137" bestFit="1" customWidth="1"/>
    <col min="11194" max="11194" width="17.7109375" style="137" bestFit="1" customWidth="1"/>
    <col min="11195" max="11195" width="15.7109375" style="137" bestFit="1" customWidth="1"/>
    <col min="11196" max="11196" width="18" style="137" bestFit="1" customWidth="1"/>
    <col min="11197" max="11197" width="13.140625" style="137" bestFit="1" customWidth="1"/>
    <col min="11198" max="11198" width="17.7109375" style="137" bestFit="1" customWidth="1"/>
    <col min="11199" max="11199" width="15.140625" style="137" bestFit="1" customWidth="1"/>
    <col min="11200" max="11200" width="18" style="137" bestFit="1" customWidth="1"/>
    <col min="11201" max="11201" width="15.7109375" style="137" bestFit="1" customWidth="1"/>
    <col min="11202" max="11203" width="15.140625" style="137" bestFit="1" customWidth="1"/>
    <col min="11204" max="11204" width="15.7109375" style="137" bestFit="1" customWidth="1"/>
    <col min="11205" max="11205" width="12.85546875" style="137" customWidth="1"/>
    <col min="11206" max="11206" width="17.7109375" style="137" bestFit="1" customWidth="1"/>
    <col min="11207" max="11207" width="15.85546875" style="137" bestFit="1" customWidth="1"/>
    <col min="11208" max="11208" width="18" style="137" bestFit="1" customWidth="1"/>
    <col min="11209" max="11209" width="10.5703125" style="137" bestFit="1" customWidth="1"/>
    <col min="11210" max="11210" width="17.7109375" style="137" bestFit="1" customWidth="1"/>
    <col min="11211" max="11211" width="15.140625" style="137" bestFit="1" customWidth="1"/>
    <col min="11212" max="11212" width="18" style="137" bestFit="1" customWidth="1"/>
    <col min="11213" max="11213" width="15.7109375" style="137" bestFit="1" customWidth="1"/>
    <col min="11214" max="11214" width="17.7109375" style="137" bestFit="1" customWidth="1"/>
    <col min="11215" max="11215" width="15.7109375" style="137" bestFit="1" customWidth="1"/>
    <col min="11216" max="11216" width="18" style="137" bestFit="1" customWidth="1"/>
    <col min="11217" max="11217" width="12.85546875" style="137" bestFit="1" customWidth="1"/>
    <col min="11218" max="11218" width="12.42578125" style="137" bestFit="1" customWidth="1"/>
    <col min="11219" max="11219" width="10.7109375" style="137" bestFit="1" customWidth="1"/>
    <col min="11220" max="11220" width="10.140625" style="137" customWidth="1"/>
    <col min="11221" max="11221" width="13.140625" style="137" bestFit="1" customWidth="1"/>
    <col min="11222" max="11225" width="0" style="137" hidden="1" customWidth="1"/>
    <col min="11226" max="11226" width="15.140625" style="137" bestFit="1" customWidth="1"/>
    <col min="11227" max="11227" width="13" style="137" bestFit="1" customWidth="1"/>
    <col min="11228" max="11228" width="15.28515625" style="137" bestFit="1" customWidth="1"/>
    <col min="11229" max="11229" width="12.85546875" style="137" bestFit="1" customWidth="1"/>
    <col min="11230" max="11233" width="0" style="137" hidden="1" customWidth="1"/>
    <col min="11234" max="11235" width="17.7109375" style="137" bestFit="1" customWidth="1"/>
    <col min="11236" max="11236" width="18.85546875" style="137" bestFit="1" customWidth="1"/>
    <col min="11237" max="11237" width="12.85546875" style="137" bestFit="1" customWidth="1"/>
    <col min="11238" max="11238" width="17.7109375" style="137" bestFit="1" customWidth="1"/>
    <col min="11239" max="11239" width="12.5703125" style="137" bestFit="1" customWidth="1"/>
    <col min="11240" max="11240" width="18" style="137" bestFit="1" customWidth="1"/>
    <col min="11241" max="11241" width="13" style="137" customWidth="1"/>
    <col min="11242" max="11242" width="15.140625" style="137" bestFit="1" customWidth="1"/>
    <col min="11243" max="11243" width="13" style="137" bestFit="1" customWidth="1"/>
    <col min="11244" max="11244" width="16.7109375" style="137" bestFit="1" customWidth="1"/>
    <col min="11245" max="11245" width="13.140625" style="137" bestFit="1" customWidth="1"/>
    <col min="11246" max="11248" width="12.140625" style="137" customWidth="1"/>
    <col min="11249" max="11250" width="14" style="137" customWidth="1"/>
    <col min="11251" max="11251" width="26.28515625" style="137" customWidth="1"/>
    <col min="11252" max="11252" width="15.42578125" style="137" bestFit="1" customWidth="1"/>
    <col min="11253" max="11253" width="11.140625" style="137" bestFit="1" customWidth="1"/>
    <col min="11254" max="11254" width="9.140625" style="137"/>
    <col min="11255" max="11255" width="9.28515625" style="137" bestFit="1" customWidth="1"/>
    <col min="11256" max="11403" width="9.140625" style="137"/>
    <col min="11404" max="11404" width="6" style="137" bestFit="1" customWidth="1"/>
    <col min="11405" max="11405" width="23.7109375" style="137" customWidth="1"/>
    <col min="11406" max="11406" width="19.5703125" style="137" bestFit="1" customWidth="1"/>
    <col min="11407" max="11407" width="19.7109375" style="137" bestFit="1" customWidth="1"/>
    <col min="11408" max="11408" width="18.85546875" style="137" bestFit="1" customWidth="1"/>
    <col min="11409" max="11409" width="12.85546875" style="137" bestFit="1" customWidth="1"/>
    <col min="11410" max="11410" width="17.7109375" style="137" bestFit="1" customWidth="1"/>
    <col min="11411" max="11411" width="17.5703125" style="137" bestFit="1" customWidth="1"/>
    <col min="11412" max="11412" width="18.85546875" style="137" bestFit="1" customWidth="1"/>
    <col min="11413" max="11413" width="12.42578125" style="137" bestFit="1" customWidth="1"/>
    <col min="11414" max="11414" width="15.85546875" style="137" bestFit="1" customWidth="1"/>
    <col min="11415" max="11415" width="17.7109375" style="137" bestFit="1" customWidth="1"/>
    <col min="11416" max="11416" width="18" style="137" bestFit="1" customWidth="1"/>
    <col min="11417" max="11417" width="13.5703125" style="137" customWidth="1"/>
    <col min="11418" max="11418" width="15.85546875" style="137" bestFit="1" customWidth="1"/>
    <col min="11419" max="11419" width="15.140625" style="137" bestFit="1" customWidth="1"/>
    <col min="11420" max="11420" width="18" style="137" bestFit="1" customWidth="1"/>
    <col min="11421" max="11421" width="13.140625" style="137" bestFit="1" customWidth="1"/>
    <col min="11422" max="11422" width="17.7109375" style="137" bestFit="1" customWidth="1"/>
    <col min="11423" max="11423" width="15.85546875" style="137" customWidth="1"/>
    <col min="11424" max="11424" width="18" style="137" bestFit="1" customWidth="1"/>
    <col min="11425" max="11425" width="13.5703125" style="137" customWidth="1"/>
    <col min="11426" max="11426" width="15.140625" style="137" bestFit="1" customWidth="1"/>
    <col min="11427" max="11427" width="12.85546875" style="137" bestFit="1" customWidth="1"/>
    <col min="11428" max="11428" width="15.28515625" style="137" bestFit="1" customWidth="1"/>
    <col min="11429" max="11429" width="14.85546875" style="137" bestFit="1" customWidth="1"/>
    <col min="11430" max="11431" width="17.5703125" style="137" bestFit="1" customWidth="1"/>
    <col min="11432" max="11432" width="11.140625" style="137" bestFit="1" customWidth="1"/>
    <col min="11433" max="11433" width="13.42578125" style="137" customWidth="1"/>
    <col min="11434" max="11434" width="17.7109375" style="137" bestFit="1" customWidth="1"/>
    <col min="11435" max="11435" width="17.5703125" style="137" bestFit="1" customWidth="1"/>
    <col min="11436" max="11436" width="18" style="137" bestFit="1" customWidth="1"/>
    <col min="11437" max="11439" width="12.85546875" style="137" bestFit="1" customWidth="1"/>
    <col min="11440" max="11440" width="13.85546875" style="137" bestFit="1" customWidth="1"/>
    <col min="11441" max="11442" width="12.85546875" style="137" bestFit="1" customWidth="1"/>
    <col min="11443" max="11443" width="11" style="137" bestFit="1" customWidth="1"/>
    <col min="11444" max="11444" width="13.85546875" style="137" bestFit="1" customWidth="1"/>
    <col min="11445" max="11445" width="14.85546875" style="137" bestFit="1" customWidth="1"/>
    <col min="11446" max="11446" width="17.7109375" style="137" bestFit="1" customWidth="1"/>
    <col min="11447" max="11447" width="15.140625" style="137" bestFit="1" customWidth="1"/>
    <col min="11448" max="11448" width="16.7109375" style="137" bestFit="1" customWidth="1"/>
    <col min="11449" max="11449" width="15.7109375" style="137" bestFit="1" customWidth="1"/>
    <col min="11450" max="11450" width="17.7109375" style="137" bestFit="1" customWidth="1"/>
    <col min="11451" max="11451" width="15.7109375" style="137" bestFit="1" customWidth="1"/>
    <col min="11452" max="11452" width="18" style="137" bestFit="1" customWidth="1"/>
    <col min="11453" max="11453" width="13.140625" style="137" bestFit="1" customWidth="1"/>
    <col min="11454" max="11454" width="17.7109375" style="137" bestFit="1" customWidth="1"/>
    <col min="11455" max="11455" width="15.140625" style="137" bestFit="1" customWidth="1"/>
    <col min="11456" max="11456" width="18" style="137" bestFit="1" customWidth="1"/>
    <col min="11457" max="11457" width="15.7109375" style="137" bestFit="1" customWidth="1"/>
    <col min="11458" max="11459" width="15.140625" style="137" bestFit="1" customWidth="1"/>
    <col min="11460" max="11460" width="15.7109375" style="137" bestFit="1" customWidth="1"/>
    <col min="11461" max="11461" width="12.85546875" style="137" customWidth="1"/>
    <col min="11462" max="11462" width="17.7109375" style="137" bestFit="1" customWidth="1"/>
    <col min="11463" max="11463" width="15.85546875" style="137" bestFit="1" customWidth="1"/>
    <col min="11464" max="11464" width="18" style="137" bestFit="1" customWidth="1"/>
    <col min="11465" max="11465" width="10.5703125" style="137" bestFit="1" customWidth="1"/>
    <col min="11466" max="11466" width="17.7109375" style="137" bestFit="1" customWidth="1"/>
    <col min="11467" max="11467" width="15.140625" style="137" bestFit="1" customWidth="1"/>
    <col min="11468" max="11468" width="18" style="137" bestFit="1" customWidth="1"/>
    <col min="11469" max="11469" width="15.7109375" style="137" bestFit="1" customWidth="1"/>
    <col min="11470" max="11470" width="17.7109375" style="137" bestFit="1" customWidth="1"/>
    <col min="11471" max="11471" width="15.7109375" style="137" bestFit="1" customWidth="1"/>
    <col min="11472" max="11472" width="18" style="137" bestFit="1" customWidth="1"/>
    <col min="11473" max="11473" width="12.85546875" style="137" bestFit="1" customWidth="1"/>
    <col min="11474" max="11474" width="12.42578125" style="137" bestFit="1" customWidth="1"/>
    <col min="11475" max="11475" width="10.7109375" style="137" bestFit="1" customWidth="1"/>
    <col min="11476" max="11476" width="10.140625" style="137" customWidth="1"/>
    <col min="11477" max="11477" width="13.140625" style="137" bestFit="1" customWidth="1"/>
    <col min="11478" max="11481" width="0" style="137" hidden="1" customWidth="1"/>
    <col min="11482" max="11482" width="15.140625" style="137" bestFit="1" customWidth="1"/>
    <col min="11483" max="11483" width="13" style="137" bestFit="1" customWidth="1"/>
    <col min="11484" max="11484" width="15.28515625" style="137" bestFit="1" customWidth="1"/>
    <col min="11485" max="11485" width="12.85546875" style="137" bestFit="1" customWidth="1"/>
    <col min="11486" max="11489" width="0" style="137" hidden="1" customWidth="1"/>
    <col min="11490" max="11491" width="17.7109375" style="137" bestFit="1" customWidth="1"/>
    <col min="11492" max="11492" width="18.85546875" style="137" bestFit="1" customWidth="1"/>
    <col min="11493" max="11493" width="12.85546875" style="137" bestFit="1" customWidth="1"/>
    <col min="11494" max="11494" width="17.7109375" style="137" bestFit="1" customWidth="1"/>
    <col min="11495" max="11495" width="12.5703125" style="137" bestFit="1" customWidth="1"/>
    <col min="11496" max="11496" width="18" style="137" bestFit="1" customWidth="1"/>
    <col min="11497" max="11497" width="13" style="137" customWidth="1"/>
    <col min="11498" max="11498" width="15.140625" style="137" bestFit="1" customWidth="1"/>
    <col min="11499" max="11499" width="13" style="137" bestFit="1" customWidth="1"/>
    <col min="11500" max="11500" width="16.7109375" style="137" bestFit="1" customWidth="1"/>
    <col min="11501" max="11501" width="13.140625" style="137" bestFit="1" customWidth="1"/>
    <col min="11502" max="11504" width="12.140625" style="137" customWidth="1"/>
    <col min="11505" max="11506" width="14" style="137" customWidth="1"/>
    <col min="11507" max="11507" width="26.28515625" style="137" customWidth="1"/>
    <col min="11508" max="11508" width="15.42578125" style="137" bestFit="1" customWidth="1"/>
    <col min="11509" max="11509" width="11.140625" style="137" bestFit="1" customWidth="1"/>
    <col min="11510" max="11510" width="9.140625" style="137"/>
    <col min="11511" max="11511" width="9.28515625" style="137" bestFit="1" customWidth="1"/>
    <col min="11512" max="11659" width="9.140625" style="137"/>
    <col min="11660" max="11660" width="6" style="137" bestFit="1" customWidth="1"/>
    <col min="11661" max="11661" width="23.7109375" style="137" customWidth="1"/>
    <col min="11662" max="11662" width="19.5703125" style="137" bestFit="1" customWidth="1"/>
    <col min="11663" max="11663" width="19.7109375" style="137" bestFit="1" customWidth="1"/>
    <col min="11664" max="11664" width="18.85546875" style="137" bestFit="1" customWidth="1"/>
    <col min="11665" max="11665" width="12.85546875" style="137" bestFit="1" customWidth="1"/>
    <col min="11666" max="11666" width="17.7109375" style="137" bestFit="1" customWidth="1"/>
    <col min="11667" max="11667" width="17.5703125" style="137" bestFit="1" customWidth="1"/>
    <col min="11668" max="11668" width="18.85546875" style="137" bestFit="1" customWidth="1"/>
    <col min="11669" max="11669" width="12.42578125" style="137" bestFit="1" customWidth="1"/>
    <col min="11670" max="11670" width="15.85546875" style="137" bestFit="1" customWidth="1"/>
    <col min="11671" max="11671" width="17.7109375" style="137" bestFit="1" customWidth="1"/>
    <col min="11672" max="11672" width="18" style="137" bestFit="1" customWidth="1"/>
    <col min="11673" max="11673" width="13.5703125" style="137" customWidth="1"/>
    <col min="11674" max="11674" width="15.85546875" style="137" bestFit="1" customWidth="1"/>
    <col min="11675" max="11675" width="15.140625" style="137" bestFit="1" customWidth="1"/>
    <col min="11676" max="11676" width="18" style="137" bestFit="1" customWidth="1"/>
    <col min="11677" max="11677" width="13.140625" style="137" bestFit="1" customWidth="1"/>
    <col min="11678" max="11678" width="17.7109375" style="137" bestFit="1" customWidth="1"/>
    <col min="11679" max="11679" width="15.85546875" style="137" customWidth="1"/>
    <col min="11680" max="11680" width="18" style="137" bestFit="1" customWidth="1"/>
    <col min="11681" max="11681" width="13.5703125" style="137" customWidth="1"/>
    <col min="11682" max="11682" width="15.140625" style="137" bestFit="1" customWidth="1"/>
    <col min="11683" max="11683" width="12.85546875" style="137" bestFit="1" customWidth="1"/>
    <col min="11684" max="11684" width="15.28515625" style="137" bestFit="1" customWidth="1"/>
    <col min="11685" max="11685" width="14.85546875" style="137" bestFit="1" customWidth="1"/>
    <col min="11686" max="11687" width="17.5703125" style="137" bestFit="1" customWidth="1"/>
    <col min="11688" max="11688" width="11.140625" style="137" bestFit="1" customWidth="1"/>
    <col min="11689" max="11689" width="13.42578125" style="137" customWidth="1"/>
    <col min="11690" max="11690" width="17.7109375" style="137" bestFit="1" customWidth="1"/>
    <col min="11691" max="11691" width="17.5703125" style="137" bestFit="1" customWidth="1"/>
    <col min="11692" max="11692" width="18" style="137" bestFit="1" customWidth="1"/>
    <col min="11693" max="11695" width="12.85546875" style="137" bestFit="1" customWidth="1"/>
    <col min="11696" max="11696" width="13.85546875" style="137" bestFit="1" customWidth="1"/>
    <col min="11697" max="11698" width="12.85546875" style="137" bestFit="1" customWidth="1"/>
    <col min="11699" max="11699" width="11" style="137" bestFit="1" customWidth="1"/>
    <col min="11700" max="11700" width="13.85546875" style="137" bestFit="1" customWidth="1"/>
    <col min="11701" max="11701" width="14.85546875" style="137" bestFit="1" customWidth="1"/>
    <col min="11702" max="11702" width="17.7109375" style="137" bestFit="1" customWidth="1"/>
    <col min="11703" max="11703" width="15.140625" style="137" bestFit="1" customWidth="1"/>
    <col min="11704" max="11704" width="16.7109375" style="137" bestFit="1" customWidth="1"/>
    <col min="11705" max="11705" width="15.7109375" style="137" bestFit="1" customWidth="1"/>
    <col min="11706" max="11706" width="17.7109375" style="137" bestFit="1" customWidth="1"/>
    <col min="11707" max="11707" width="15.7109375" style="137" bestFit="1" customWidth="1"/>
    <col min="11708" max="11708" width="18" style="137" bestFit="1" customWidth="1"/>
    <col min="11709" max="11709" width="13.140625" style="137" bestFit="1" customWidth="1"/>
    <col min="11710" max="11710" width="17.7109375" style="137" bestFit="1" customWidth="1"/>
    <col min="11711" max="11711" width="15.140625" style="137" bestFit="1" customWidth="1"/>
    <col min="11712" max="11712" width="18" style="137" bestFit="1" customWidth="1"/>
    <col min="11713" max="11713" width="15.7109375" style="137" bestFit="1" customWidth="1"/>
    <col min="11714" max="11715" width="15.140625" style="137" bestFit="1" customWidth="1"/>
    <col min="11716" max="11716" width="15.7109375" style="137" bestFit="1" customWidth="1"/>
    <col min="11717" max="11717" width="12.85546875" style="137" customWidth="1"/>
    <col min="11718" max="11718" width="17.7109375" style="137" bestFit="1" customWidth="1"/>
    <col min="11719" max="11719" width="15.85546875" style="137" bestFit="1" customWidth="1"/>
    <col min="11720" max="11720" width="18" style="137" bestFit="1" customWidth="1"/>
    <col min="11721" max="11721" width="10.5703125" style="137" bestFit="1" customWidth="1"/>
    <col min="11722" max="11722" width="17.7109375" style="137" bestFit="1" customWidth="1"/>
    <col min="11723" max="11723" width="15.140625" style="137" bestFit="1" customWidth="1"/>
    <col min="11724" max="11724" width="18" style="137" bestFit="1" customWidth="1"/>
    <col min="11725" max="11725" width="15.7109375" style="137" bestFit="1" customWidth="1"/>
    <col min="11726" max="11726" width="17.7109375" style="137" bestFit="1" customWidth="1"/>
    <col min="11727" max="11727" width="15.7109375" style="137" bestFit="1" customWidth="1"/>
    <col min="11728" max="11728" width="18" style="137" bestFit="1" customWidth="1"/>
    <col min="11729" max="11729" width="12.85546875" style="137" bestFit="1" customWidth="1"/>
    <col min="11730" max="11730" width="12.42578125" style="137" bestFit="1" customWidth="1"/>
    <col min="11731" max="11731" width="10.7109375" style="137" bestFit="1" customWidth="1"/>
    <col min="11732" max="11732" width="10.140625" style="137" customWidth="1"/>
    <col min="11733" max="11733" width="13.140625" style="137" bestFit="1" customWidth="1"/>
    <col min="11734" max="11737" width="0" style="137" hidden="1" customWidth="1"/>
    <col min="11738" max="11738" width="15.140625" style="137" bestFit="1" customWidth="1"/>
    <col min="11739" max="11739" width="13" style="137" bestFit="1" customWidth="1"/>
    <col min="11740" max="11740" width="15.28515625" style="137" bestFit="1" customWidth="1"/>
    <col min="11741" max="11741" width="12.85546875" style="137" bestFit="1" customWidth="1"/>
    <col min="11742" max="11745" width="0" style="137" hidden="1" customWidth="1"/>
    <col min="11746" max="11747" width="17.7109375" style="137" bestFit="1" customWidth="1"/>
    <col min="11748" max="11748" width="18.85546875" style="137" bestFit="1" customWidth="1"/>
    <col min="11749" max="11749" width="12.85546875" style="137" bestFit="1" customWidth="1"/>
    <col min="11750" max="11750" width="17.7109375" style="137" bestFit="1" customWidth="1"/>
    <col min="11751" max="11751" width="12.5703125" style="137" bestFit="1" customWidth="1"/>
    <col min="11752" max="11752" width="18" style="137" bestFit="1" customWidth="1"/>
    <col min="11753" max="11753" width="13" style="137" customWidth="1"/>
    <col min="11754" max="11754" width="15.140625" style="137" bestFit="1" customWidth="1"/>
    <col min="11755" max="11755" width="13" style="137" bestFit="1" customWidth="1"/>
    <col min="11756" max="11756" width="16.7109375" style="137" bestFit="1" customWidth="1"/>
    <col min="11757" max="11757" width="13.140625" style="137" bestFit="1" customWidth="1"/>
    <col min="11758" max="11760" width="12.140625" style="137" customWidth="1"/>
    <col min="11761" max="11762" width="14" style="137" customWidth="1"/>
    <col min="11763" max="11763" width="26.28515625" style="137" customWidth="1"/>
    <col min="11764" max="11764" width="15.42578125" style="137" bestFit="1" customWidth="1"/>
    <col min="11765" max="11765" width="11.140625" style="137" bestFit="1" customWidth="1"/>
    <col min="11766" max="11766" width="9.140625" style="137"/>
    <col min="11767" max="11767" width="9.28515625" style="137" bestFit="1" customWidth="1"/>
    <col min="11768" max="11915" width="9.140625" style="137"/>
    <col min="11916" max="11916" width="6" style="137" bestFit="1" customWidth="1"/>
    <col min="11917" max="11917" width="23.7109375" style="137" customWidth="1"/>
    <col min="11918" max="11918" width="19.5703125" style="137" bestFit="1" customWidth="1"/>
    <col min="11919" max="11919" width="19.7109375" style="137" bestFit="1" customWidth="1"/>
    <col min="11920" max="11920" width="18.85546875" style="137" bestFit="1" customWidth="1"/>
    <col min="11921" max="11921" width="12.85546875" style="137" bestFit="1" customWidth="1"/>
    <col min="11922" max="11922" width="17.7109375" style="137" bestFit="1" customWidth="1"/>
    <col min="11923" max="11923" width="17.5703125" style="137" bestFit="1" customWidth="1"/>
    <col min="11924" max="11924" width="18.85546875" style="137" bestFit="1" customWidth="1"/>
    <col min="11925" max="11925" width="12.42578125" style="137" bestFit="1" customWidth="1"/>
    <col min="11926" max="11926" width="15.85546875" style="137" bestFit="1" customWidth="1"/>
    <col min="11927" max="11927" width="17.7109375" style="137" bestFit="1" customWidth="1"/>
    <col min="11928" max="11928" width="18" style="137" bestFit="1" customWidth="1"/>
    <col min="11929" max="11929" width="13.5703125" style="137" customWidth="1"/>
    <col min="11930" max="11930" width="15.85546875" style="137" bestFit="1" customWidth="1"/>
    <col min="11931" max="11931" width="15.140625" style="137" bestFit="1" customWidth="1"/>
    <col min="11932" max="11932" width="18" style="137" bestFit="1" customWidth="1"/>
    <col min="11933" max="11933" width="13.140625" style="137" bestFit="1" customWidth="1"/>
    <col min="11934" max="11934" width="17.7109375" style="137" bestFit="1" customWidth="1"/>
    <col min="11935" max="11935" width="15.85546875" style="137" customWidth="1"/>
    <col min="11936" max="11936" width="18" style="137" bestFit="1" customWidth="1"/>
    <col min="11937" max="11937" width="13.5703125" style="137" customWidth="1"/>
    <col min="11938" max="11938" width="15.140625" style="137" bestFit="1" customWidth="1"/>
    <col min="11939" max="11939" width="12.85546875" style="137" bestFit="1" customWidth="1"/>
    <col min="11940" max="11940" width="15.28515625" style="137" bestFit="1" customWidth="1"/>
    <col min="11941" max="11941" width="14.85546875" style="137" bestFit="1" customWidth="1"/>
    <col min="11942" max="11943" width="17.5703125" style="137" bestFit="1" customWidth="1"/>
    <col min="11944" max="11944" width="11.140625" style="137" bestFit="1" customWidth="1"/>
    <col min="11945" max="11945" width="13.42578125" style="137" customWidth="1"/>
    <col min="11946" max="11946" width="17.7109375" style="137" bestFit="1" customWidth="1"/>
    <col min="11947" max="11947" width="17.5703125" style="137" bestFit="1" customWidth="1"/>
    <col min="11948" max="11948" width="18" style="137" bestFit="1" customWidth="1"/>
    <col min="11949" max="11951" width="12.85546875" style="137" bestFit="1" customWidth="1"/>
    <col min="11952" max="11952" width="13.85546875" style="137" bestFit="1" customWidth="1"/>
    <col min="11953" max="11954" width="12.85546875" style="137" bestFit="1" customWidth="1"/>
    <col min="11955" max="11955" width="11" style="137" bestFit="1" customWidth="1"/>
    <col min="11956" max="11956" width="13.85546875" style="137" bestFit="1" customWidth="1"/>
    <col min="11957" max="11957" width="14.85546875" style="137" bestFit="1" customWidth="1"/>
    <col min="11958" max="11958" width="17.7109375" style="137" bestFit="1" customWidth="1"/>
    <col min="11959" max="11959" width="15.140625" style="137" bestFit="1" customWidth="1"/>
    <col min="11960" max="11960" width="16.7109375" style="137" bestFit="1" customWidth="1"/>
    <col min="11961" max="11961" width="15.7109375" style="137" bestFit="1" customWidth="1"/>
    <col min="11962" max="11962" width="17.7109375" style="137" bestFit="1" customWidth="1"/>
    <col min="11963" max="11963" width="15.7109375" style="137" bestFit="1" customWidth="1"/>
    <col min="11964" max="11964" width="18" style="137" bestFit="1" customWidth="1"/>
    <col min="11965" max="11965" width="13.140625" style="137" bestFit="1" customWidth="1"/>
    <col min="11966" max="11966" width="17.7109375" style="137" bestFit="1" customWidth="1"/>
    <col min="11967" max="11967" width="15.140625" style="137" bestFit="1" customWidth="1"/>
    <col min="11968" max="11968" width="18" style="137" bestFit="1" customWidth="1"/>
    <col min="11969" max="11969" width="15.7109375" style="137" bestFit="1" customWidth="1"/>
    <col min="11970" max="11971" width="15.140625" style="137" bestFit="1" customWidth="1"/>
    <col min="11972" max="11972" width="15.7109375" style="137" bestFit="1" customWidth="1"/>
    <col min="11973" max="11973" width="12.85546875" style="137" customWidth="1"/>
    <col min="11974" max="11974" width="17.7109375" style="137" bestFit="1" customWidth="1"/>
    <col min="11975" max="11975" width="15.85546875" style="137" bestFit="1" customWidth="1"/>
    <col min="11976" max="11976" width="18" style="137" bestFit="1" customWidth="1"/>
    <col min="11977" max="11977" width="10.5703125" style="137" bestFit="1" customWidth="1"/>
    <col min="11978" max="11978" width="17.7109375" style="137" bestFit="1" customWidth="1"/>
    <col min="11979" max="11979" width="15.140625" style="137" bestFit="1" customWidth="1"/>
    <col min="11980" max="11980" width="18" style="137" bestFit="1" customWidth="1"/>
    <col min="11981" max="11981" width="15.7109375" style="137" bestFit="1" customWidth="1"/>
    <col min="11982" max="11982" width="17.7109375" style="137" bestFit="1" customWidth="1"/>
    <col min="11983" max="11983" width="15.7109375" style="137" bestFit="1" customWidth="1"/>
    <col min="11984" max="11984" width="18" style="137" bestFit="1" customWidth="1"/>
    <col min="11985" max="11985" width="12.85546875" style="137" bestFit="1" customWidth="1"/>
    <col min="11986" max="11986" width="12.42578125" style="137" bestFit="1" customWidth="1"/>
    <col min="11987" max="11987" width="10.7109375" style="137" bestFit="1" customWidth="1"/>
    <col min="11988" max="11988" width="10.140625" style="137" customWidth="1"/>
    <col min="11989" max="11989" width="13.140625" style="137" bestFit="1" customWidth="1"/>
    <col min="11990" max="11993" width="0" style="137" hidden="1" customWidth="1"/>
    <col min="11994" max="11994" width="15.140625" style="137" bestFit="1" customWidth="1"/>
    <col min="11995" max="11995" width="13" style="137" bestFit="1" customWidth="1"/>
    <col min="11996" max="11996" width="15.28515625" style="137" bestFit="1" customWidth="1"/>
    <col min="11997" max="11997" width="12.85546875" style="137" bestFit="1" customWidth="1"/>
    <col min="11998" max="12001" width="0" style="137" hidden="1" customWidth="1"/>
    <col min="12002" max="12003" width="17.7109375" style="137" bestFit="1" customWidth="1"/>
    <col min="12004" max="12004" width="18.85546875" style="137" bestFit="1" customWidth="1"/>
    <col min="12005" max="12005" width="12.85546875" style="137" bestFit="1" customWidth="1"/>
    <col min="12006" max="12006" width="17.7109375" style="137" bestFit="1" customWidth="1"/>
    <col min="12007" max="12007" width="12.5703125" style="137" bestFit="1" customWidth="1"/>
    <col min="12008" max="12008" width="18" style="137" bestFit="1" customWidth="1"/>
    <col min="12009" max="12009" width="13" style="137" customWidth="1"/>
    <col min="12010" max="12010" width="15.140625" style="137" bestFit="1" customWidth="1"/>
    <col min="12011" max="12011" width="13" style="137" bestFit="1" customWidth="1"/>
    <col min="12012" max="12012" width="16.7109375" style="137" bestFit="1" customWidth="1"/>
    <col min="12013" max="12013" width="13.140625" style="137" bestFit="1" customWidth="1"/>
    <col min="12014" max="12016" width="12.140625" style="137" customWidth="1"/>
    <col min="12017" max="12018" width="14" style="137" customWidth="1"/>
    <col min="12019" max="12019" width="26.28515625" style="137" customWidth="1"/>
    <col min="12020" max="12020" width="15.42578125" style="137" bestFit="1" customWidth="1"/>
    <col min="12021" max="12021" width="11.140625" style="137" bestFit="1" customWidth="1"/>
    <col min="12022" max="12022" width="9.140625" style="137"/>
    <col min="12023" max="12023" width="9.28515625" style="137" bestFit="1" customWidth="1"/>
    <col min="12024" max="12171" width="9.140625" style="137"/>
    <col min="12172" max="12172" width="6" style="137" bestFit="1" customWidth="1"/>
    <col min="12173" max="12173" width="23.7109375" style="137" customWidth="1"/>
    <col min="12174" max="12174" width="19.5703125" style="137" bestFit="1" customWidth="1"/>
    <col min="12175" max="12175" width="19.7109375" style="137" bestFit="1" customWidth="1"/>
    <col min="12176" max="12176" width="18.85546875" style="137" bestFit="1" customWidth="1"/>
    <col min="12177" max="12177" width="12.85546875" style="137" bestFit="1" customWidth="1"/>
    <col min="12178" max="12178" width="17.7109375" style="137" bestFit="1" customWidth="1"/>
    <col min="12179" max="12179" width="17.5703125" style="137" bestFit="1" customWidth="1"/>
    <col min="12180" max="12180" width="18.85546875" style="137" bestFit="1" customWidth="1"/>
    <col min="12181" max="12181" width="12.42578125" style="137" bestFit="1" customWidth="1"/>
    <col min="12182" max="12182" width="15.85546875" style="137" bestFit="1" customWidth="1"/>
    <col min="12183" max="12183" width="17.7109375" style="137" bestFit="1" customWidth="1"/>
    <col min="12184" max="12184" width="18" style="137" bestFit="1" customWidth="1"/>
    <col min="12185" max="12185" width="13.5703125" style="137" customWidth="1"/>
    <col min="12186" max="12186" width="15.85546875" style="137" bestFit="1" customWidth="1"/>
    <col min="12187" max="12187" width="15.140625" style="137" bestFit="1" customWidth="1"/>
    <col min="12188" max="12188" width="18" style="137" bestFit="1" customWidth="1"/>
    <col min="12189" max="12189" width="13.140625" style="137" bestFit="1" customWidth="1"/>
    <col min="12190" max="12190" width="17.7109375" style="137" bestFit="1" customWidth="1"/>
    <col min="12191" max="12191" width="15.85546875" style="137" customWidth="1"/>
    <col min="12192" max="12192" width="18" style="137" bestFit="1" customWidth="1"/>
    <col min="12193" max="12193" width="13.5703125" style="137" customWidth="1"/>
    <col min="12194" max="12194" width="15.140625" style="137" bestFit="1" customWidth="1"/>
    <col min="12195" max="12195" width="12.85546875" style="137" bestFit="1" customWidth="1"/>
    <col min="12196" max="12196" width="15.28515625" style="137" bestFit="1" customWidth="1"/>
    <col min="12197" max="12197" width="14.85546875" style="137" bestFit="1" customWidth="1"/>
    <col min="12198" max="12199" width="17.5703125" style="137" bestFit="1" customWidth="1"/>
    <col min="12200" max="12200" width="11.140625" style="137" bestFit="1" customWidth="1"/>
    <col min="12201" max="12201" width="13.42578125" style="137" customWidth="1"/>
    <col min="12202" max="12202" width="17.7109375" style="137" bestFit="1" customWidth="1"/>
    <col min="12203" max="12203" width="17.5703125" style="137" bestFit="1" customWidth="1"/>
    <col min="12204" max="12204" width="18" style="137" bestFit="1" customWidth="1"/>
    <col min="12205" max="12207" width="12.85546875" style="137" bestFit="1" customWidth="1"/>
    <col min="12208" max="12208" width="13.85546875" style="137" bestFit="1" customWidth="1"/>
    <col min="12209" max="12210" width="12.85546875" style="137" bestFit="1" customWidth="1"/>
    <col min="12211" max="12211" width="11" style="137" bestFit="1" customWidth="1"/>
    <col min="12212" max="12212" width="13.85546875" style="137" bestFit="1" customWidth="1"/>
    <col min="12213" max="12213" width="14.85546875" style="137" bestFit="1" customWidth="1"/>
    <col min="12214" max="12214" width="17.7109375" style="137" bestFit="1" customWidth="1"/>
    <col min="12215" max="12215" width="15.140625" style="137" bestFit="1" customWidth="1"/>
    <col min="12216" max="12216" width="16.7109375" style="137" bestFit="1" customWidth="1"/>
    <col min="12217" max="12217" width="15.7109375" style="137" bestFit="1" customWidth="1"/>
    <col min="12218" max="12218" width="17.7109375" style="137" bestFit="1" customWidth="1"/>
    <col min="12219" max="12219" width="15.7109375" style="137" bestFit="1" customWidth="1"/>
    <col min="12220" max="12220" width="18" style="137" bestFit="1" customWidth="1"/>
    <col min="12221" max="12221" width="13.140625" style="137" bestFit="1" customWidth="1"/>
    <col min="12222" max="12222" width="17.7109375" style="137" bestFit="1" customWidth="1"/>
    <col min="12223" max="12223" width="15.140625" style="137" bestFit="1" customWidth="1"/>
    <col min="12224" max="12224" width="18" style="137" bestFit="1" customWidth="1"/>
    <col min="12225" max="12225" width="15.7109375" style="137" bestFit="1" customWidth="1"/>
    <col min="12226" max="12227" width="15.140625" style="137" bestFit="1" customWidth="1"/>
    <col min="12228" max="12228" width="15.7109375" style="137" bestFit="1" customWidth="1"/>
    <col min="12229" max="12229" width="12.85546875" style="137" customWidth="1"/>
    <col min="12230" max="12230" width="17.7109375" style="137" bestFit="1" customWidth="1"/>
    <col min="12231" max="12231" width="15.85546875" style="137" bestFit="1" customWidth="1"/>
    <col min="12232" max="12232" width="18" style="137" bestFit="1" customWidth="1"/>
    <col min="12233" max="12233" width="10.5703125" style="137" bestFit="1" customWidth="1"/>
    <col min="12234" max="12234" width="17.7109375" style="137" bestFit="1" customWidth="1"/>
    <col min="12235" max="12235" width="15.140625" style="137" bestFit="1" customWidth="1"/>
    <col min="12236" max="12236" width="18" style="137" bestFit="1" customWidth="1"/>
    <col min="12237" max="12237" width="15.7109375" style="137" bestFit="1" customWidth="1"/>
    <col min="12238" max="12238" width="17.7109375" style="137" bestFit="1" customWidth="1"/>
    <col min="12239" max="12239" width="15.7109375" style="137" bestFit="1" customWidth="1"/>
    <col min="12240" max="12240" width="18" style="137" bestFit="1" customWidth="1"/>
    <col min="12241" max="12241" width="12.85546875" style="137" bestFit="1" customWidth="1"/>
    <col min="12242" max="12242" width="12.42578125" style="137" bestFit="1" customWidth="1"/>
    <col min="12243" max="12243" width="10.7109375" style="137" bestFit="1" customWidth="1"/>
    <col min="12244" max="12244" width="10.140625" style="137" customWidth="1"/>
    <col min="12245" max="12245" width="13.140625" style="137" bestFit="1" customWidth="1"/>
    <col min="12246" max="12249" width="0" style="137" hidden="1" customWidth="1"/>
    <col min="12250" max="12250" width="15.140625" style="137" bestFit="1" customWidth="1"/>
    <col min="12251" max="12251" width="13" style="137" bestFit="1" customWidth="1"/>
    <col min="12252" max="12252" width="15.28515625" style="137" bestFit="1" customWidth="1"/>
    <col min="12253" max="12253" width="12.85546875" style="137" bestFit="1" customWidth="1"/>
    <col min="12254" max="12257" width="0" style="137" hidden="1" customWidth="1"/>
    <col min="12258" max="12259" width="17.7109375" style="137" bestFit="1" customWidth="1"/>
    <col min="12260" max="12260" width="18.85546875" style="137" bestFit="1" customWidth="1"/>
    <col min="12261" max="12261" width="12.85546875" style="137" bestFit="1" customWidth="1"/>
    <col min="12262" max="12262" width="17.7109375" style="137" bestFit="1" customWidth="1"/>
    <col min="12263" max="12263" width="12.5703125" style="137" bestFit="1" customWidth="1"/>
    <col min="12264" max="12264" width="18" style="137" bestFit="1" customWidth="1"/>
    <col min="12265" max="12265" width="13" style="137" customWidth="1"/>
    <col min="12266" max="12266" width="15.140625" style="137" bestFit="1" customWidth="1"/>
    <col min="12267" max="12267" width="13" style="137" bestFit="1" customWidth="1"/>
    <col min="12268" max="12268" width="16.7109375" style="137" bestFit="1" customWidth="1"/>
    <col min="12269" max="12269" width="13.140625" style="137" bestFit="1" customWidth="1"/>
    <col min="12270" max="12272" width="12.140625" style="137" customWidth="1"/>
    <col min="12273" max="12274" width="14" style="137" customWidth="1"/>
    <col min="12275" max="12275" width="26.28515625" style="137" customWidth="1"/>
    <col min="12276" max="12276" width="15.42578125" style="137" bestFit="1" customWidth="1"/>
    <col min="12277" max="12277" width="11.140625" style="137" bestFit="1" customWidth="1"/>
    <col min="12278" max="12278" width="9.140625" style="137"/>
    <col min="12279" max="12279" width="9.28515625" style="137" bestFit="1" customWidth="1"/>
    <col min="12280" max="12427" width="9.140625" style="137"/>
    <col min="12428" max="12428" width="6" style="137" bestFit="1" customWidth="1"/>
    <col min="12429" max="12429" width="23.7109375" style="137" customWidth="1"/>
    <col min="12430" max="12430" width="19.5703125" style="137" bestFit="1" customWidth="1"/>
    <col min="12431" max="12431" width="19.7109375" style="137" bestFit="1" customWidth="1"/>
    <col min="12432" max="12432" width="18.85546875" style="137" bestFit="1" customWidth="1"/>
    <col min="12433" max="12433" width="12.85546875" style="137" bestFit="1" customWidth="1"/>
    <col min="12434" max="12434" width="17.7109375" style="137" bestFit="1" customWidth="1"/>
    <col min="12435" max="12435" width="17.5703125" style="137" bestFit="1" customWidth="1"/>
    <col min="12436" max="12436" width="18.85546875" style="137" bestFit="1" customWidth="1"/>
    <col min="12437" max="12437" width="12.42578125" style="137" bestFit="1" customWidth="1"/>
    <col min="12438" max="12438" width="15.85546875" style="137" bestFit="1" customWidth="1"/>
    <col min="12439" max="12439" width="17.7109375" style="137" bestFit="1" customWidth="1"/>
    <col min="12440" max="12440" width="18" style="137" bestFit="1" customWidth="1"/>
    <col min="12441" max="12441" width="13.5703125" style="137" customWidth="1"/>
    <col min="12442" max="12442" width="15.85546875" style="137" bestFit="1" customWidth="1"/>
    <col min="12443" max="12443" width="15.140625" style="137" bestFit="1" customWidth="1"/>
    <col min="12444" max="12444" width="18" style="137" bestFit="1" customWidth="1"/>
    <col min="12445" max="12445" width="13.140625" style="137" bestFit="1" customWidth="1"/>
    <col min="12446" max="12446" width="17.7109375" style="137" bestFit="1" customWidth="1"/>
    <col min="12447" max="12447" width="15.85546875" style="137" customWidth="1"/>
    <col min="12448" max="12448" width="18" style="137" bestFit="1" customWidth="1"/>
    <col min="12449" max="12449" width="13.5703125" style="137" customWidth="1"/>
    <col min="12450" max="12450" width="15.140625" style="137" bestFit="1" customWidth="1"/>
    <col min="12451" max="12451" width="12.85546875" style="137" bestFit="1" customWidth="1"/>
    <col min="12452" max="12452" width="15.28515625" style="137" bestFit="1" customWidth="1"/>
    <col min="12453" max="12453" width="14.85546875" style="137" bestFit="1" customWidth="1"/>
    <col min="12454" max="12455" width="17.5703125" style="137" bestFit="1" customWidth="1"/>
    <col min="12456" max="12456" width="11.140625" style="137" bestFit="1" customWidth="1"/>
    <col min="12457" max="12457" width="13.42578125" style="137" customWidth="1"/>
    <col min="12458" max="12458" width="17.7109375" style="137" bestFit="1" customWidth="1"/>
    <col min="12459" max="12459" width="17.5703125" style="137" bestFit="1" customWidth="1"/>
    <col min="12460" max="12460" width="18" style="137" bestFit="1" customWidth="1"/>
    <col min="12461" max="12463" width="12.85546875" style="137" bestFit="1" customWidth="1"/>
    <col min="12464" max="12464" width="13.85546875" style="137" bestFit="1" customWidth="1"/>
    <col min="12465" max="12466" width="12.85546875" style="137" bestFit="1" customWidth="1"/>
    <col min="12467" max="12467" width="11" style="137" bestFit="1" customWidth="1"/>
    <col min="12468" max="12468" width="13.85546875" style="137" bestFit="1" customWidth="1"/>
    <col min="12469" max="12469" width="14.85546875" style="137" bestFit="1" customWidth="1"/>
    <col min="12470" max="12470" width="17.7109375" style="137" bestFit="1" customWidth="1"/>
    <col min="12471" max="12471" width="15.140625" style="137" bestFit="1" customWidth="1"/>
    <col min="12472" max="12472" width="16.7109375" style="137" bestFit="1" customWidth="1"/>
    <col min="12473" max="12473" width="15.7109375" style="137" bestFit="1" customWidth="1"/>
    <col min="12474" max="12474" width="17.7109375" style="137" bestFit="1" customWidth="1"/>
    <col min="12475" max="12475" width="15.7109375" style="137" bestFit="1" customWidth="1"/>
    <col min="12476" max="12476" width="18" style="137" bestFit="1" customWidth="1"/>
    <col min="12477" max="12477" width="13.140625" style="137" bestFit="1" customWidth="1"/>
    <col min="12478" max="12478" width="17.7109375" style="137" bestFit="1" customWidth="1"/>
    <col min="12479" max="12479" width="15.140625" style="137" bestFit="1" customWidth="1"/>
    <col min="12480" max="12480" width="18" style="137" bestFit="1" customWidth="1"/>
    <col min="12481" max="12481" width="15.7109375" style="137" bestFit="1" customWidth="1"/>
    <col min="12482" max="12483" width="15.140625" style="137" bestFit="1" customWidth="1"/>
    <col min="12484" max="12484" width="15.7109375" style="137" bestFit="1" customWidth="1"/>
    <col min="12485" max="12485" width="12.85546875" style="137" customWidth="1"/>
    <col min="12486" max="12486" width="17.7109375" style="137" bestFit="1" customWidth="1"/>
    <col min="12487" max="12487" width="15.85546875" style="137" bestFit="1" customWidth="1"/>
    <col min="12488" max="12488" width="18" style="137" bestFit="1" customWidth="1"/>
    <col min="12489" max="12489" width="10.5703125" style="137" bestFit="1" customWidth="1"/>
    <col min="12490" max="12490" width="17.7109375" style="137" bestFit="1" customWidth="1"/>
    <col min="12491" max="12491" width="15.140625" style="137" bestFit="1" customWidth="1"/>
    <col min="12492" max="12492" width="18" style="137" bestFit="1" customWidth="1"/>
    <col min="12493" max="12493" width="15.7109375" style="137" bestFit="1" customWidth="1"/>
    <col min="12494" max="12494" width="17.7109375" style="137" bestFit="1" customWidth="1"/>
    <col min="12495" max="12495" width="15.7109375" style="137" bestFit="1" customWidth="1"/>
    <col min="12496" max="12496" width="18" style="137" bestFit="1" customWidth="1"/>
    <col min="12497" max="12497" width="12.85546875" style="137" bestFit="1" customWidth="1"/>
    <col min="12498" max="12498" width="12.42578125" style="137" bestFit="1" customWidth="1"/>
    <col min="12499" max="12499" width="10.7109375" style="137" bestFit="1" customWidth="1"/>
    <col min="12500" max="12500" width="10.140625" style="137" customWidth="1"/>
    <col min="12501" max="12501" width="13.140625" style="137" bestFit="1" customWidth="1"/>
    <col min="12502" max="12505" width="0" style="137" hidden="1" customWidth="1"/>
    <col min="12506" max="12506" width="15.140625" style="137" bestFit="1" customWidth="1"/>
    <col min="12507" max="12507" width="13" style="137" bestFit="1" customWidth="1"/>
    <col min="12508" max="12508" width="15.28515625" style="137" bestFit="1" customWidth="1"/>
    <col min="12509" max="12509" width="12.85546875" style="137" bestFit="1" customWidth="1"/>
    <col min="12510" max="12513" width="0" style="137" hidden="1" customWidth="1"/>
    <col min="12514" max="12515" width="17.7109375" style="137" bestFit="1" customWidth="1"/>
    <col min="12516" max="12516" width="18.85546875" style="137" bestFit="1" customWidth="1"/>
    <col min="12517" max="12517" width="12.85546875" style="137" bestFit="1" customWidth="1"/>
    <col min="12518" max="12518" width="17.7109375" style="137" bestFit="1" customWidth="1"/>
    <col min="12519" max="12519" width="12.5703125" style="137" bestFit="1" customWidth="1"/>
    <col min="12520" max="12520" width="18" style="137" bestFit="1" customWidth="1"/>
    <col min="12521" max="12521" width="13" style="137" customWidth="1"/>
    <col min="12522" max="12522" width="15.140625" style="137" bestFit="1" customWidth="1"/>
    <col min="12523" max="12523" width="13" style="137" bestFit="1" customWidth="1"/>
    <col min="12524" max="12524" width="16.7109375" style="137" bestFit="1" customWidth="1"/>
    <col min="12525" max="12525" width="13.140625" style="137" bestFit="1" customWidth="1"/>
    <col min="12526" max="12528" width="12.140625" style="137" customWidth="1"/>
    <col min="12529" max="12530" width="14" style="137" customWidth="1"/>
    <col min="12531" max="12531" width="26.28515625" style="137" customWidth="1"/>
    <col min="12532" max="12532" width="15.42578125" style="137" bestFit="1" customWidth="1"/>
    <col min="12533" max="12533" width="11.140625" style="137" bestFit="1" customWidth="1"/>
    <col min="12534" max="12534" width="9.140625" style="137"/>
    <col min="12535" max="12535" width="9.28515625" style="137" bestFit="1" customWidth="1"/>
    <col min="12536" max="12683" width="9.140625" style="137"/>
    <col min="12684" max="12684" width="6" style="137" bestFit="1" customWidth="1"/>
    <col min="12685" max="12685" width="23.7109375" style="137" customWidth="1"/>
    <col min="12686" max="12686" width="19.5703125" style="137" bestFit="1" customWidth="1"/>
    <col min="12687" max="12687" width="19.7109375" style="137" bestFit="1" customWidth="1"/>
    <col min="12688" max="12688" width="18.85546875" style="137" bestFit="1" customWidth="1"/>
    <col min="12689" max="12689" width="12.85546875" style="137" bestFit="1" customWidth="1"/>
    <col min="12690" max="12690" width="17.7109375" style="137" bestFit="1" customWidth="1"/>
    <col min="12691" max="12691" width="17.5703125" style="137" bestFit="1" customWidth="1"/>
    <col min="12692" max="12692" width="18.85546875" style="137" bestFit="1" customWidth="1"/>
    <col min="12693" max="12693" width="12.42578125" style="137" bestFit="1" customWidth="1"/>
    <col min="12694" max="12694" width="15.85546875" style="137" bestFit="1" customWidth="1"/>
    <col min="12695" max="12695" width="17.7109375" style="137" bestFit="1" customWidth="1"/>
    <col min="12696" max="12696" width="18" style="137" bestFit="1" customWidth="1"/>
    <col min="12697" max="12697" width="13.5703125" style="137" customWidth="1"/>
    <col min="12698" max="12698" width="15.85546875" style="137" bestFit="1" customWidth="1"/>
    <col min="12699" max="12699" width="15.140625" style="137" bestFit="1" customWidth="1"/>
    <col min="12700" max="12700" width="18" style="137" bestFit="1" customWidth="1"/>
    <col min="12701" max="12701" width="13.140625" style="137" bestFit="1" customWidth="1"/>
    <col min="12702" max="12702" width="17.7109375" style="137" bestFit="1" customWidth="1"/>
    <col min="12703" max="12703" width="15.85546875" style="137" customWidth="1"/>
    <col min="12704" max="12704" width="18" style="137" bestFit="1" customWidth="1"/>
    <col min="12705" max="12705" width="13.5703125" style="137" customWidth="1"/>
    <col min="12706" max="12706" width="15.140625" style="137" bestFit="1" customWidth="1"/>
    <col min="12707" max="12707" width="12.85546875" style="137" bestFit="1" customWidth="1"/>
    <col min="12708" max="12708" width="15.28515625" style="137" bestFit="1" customWidth="1"/>
    <col min="12709" max="12709" width="14.85546875" style="137" bestFit="1" customWidth="1"/>
    <col min="12710" max="12711" width="17.5703125" style="137" bestFit="1" customWidth="1"/>
    <col min="12712" max="12712" width="11.140625" style="137" bestFit="1" customWidth="1"/>
    <col min="12713" max="12713" width="13.42578125" style="137" customWidth="1"/>
    <col min="12714" max="12714" width="17.7109375" style="137" bestFit="1" customWidth="1"/>
    <col min="12715" max="12715" width="17.5703125" style="137" bestFit="1" customWidth="1"/>
    <col min="12716" max="12716" width="18" style="137" bestFit="1" customWidth="1"/>
    <col min="12717" max="12719" width="12.85546875" style="137" bestFit="1" customWidth="1"/>
    <col min="12720" max="12720" width="13.85546875" style="137" bestFit="1" customWidth="1"/>
    <col min="12721" max="12722" width="12.85546875" style="137" bestFit="1" customWidth="1"/>
    <col min="12723" max="12723" width="11" style="137" bestFit="1" customWidth="1"/>
    <col min="12724" max="12724" width="13.85546875" style="137" bestFit="1" customWidth="1"/>
    <col min="12725" max="12725" width="14.85546875" style="137" bestFit="1" customWidth="1"/>
    <col min="12726" max="12726" width="17.7109375" style="137" bestFit="1" customWidth="1"/>
    <col min="12727" max="12727" width="15.140625" style="137" bestFit="1" customWidth="1"/>
    <col min="12728" max="12728" width="16.7109375" style="137" bestFit="1" customWidth="1"/>
    <col min="12729" max="12729" width="15.7109375" style="137" bestFit="1" customWidth="1"/>
    <col min="12730" max="12730" width="17.7109375" style="137" bestFit="1" customWidth="1"/>
    <col min="12731" max="12731" width="15.7109375" style="137" bestFit="1" customWidth="1"/>
    <col min="12732" max="12732" width="18" style="137" bestFit="1" customWidth="1"/>
    <col min="12733" max="12733" width="13.140625" style="137" bestFit="1" customWidth="1"/>
    <col min="12734" max="12734" width="17.7109375" style="137" bestFit="1" customWidth="1"/>
    <col min="12735" max="12735" width="15.140625" style="137" bestFit="1" customWidth="1"/>
    <col min="12736" max="12736" width="18" style="137" bestFit="1" customWidth="1"/>
    <col min="12737" max="12737" width="15.7109375" style="137" bestFit="1" customWidth="1"/>
    <col min="12738" max="12739" width="15.140625" style="137" bestFit="1" customWidth="1"/>
    <col min="12740" max="12740" width="15.7109375" style="137" bestFit="1" customWidth="1"/>
    <col min="12741" max="12741" width="12.85546875" style="137" customWidth="1"/>
    <col min="12742" max="12742" width="17.7109375" style="137" bestFit="1" customWidth="1"/>
    <col min="12743" max="12743" width="15.85546875" style="137" bestFit="1" customWidth="1"/>
    <col min="12744" max="12744" width="18" style="137" bestFit="1" customWidth="1"/>
    <col min="12745" max="12745" width="10.5703125" style="137" bestFit="1" customWidth="1"/>
    <col min="12746" max="12746" width="17.7109375" style="137" bestFit="1" customWidth="1"/>
    <col min="12747" max="12747" width="15.140625" style="137" bestFit="1" customWidth="1"/>
    <col min="12748" max="12748" width="18" style="137" bestFit="1" customWidth="1"/>
    <col min="12749" max="12749" width="15.7109375" style="137" bestFit="1" customWidth="1"/>
    <col min="12750" max="12750" width="17.7109375" style="137" bestFit="1" customWidth="1"/>
    <col min="12751" max="12751" width="15.7109375" style="137" bestFit="1" customWidth="1"/>
    <col min="12752" max="12752" width="18" style="137" bestFit="1" customWidth="1"/>
    <col min="12753" max="12753" width="12.85546875" style="137" bestFit="1" customWidth="1"/>
    <col min="12754" max="12754" width="12.42578125" style="137" bestFit="1" customWidth="1"/>
    <col min="12755" max="12755" width="10.7109375" style="137" bestFit="1" customWidth="1"/>
    <col min="12756" max="12756" width="10.140625" style="137" customWidth="1"/>
    <col min="12757" max="12757" width="13.140625" style="137" bestFit="1" customWidth="1"/>
    <col min="12758" max="12761" width="0" style="137" hidden="1" customWidth="1"/>
    <col min="12762" max="12762" width="15.140625" style="137" bestFit="1" customWidth="1"/>
    <col min="12763" max="12763" width="13" style="137" bestFit="1" customWidth="1"/>
    <col min="12764" max="12764" width="15.28515625" style="137" bestFit="1" customWidth="1"/>
    <col min="12765" max="12765" width="12.85546875" style="137" bestFit="1" customWidth="1"/>
    <col min="12766" max="12769" width="0" style="137" hidden="1" customWidth="1"/>
    <col min="12770" max="12771" width="17.7109375" style="137" bestFit="1" customWidth="1"/>
    <col min="12772" max="12772" width="18.85546875" style="137" bestFit="1" customWidth="1"/>
    <col min="12773" max="12773" width="12.85546875" style="137" bestFit="1" customWidth="1"/>
    <col min="12774" max="12774" width="17.7109375" style="137" bestFit="1" customWidth="1"/>
    <col min="12775" max="12775" width="12.5703125" style="137" bestFit="1" customWidth="1"/>
    <col min="12776" max="12776" width="18" style="137" bestFit="1" customWidth="1"/>
    <col min="12777" max="12777" width="13" style="137" customWidth="1"/>
    <col min="12778" max="12778" width="15.140625" style="137" bestFit="1" customWidth="1"/>
    <col min="12779" max="12779" width="13" style="137" bestFit="1" customWidth="1"/>
    <col min="12780" max="12780" width="16.7109375" style="137" bestFit="1" customWidth="1"/>
    <col min="12781" max="12781" width="13.140625" style="137" bestFit="1" customWidth="1"/>
    <col min="12782" max="12784" width="12.140625" style="137" customWidth="1"/>
    <col min="12785" max="12786" width="14" style="137" customWidth="1"/>
    <col min="12787" max="12787" width="26.28515625" style="137" customWidth="1"/>
    <col min="12788" max="12788" width="15.42578125" style="137" bestFit="1" customWidth="1"/>
    <col min="12789" max="12789" width="11.140625" style="137" bestFit="1" customWidth="1"/>
    <col min="12790" max="12790" width="9.140625" style="137"/>
    <col min="12791" max="12791" width="9.28515625" style="137" bestFit="1" customWidth="1"/>
    <col min="12792" max="12939" width="9.140625" style="137"/>
    <col min="12940" max="12940" width="6" style="137" bestFit="1" customWidth="1"/>
    <col min="12941" max="12941" width="23.7109375" style="137" customWidth="1"/>
    <col min="12942" max="12942" width="19.5703125" style="137" bestFit="1" customWidth="1"/>
    <col min="12943" max="12943" width="19.7109375" style="137" bestFit="1" customWidth="1"/>
    <col min="12944" max="12944" width="18.85546875" style="137" bestFit="1" customWidth="1"/>
    <col min="12945" max="12945" width="12.85546875" style="137" bestFit="1" customWidth="1"/>
    <col min="12946" max="12946" width="17.7109375" style="137" bestFit="1" customWidth="1"/>
    <col min="12947" max="12947" width="17.5703125" style="137" bestFit="1" customWidth="1"/>
    <col min="12948" max="12948" width="18.85546875" style="137" bestFit="1" customWidth="1"/>
    <col min="12949" max="12949" width="12.42578125" style="137" bestFit="1" customWidth="1"/>
    <col min="12950" max="12950" width="15.85546875" style="137" bestFit="1" customWidth="1"/>
    <col min="12951" max="12951" width="17.7109375" style="137" bestFit="1" customWidth="1"/>
    <col min="12952" max="12952" width="18" style="137" bestFit="1" customWidth="1"/>
    <col min="12953" max="12953" width="13.5703125" style="137" customWidth="1"/>
    <col min="12954" max="12954" width="15.85546875" style="137" bestFit="1" customWidth="1"/>
    <col min="12955" max="12955" width="15.140625" style="137" bestFit="1" customWidth="1"/>
    <col min="12956" max="12956" width="18" style="137" bestFit="1" customWidth="1"/>
    <col min="12957" max="12957" width="13.140625" style="137" bestFit="1" customWidth="1"/>
    <col min="12958" max="12958" width="17.7109375" style="137" bestFit="1" customWidth="1"/>
    <col min="12959" max="12959" width="15.85546875" style="137" customWidth="1"/>
    <col min="12960" max="12960" width="18" style="137" bestFit="1" customWidth="1"/>
    <col min="12961" max="12961" width="13.5703125" style="137" customWidth="1"/>
    <col min="12962" max="12962" width="15.140625" style="137" bestFit="1" customWidth="1"/>
    <col min="12963" max="12963" width="12.85546875" style="137" bestFit="1" customWidth="1"/>
    <col min="12964" max="12964" width="15.28515625" style="137" bestFit="1" customWidth="1"/>
    <col min="12965" max="12965" width="14.85546875" style="137" bestFit="1" customWidth="1"/>
    <col min="12966" max="12967" width="17.5703125" style="137" bestFit="1" customWidth="1"/>
    <col min="12968" max="12968" width="11.140625" style="137" bestFit="1" customWidth="1"/>
    <col min="12969" max="12969" width="13.42578125" style="137" customWidth="1"/>
    <col min="12970" max="12970" width="17.7109375" style="137" bestFit="1" customWidth="1"/>
    <col min="12971" max="12971" width="17.5703125" style="137" bestFit="1" customWidth="1"/>
    <col min="12972" max="12972" width="18" style="137" bestFit="1" customWidth="1"/>
    <col min="12973" max="12975" width="12.85546875" style="137" bestFit="1" customWidth="1"/>
    <col min="12976" max="12976" width="13.85546875" style="137" bestFit="1" customWidth="1"/>
    <col min="12977" max="12978" width="12.85546875" style="137" bestFit="1" customWidth="1"/>
    <col min="12979" max="12979" width="11" style="137" bestFit="1" customWidth="1"/>
    <col min="12980" max="12980" width="13.85546875" style="137" bestFit="1" customWidth="1"/>
    <col min="12981" max="12981" width="14.85546875" style="137" bestFit="1" customWidth="1"/>
    <col min="12982" max="12982" width="17.7109375" style="137" bestFit="1" customWidth="1"/>
    <col min="12983" max="12983" width="15.140625" style="137" bestFit="1" customWidth="1"/>
    <col min="12984" max="12984" width="16.7109375" style="137" bestFit="1" customWidth="1"/>
    <col min="12985" max="12985" width="15.7109375" style="137" bestFit="1" customWidth="1"/>
    <col min="12986" max="12986" width="17.7109375" style="137" bestFit="1" customWidth="1"/>
    <col min="12987" max="12987" width="15.7109375" style="137" bestFit="1" customWidth="1"/>
    <col min="12988" max="12988" width="18" style="137" bestFit="1" customWidth="1"/>
    <col min="12989" max="12989" width="13.140625" style="137" bestFit="1" customWidth="1"/>
    <col min="12990" max="12990" width="17.7109375" style="137" bestFit="1" customWidth="1"/>
    <col min="12991" max="12991" width="15.140625" style="137" bestFit="1" customWidth="1"/>
    <col min="12992" max="12992" width="18" style="137" bestFit="1" customWidth="1"/>
    <col min="12993" max="12993" width="15.7109375" style="137" bestFit="1" customWidth="1"/>
    <col min="12994" max="12995" width="15.140625" style="137" bestFit="1" customWidth="1"/>
    <col min="12996" max="12996" width="15.7109375" style="137" bestFit="1" customWidth="1"/>
    <col min="12997" max="12997" width="12.85546875" style="137" customWidth="1"/>
    <col min="12998" max="12998" width="17.7109375" style="137" bestFit="1" customWidth="1"/>
    <col min="12999" max="12999" width="15.85546875" style="137" bestFit="1" customWidth="1"/>
    <col min="13000" max="13000" width="18" style="137" bestFit="1" customWidth="1"/>
    <col min="13001" max="13001" width="10.5703125" style="137" bestFit="1" customWidth="1"/>
    <col min="13002" max="13002" width="17.7109375" style="137" bestFit="1" customWidth="1"/>
    <col min="13003" max="13003" width="15.140625" style="137" bestFit="1" customWidth="1"/>
    <col min="13004" max="13004" width="18" style="137" bestFit="1" customWidth="1"/>
    <col min="13005" max="13005" width="15.7109375" style="137" bestFit="1" customWidth="1"/>
    <col min="13006" max="13006" width="17.7109375" style="137" bestFit="1" customWidth="1"/>
    <col min="13007" max="13007" width="15.7109375" style="137" bestFit="1" customWidth="1"/>
    <col min="13008" max="13008" width="18" style="137" bestFit="1" customWidth="1"/>
    <col min="13009" max="13009" width="12.85546875" style="137" bestFit="1" customWidth="1"/>
    <col min="13010" max="13010" width="12.42578125" style="137" bestFit="1" customWidth="1"/>
    <col min="13011" max="13011" width="10.7109375" style="137" bestFit="1" customWidth="1"/>
    <col min="13012" max="13012" width="10.140625" style="137" customWidth="1"/>
    <col min="13013" max="13013" width="13.140625" style="137" bestFit="1" customWidth="1"/>
    <col min="13014" max="13017" width="0" style="137" hidden="1" customWidth="1"/>
    <col min="13018" max="13018" width="15.140625" style="137" bestFit="1" customWidth="1"/>
    <col min="13019" max="13019" width="13" style="137" bestFit="1" customWidth="1"/>
    <col min="13020" max="13020" width="15.28515625" style="137" bestFit="1" customWidth="1"/>
    <col min="13021" max="13021" width="12.85546875" style="137" bestFit="1" customWidth="1"/>
    <col min="13022" max="13025" width="0" style="137" hidden="1" customWidth="1"/>
    <col min="13026" max="13027" width="17.7109375" style="137" bestFit="1" customWidth="1"/>
    <col min="13028" max="13028" width="18.85546875" style="137" bestFit="1" customWidth="1"/>
    <col min="13029" max="13029" width="12.85546875" style="137" bestFit="1" customWidth="1"/>
    <col min="13030" max="13030" width="17.7109375" style="137" bestFit="1" customWidth="1"/>
    <col min="13031" max="13031" width="12.5703125" style="137" bestFit="1" customWidth="1"/>
    <col min="13032" max="13032" width="18" style="137" bestFit="1" customWidth="1"/>
    <col min="13033" max="13033" width="13" style="137" customWidth="1"/>
    <col min="13034" max="13034" width="15.140625" style="137" bestFit="1" customWidth="1"/>
    <col min="13035" max="13035" width="13" style="137" bestFit="1" customWidth="1"/>
    <col min="13036" max="13036" width="16.7109375" style="137" bestFit="1" customWidth="1"/>
    <col min="13037" max="13037" width="13.140625" style="137" bestFit="1" customWidth="1"/>
    <col min="13038" max="13040" width="12.140625" style="137" customWidth="1"/>
    <col min="13041" max="13042" width="14" style="137" customWidth="1"/>
    <col min="13043" max="13043" width="26.28515625" style="137" customWidth="1"/>
    <col min="13044" max="13044" width="15.42578125" style="137" bestFit="1" customWidth="1"/>
    <col min="13045" max="13045" width="11.140625" style="137" bestFit="1" customWidth="1"/>
    <col min="13046" max="13046" width="9.140625" style="137"/>
    <col min="13047" max="13047" width="9.28515625" style="137" bestFit="1" customWidth="1"/>
    <col min="13048" max="13195" width="9.140625" style="137"/>
    <col min="13196" max="13196" width="6" style="137" bestFit="1" customWidth="1"/>
    <col min="13197" max="13197" width="23.7109375" style="137" customWidth="1"/>
    <col min="13198" max="13198" width="19.5703125" style="137" bestFit="1" customWidth="1"/>
    <col min="13199" max="13199" width="19.7109375" style="137" bestFit="1" customWidth="1"/>
    <col min="13200" max="13200" width="18.85546875" style="137" bestFit="1" customWidth="1"/>
    <col min="13201" max="13201" width="12.85546875" style="137" bestFit="1" customWidth="1"/>
    <col min="13202" max="13202" width="17.7109375" style="137" bestFit="1" customWidth="1"/>
    <col min="13203" max="13203" width="17.5703125" style="137" bestFit="1" customWidth="1"/>
    <col min="13204" max="13204" width="18.85546875" style="137" bestFit="1" customWidth="1"/>
    <col min="13205" max="13205" width="12.42578125" style="137" bestFit="1" customWidth="1"/>
    <col min="13206" max="13206" width="15.85546875" style="137" bestFit="1" customWidth="1"/>
    <col min="13207" max="13207" width="17.7109375" style="137" bestFit="1" customWidth="1"/>
    <col min="13208" max="13208" width="18" style="137" bestFit="1" customWidth="1"/>
    <col min="13209" max="13209" width="13.5703125" style="137" customWidth="1"/>
    <col min="13210" max="13210" width="15.85546875" style="137" bestFit="1" customWidth="1"/>
    <col min="13211" max="13211" width="15.140625" style="137" bestFit="1" customWidth="1"/>
    <col min="13212" max="13212" width="18" style="137" bestFit="1" customWidth="1"/>
    <col min="13213" max="13213" width="13.140625" style="137" bestFit="1" customWidth="1"/>
    <col min="13214" max="13214" width="17.7109375" style="137" bestFit="1" customWidth="1"/>
    <col min="13215" max="13215" width="15.85546875" style="137" customWidth="1"/>
    <col min="13216" max="13216" width="18" style="137" bestFit="1" customWidth="1"/>
    <col min="13217" max="13217" width="13.5703125" style="137" customWidth="1"/>
    <col min="13218" max="13218" width="15.140625" style="137" bestFit="1" customWidth="1"/>
    <col min="13219" max="13219" width="12.85546875" style="137" bestFit="1" customWidth="1"/>
    <col min="13220" max="13220" width="15.28515625" style="137" bestFit="1" customWidth="1"/>
    <col min="13221" max="13221" width="14.85546875" style="137" bestFit="1" customWidth="1"/>
    <col min="13222" max="13223" width="17.5703125" style="137" bestFit="1" customWidth="1"/>
    <col min="13224" max="13224" width="11.140625" style="137" bestFit="1" customWidth="1"/>
    <col min="13225" max="13225" width="13.42578125" style="137" customWidth="1"/>
    <col min="13226" max="13226" width="17.7109375" style="137" bestFit="1" customWidth="1"/>
    <col min="13227" max="13227" width="17.5703125" style="137" bestFit="1" customWidth="1"/>
    <col min="13228" max="13228" width="18" style="137" bestFit="1" customWidth="1"/>
    <col min="13229" max="13231" width="12.85546875" style="137" bestFit="1" customWidth="1"/>
    <col min="13232" max="13232" width="13.85546875" style="137" bestFit="1" customWidth="1"/>
    <col min="13233" max="13234" width="12.85546875" style="137" bestFit="1" customWidth="1"/>
    <col min="13235" max="13235" width="11" style="137" bestFit="1" customWidth="1"/>
    <col min="13236" max="13236" width="13.85546875" style="137" bestFit="1" customWidth="1"/>
    <col min="13237" max="13237" width="14.85546875" style="137" bestFit="1" customWidth="1"/>
    <col min="13238" max="13238" width="17.7109375" style="137" bestFit="1" customWidth="1"/>
    <col min="13239" max="13239" width="15.140625" style="137" bestFit="1" customWidth="1"/>
    <col min="13240" max="13240" width="16.7109375" style="137" bestFit="1" customWidth="1"/>
    <col min="13241" max="13241" width="15.7109375" style="137" bestFit="1" customWidth="1"/>
    <col min="13242" max="13242" width="17.7109375" style="137" bestFit="1" customWidth="1"/>
    <col min="13243" max="13243" width="15.7109375" style="137" bestFit="1" customWidth="1"/>
    <col min="13244" max="13244" width="18" style="137" bestFit="1" customWidth="1"/>
    <col min="13245" max="13245" width="13.140625" style="137" bestFit="1" customWidth="1"/>
    <col min="13246" max="13246" width="17.7109375" style="137" bestFit="1" customWidth="1"/>
    <col min="13247" max="13247" width="15.140625" style="137" bestFit="1" customWidth="1"/>
    <col min="13248" max="13248" width="18" style="137" bestFit="1" customWidth="1"/>
    <col min="13249" max="13249" width="15.7109375" style="137" bestFit="1" customWidth="1"/>
    <col min="13250" max="13251" width="15.140625" style="137" bestFit="1" customWidth="1"/>
    <col min="13252" max="13252" width="15.7109375" style="137" bestFit="1" customWidth="1"/>
    <col min="13253" max="13253" width="12.85546875" style="137" customWidth="1"/>
    <col min="13254" max="13254" width="17.7109375" style="137" bestFit="1" customWidth="1"/>
    <col min="13255" max="13255" width="15.85546875" style="137" bestFit="1" customWidth="1"/>
    <col min="13256" max="13256" width="18" style="137" bestFit="1" customWidth="1"/>
    <col min="13257" max="13257" width="10.5703125" style="137" bestFit="1" customWidth="1"/>
    <col min="13258" max="13258" width="17.7109375" style="137" bestFit="1" customWidth="1"/>
    <col min="13259" max="13259" width="15.140625" style="137" bestFit="1" customWidth="1"/>
    <col min="13260" max="13260" width="18" style="137" bestFit="1" customWidth="1"/>
    <col min="13261" max="13261" width="15.7109375" style="137" bestFit="1" customWidth="1"/>
    <col min="13262" max="13262" width="17.7109375" style="137" bestFit="1" customWidth="1"/>
    <col min="13263" max="13263" width="15.7109375" style="137" bestFit="1" customWidth="1"/>
    <col min="13264" max="13264" width="18" style="137" bestFit="1" customWidth="1"/>
    <col min="13265" max="13265" width="12.85546875" style="137" bestFit="1" customWidth="1"/>
    <col min="13266" max="13266" width="12.42578125" style="137" bestFit="1" customWidth="1"/>
    <col min="13267" max="13267" width="10.7109375" style="137" bestFit="1" customWidth="1"/>
    <col min="13268" max="13268" width="10.140625" style="137" customWidth="1"/>
    <col min="13269" max="13269" width="13.140625" style="137" bestFit="1" customWidth="1"/>
    <col min="13270" max="13273" width="0" style="137" hidden="1" customWidth="1"/>
    <col min="13274" max="13274" width="15.140625" style="137" bestFit="1" customWidth="1"/>
    <col min="13275" max="13275" width="13" style="137" bestFit="1" customWidth="1"/>
    <col min="13276" max="13276" width="15.28515625" style="137" bestFit="1" customWidth="1"/>
    <col min="13277" max="13277" width="12.85546875" style="137" bestFit="1" customWidth="1"/>
    <col min="13278" max="13281" width="0" style="137" hidden="1" customWidth="1"/>
    <col min="13282" max="13283" width="17.7109375" style="137" bestFit="1" customWidth="1"/>
    <col min="13284" max="13284" width="18.85546875" style="137" bestFit="1" customWidth="1"/>
    <col min="13285" max="13285" width="12.85546875" style="137" bestFit="1" customWidth="1"/>
    <col min="13286" max="13286" width="17.7109375" style="137" bestFit="1" customWidth="1"/>
    <col min="13287" max="13287" width="12.5703125" style="137" bestFit="1" customWidth="1"/>
    <col min="13288" max="13288" width="18" style="137" bestFit="1" customWidth="1"/>
    <col min="13289" max="13289" width="13" style="137" customWidth="1"/>
    <col min="13290" max="13290" width="15.140625" style="137" bestFit="1" customWidth="1"/>
    <col min="13291" max="13291" width="13" style="137" bestFit="1" customWidth="1"/>
    <col min="13292" max="13292" width="16.7109375" style="137" bestFit="1" customWidth="1"/>
    <col min="13293" max="13293" width="13.140625" style="137" bestFit="1" customWidth="1"/>
    <col min="13294" max="13296" width="12.140625" style="137" customWidth="1"/>
    <col min="13297" max="13298" width="14" style="137" customWidth="1"/>
    <col min="13299" max="13299" width="26.28515625" style="137" customWidth="1"/>
    <col min="13300" max="13300" width="15.42578125" style="137" bestFit="1" customWidth="1"/>
    <col min="13301" max="13301" width="11.140625" style="137" bestFit="1" customWidth="1"/>
    <col min="13302" max="13302" width="9.140625" style="137"/>
    <col min="13303" max="13303" width="9.28515625" style="137" bestFit="1" customWidth="1"/>
    <col min="13304" max="13451" width="9.140625" style="137"/>
    <col min="13452" max="13452" width="6" style="137" bestFit="1" customWidth="1"/>
    <col min="13453" max="13453" width="23.7109375" style="137" customWidth="1"/>
    <col min="13454" max="13454" width="19.5703125" style="137" bestFit="1" customWidth="1"/>
    <col min="13455" max="13455" width="19.7109375" style="137" bestFit="1" customWidth="1"/>
    <col min="13456" max="13456" width="18.85546875" style="137" bestFit="1" customWidth="1"/>
    <col min="13457" max="13457" width="12.85546875" style="137" bestFit="1" customWidth="1"/>
    <col min="13458" max="13458" width="17.7109375" style="137" bestFit="1" customWidth="1"/>
    <col min="13459" max="13459" width="17.5703125" style="137" bestFit="1" customWidth="1"/>
    <col min="13460" max="13460" width="18.85546875" style="137" bestFit="1" customWidth="1"/>
    <col min="13461" max="13461" width="12.42578125" style="137" bestFit="1" customWidth="1"/>
    <col min="13462" max="13462" width="15.85546875" style="137" bestFit="1" customWidth="1"/>
    <col min="13463" max="13463" width="17.7109375" style="137" bestFit="1" customWidth="1"/>
    <col min="13464" max="13464" width="18" style="137" bestFit="1" customWidth="1"/>
    <col min="13465" max="13465" width="13.5703125" style="137" customWidth="1"/>
    <col min="13466" max="13466" width="15.85546875" style="137" bestFit="1" customWidth="1"/>
    <col min="13467" max="13467" width="15.140625" style="137" bestFit="1" customWidth="1"/>
    <col min="13468" max="13468" width="18" style="137" bestFit="1" customWidth="1"/>
    <col min="13469" max="13469" width="13.140625" style="137" bestFit="1" customWidth="1"/>
    <col min="13470" max="13470" width="17.7109375" style="137" bestFit="1" customWidth="1"/>
    <col min="13471" max="13471" width="15.85546875" style="137" customWidth="1"/>
    <col min="13472" max="13472" width="18" style="137" bestFit="1" customWidth="1"/>
    <col min="13473" max="13473" width="13.5703125" style="137" customWidth="1"/>
    <col min="13474" max="13474" width="15.140625" style="137" bestFit="1" customWidth="1"/>
    <col min="13475" max="13475" width="12.85546875" style="137" bestFit="1" customWidth="1"/>
    <col min="13476" max="13476" width="15.28515625" style="137" bestFit="1" customWidth="1"/>
    <col min="13477" max="13477" width="14.85546875" style="137" bestFit="1" customWidth="1"/>
    <col min="13478" max="13479" width="17.5703125" style="137" bestFit="1" customWidth="1"/>
    <col min="13480" max="13480" width="11.140625" style="137" bestFit="1" customWidth="1"/>
    <col min="13481" max="13481" width="13.42578125" style="137" customWidth="1"/>
    <col min="13482" max="13482" width="17.7109375" style="137" bestFit="1" customWidth="1"/>
    <col min="13483" max="13483" width="17.5703125" style="137" bestFit="1" customWidth="1"/>
    <col min="13484" max="13484" width="18" style="137" bestFit="1" customWidth="1"/>
    <col min="13485" max="13487" width="12.85546875" style="137" bestFit="1" customWidth="1"/>
    <col min="13488" max="13488" width="13.85546875" style="137" bestFit="1" customWidth="1"/>
    <col min="13489" max="13490" width="12.85546875" style="137" bestFit="1" customWidth="1"/>
    <col min="13491" max="13491" width="11" style="137" bestFit="1" customWidth="1"/>
    <col min="13492" max="13492" width="13.85546875" style="137" bestFit="1" customWidth="1"/>
    <col min="13493" max="13493" width="14.85546875" style="137" bestFit="1" customWidth="1"/>
    <col min="13494" max="13494" width="17.7109375" style="137" bestFit="1" customWidth="1"/>
    <col min="13495" max="13495" width="15.140625" style="137" bestFit="1" customWidth="1"/>
    <col min="13496" max="13496" width="16.7109375" style="137" bestFit="1" customWidth="1"/>
    <col min="13497" max="13497" width="15.7109375" style="137" bestFit="1" customWidth="1"/>
    <col min="13498" max="13498" width="17.7109375" style="137" bestFit="1" customWidth="1"/>
    <col min="13499" max="13499" width="15.7109375" style="137" bestFit="1" customWidth="1"/>
    <col min="13500" max="13500" width="18" style="137" bestFit="1" customWidth="1"/>
    <col min="13501" max="13501" width="13.140625" style="137" bestFit="1" customWidth="1"/>
    <col min="13502" max="13502" width="17.7109375" style="137" bestFit="1" customWidth="1"/>
    <col min="13503" max="13503" width="15.140625" style="137" bestFit="1" customWidth="1"/>
    <col min="13504" max="13504" width="18" style="137" bestFit="1" customWidth="1"/>
    <col min="13505" max="13505" width="15.7109375" style="137" bestFit="1" customWidth="1"/>
    <col min="13506" max="13507" width="15.140625" style="137" bestFit="1" customWidth="1"/>
    <col min="13508" max="13508" width="15.7109375" style="137" bestFit="1" customWidth="1"/>
    <col min="13509" max="13509" width="12.85546875" style="137" customWidth="1"/>
    <col min="13510" max="13510" width="17.7109375" style="137" bestFit="1" customWidth="1"/>
    <col min="13511" max="13511" width="15.85546875" style="137" bestFit="1" customWidth="1"/>
    <col min="13512" max="13512" width="18" style="137" bestFit="1" customWidth="1"/>
    <col min="13513" max="13513" width="10.5703125" style="137" bestFit="1" customWidth="1"/>
    <col min="13514" max="13514" width="17.7109375" style="137" bestFit="1" customWidth="1"/>
    <col min="13515" max="13515" width="15.140625" style="137" bestFit="1" customWidth="1"/>
    <col min="13516" max="13516" width="18" style="137" bestFit="1" customWidth="1"/>
    <col min="13517" max="13517" width="15.7109375" style="137" bestFit="1" customWidth="1"/>
    <col min="13518" max="13518" width="17.7109375" style="137" bestFit="1" customWidth="1"/>
    <col min="13519" max="13519" width="15.7109375" style="137" bestFit="1" customWidth="1"/>
    <col min="13520" max="13520" width="18" style="137" bestFit="1" customWidth="1"/>
    <col min="13521" max="13521" width="12.85546875" style="137" bestFit="1" customWidth="1"/>
    <col min="13522" max="13522" width="12.42578125" style="137" bestFit="1" customWidth="1"/>
    <col min="13523" max="13523" width="10.7109375" style="137" bestFit="1" customWidth="1"/>
    <col min="13524" max="13524" width="10.140625" style="137" customWidth="1"/>
    <col min="13525" max="13525" width="13.140625" style="137" bestFit="1" customWidth="1"/>
    <col min="13526" max="13529" width="0" style="137" hidden="1" customWidth="1"/>
    <col min="13530" max="13530" width="15.140625" style="137" bestFit="1" customWidth="1"/>
    <col min="13531" max="13531" width="13" style="137" bestFit="1" customWidth="1"/>
    <col min="13532" max="13532" width="15.28515625" style="137" bestFit="1" customWidth="1"/>
    <col min="13533" max="13533" width="12.85546875" style="137" bestFit="1" customWidth="1"/>
    <col min="13534" max="13537" width="0" style="137" hidden="1" customWidth="1"/>
    <col min="13538" max="13539" width="17.7109375" style="137" bestFit="1" customWidth="1"/>
    <col min="13540" max="13540" width="18.85546875" style="137" bestFit="1" customWidth="1"/>
    <col min="13541" max="13541" width="12.85546875" style="137" bestFit="1" customWidth="1"/>
    <col min="13542" max="13542" width="17.7109375" style="137" bestFit="1" customWidth="1"/>
    <col min="13543" max="13543" width="12.5703125" style="137" bestFit="1" customWidth="1"/>
    <col min="13544" max="13544" width="18" style="137" bestFit="1" customWidth="1"/>
    <col min="13545" max="13545" width="13" style="137" customWidth="1"/>
    <col min="13546" max="13546" width="15.140625" style="137" bestFit="1" customWidth="1"/>
    <col min="13547" max="13547" width="13" style="137" bestFit="1" customWidth="1"/>
    <col min="13548" max="13548" width="16.7109375" style="137" bestFit="1" customWidth="1"/>
    <col min="13549" max="13549" width="13.140625" style="137" bestFit="1" customWidth="1"/>
    <col min="13550" max="13552" width="12.140625" style="137" customWidth="1"/>
    <col min="13553" max="13554" width="14" style="137" customWidth="1"/>
    <col min="13555" max="13555" width="26.28515625" style="137" customWidth="1"/>
    <col min="13556" max="13556" width="15.42578125" style="137" bestFit="1" customWidth="1"/>
    <col min="13557" max="13557" width="11.140625" style="137" bestFit="1" customWidth="1"/>
    <col min="13558" max="13558" width="9.140625" style="137"/>
    <col min="13559" max="13559" width="9.28515625" style="137" bestFit="1" customWidth="1"/>
    <col min="13560" max="13707" width="9.140625" style="137"/>
    <col min="13708" max="13708" width="6" style="137" bestFit="1" customWidth="1"/>
    <col min="13709" max="13709" width="23.7109375" style="137" customWidth="1"/>
    <col min="13710" max="13710" width="19.5703125" style="137" bestFit="1" customWidth="1"/>
    <col min="13711" max="13711" width="19.7109375" style="137" bestFit="1" customWidth="1"/>
    <col min="13712" max="13712" width="18.85546875" style="137" bestFit="1" customWidth="1"/>
    <col min="13713" max="13713" width="12.85546875" style="137" bestFit="1" customWidth="1"/>
    <col min="13714" max="13714" width="17.7109375" style="137" bestFit="1" customWidth="1"/>
    <col min="13715" max="13715" width="17.5703125" style="137" bestFit="1" customWidth="1"/>
    <col min="13716" max="13716" width="18.85546875" style="137" bestFit="1" customWidth="1"/>
    <col min="13717" max="13717" width="12.42578125" style="137" bestFit="1" customWidth="1"/>
    <col min="13718" max="13718" width="15.85546875" style="137" bestFit="1" customWidth="1"/>
    <col min="13719" max="13719" width="17.7109375" style="137" bestFit="1" customWidth="1"/>
    <col min="13720" max="13720" width="18" style="137" bestFit="1" customWidth="1"/>
    <col min="13721" max="13721" width="13.5703125" style="137" customWidth="1"/>
    <col min="13722" max="13722" width="15.85546875" style="137" bestFit="1" customWidth="1"/>
    <col min="13723" max="13723" width="15.140625" style="137" bestFit="1" customWidth="1"/>
    <col min="13724" max="13724" width="18" style="137" bestFit="1" customWidth="1"/>
    <col min="13725" max="13725" width="13.140625" style="137" bestFit="1" customWidth="1"/>
    <col min="13726" max="13726" width="17.7109375" style="137" bestFit="1" customWidth="1"/>
    <col min="13727" max="13727" width="15.85546875" style="137" customWidth="1"/>
    <col min="13728" max="13728" width="18" style="137" bestFit="1" customWidth="1"/>
    <col min="13729" max="13729" width="13.5703125" style="137" customWidth="1"/>
    <col min="13730" max="13730" width="15.140625" style="137" bestFit="1" customWidth="1"/>
    <col min="13731" max="13731" width="12.85546875" style="137" bestFit="1" customWidth="1"/>
    <col min="13732" max="13732" width="15.28515625" style="137" bestFit="1" customWidth="1"/>
    <col min="13733" max="13733" width="14.85546875" style="137" bestFit="1" customWidth="1"/>
    <col min="13734" max="13735" width="17.5703125" style="137" bestFit="1" customWidth="1"/>
    <col min="13736" max="13736" width="11.140625" style="137" bestFit="1" customWidth="1"/>
    <col min="13737" max="13737" width="13.42578125" style="137" customWidth="1"/>
    <col min="13738" max="13738" width="17.7109375" style="137" bestFit="1" customWidth="1"/>
    <col min="13739" max="13739" width="17.5703125" style="137" bestFit="1" customWidth="1"/>
    <col min="13740" max="13740" width="18" style="137" bestFit="1" customWidth="1"/>
    <col min="13741" max="13743" width="12.85546875" style="137" bestFit="1" customWidth="1"/>
    <col min="13744" max="13744" width="13.85546875" style="137" bestFit="1" customWidth="1"/>
    <col min="13745" max="13746" width="12.85546875" style="137" bestFit="1" customWidth="1"/>
    <col min="13747" max="13747" width="11" style="137" bestFit="1" customWidth="1"/>
    <col min="13748" max="13748" width="13.85546875" style="137" bestFit="1" customWidth="1"/>
    <col min="13749" max="13749" width="14.85546875" style="137" bestFit="1" customWidth="1"/>
    <col min="13750" max="13750" width="17.7109375" style="137" bestFit="1" customWidth="1"/>
    <col min="13751" max="13751" width="15.140625" style="137" bestFit="1" customWidth="1"/>
    <col min="13752" max="13752" width="16.7109375" style="137" bestFit="1" customWidth="1"/>
    <col min="13753" max="13753" width="15.7109375" style="137" bestFit="1" customWidth="1"/>
    <col min="13754" max="13754" width="17.7109375" style="137" bestFit="1" customWidth="1"/>
    <col min="13755" max="13755" width="15.7109375" style="137" bestFit="1" customWidth="1"/>
    <col min="13756" max="13756" width="18" style="137" bestFit="1" customWidth="1"/>
    <col min="13757" max="13757" width="13.140625" style="137" bestFit="1" customWidth="1"/>
    <col min="13758" max="13758" width="17.7109375" style="137" bestFit="1" customWidth="1"/>
    <col min="13759" max="13759" width="15.140625" style="137" bestFit="1" customWidth="1"/>
    <col min="13760" max="13760" width="18" style="137" bestFit="1" customWidth="1"/>
    <col min="13761" max="13761" width="15.7109375" style="137" bestFit="1" customWidth="1"/>
    <col min="13762" max="13763" width="15.140625" style="137" bestFit="1" customWidth="1"/>
    <col min="13764" max="13764" width="15.7109375" style="137" bestFit="1" customWidth="1"/>
    <col min="13765" max="13765" width="12.85546875" style="137" customWidth="1"/>
    <col min="13766" max="13766" width="17.7109375" style="137" bestFit="1" customWidth="1"/>
    <col min="13767" max="13767" width="15.85546875" style="137" bestFit="1" customWidth="1"/>
    <col min="13768" max="13768" width="18" style="137" bestFit="1" customWidth="1"/>
    <col min="13769" max="13769" width="10.5703125" style="137" bestFit="1" customWidth="1"/>
    <col min="13770" max="13770" width="17.7109375" style="137" bestFit="1" customWidth="1"/>
    <col min="13771" max="13771" width="15.140625" style="137" bestFit="1" customWidth="1"/>
    <col min="13772" max="13772" width="18" style="137" bestFit="1" customWidth="1"/>
    <col min="13773" max="13773" width="15.7109375" style="137" bestFit="1" customWidth="1"/>
    <col min="13774" max="13774" width="17.7109375" style="137" bestFit="1" customWidth="1"/>
    <col min="13775" max="13775" width="15.7109375" style="137" bestFit="1" customWidth="1"/>
    <col min="13776" max="13776" width="18" style="137" bestFit="1" customWidth="1"/>
    <col min="13777" max="13777" width="12.85546875" style="137" bestFit="1" customWidth="1"/>
    <col min="13778" max="13778" width="12.42578125" style="137" bestFit="1" customWidth="1"/>
    <col min="13779" max="13779" width="10.7109375" style="137" bestFit="1" customWidth="1"/>
    <col min="13780" max="13780" width="10.140625" style="137" customWidth="1"/>
    <col min="13781" max="13781" width="13.140625" style="137" bestFit="1" customWidth="1"/>
    <col min="13782" max="13785" width="0" style="137" hidden="1" customWidth="1"/>
    <col min="13786" max="13786" width="15.140625" style="137" bestFit="1" customWidth="1"/>
    <col min="13787" max="13787" width="13" style="137" bestFit="1" customWidth="1"/>
    <col min="13788" max="13788" width="15.28515625" style="137" bestFit="1" customWidth="1"/>
    <col min="13789" max="13789" width="12.85546875" style="137" bestFit="1" customWidth="1"/>
    <col min="13790" max="13793" width="0" style="137" hidden="1" customWidth="1"/>
    <col min="13794" max="13795" width="17.7109375" style="137" bestFit="1" customWidth="1"/>
    <col min="13796" max="13796" width="18.85546875" style="137" bestFit="1" customWidth="1"/>
    <col min="13797" max="13797" width="12.85546875" style="137" bestFit="1" customWidth="1"/>
    <col min="13798" max="13798" width="17.7109375" style="137" bestFit="1" customWidth="1"/>
    <col min="13799" max="13799" width="12.5703125" style="137" bestFit="1" customWidth="1"/>
    <col min="13800" max="13800" width="18" style="137" bestFit="1" customWidth="1"/>
    <col min="13801" max="13801" width="13" style="137" customWidth="1"/>
    <col min="13802" max="13802" width="15.140625" style="137" bestFit="1" customWidth="1"/>
    <col min="13803" max="13803" width="13" style="137" bestFit="1" customWidth="1"/>
    <col min="13804" max="13804" width="16.7109375" style="137" bestFit="1" customWidth="1"/>
    <col min="13805" max="13805" width="13.140625" style="137" bestFit="1" customWidth="1"/>
    <col min="13806" max="13808" width="12.140625" style="137" customWidth="1"/>
    <col min="13809" max="13810" width="14" style="137" customWidth="1"/>
    <col min="13811" max="13811" width="26.28515625" style="137" customWidth="1"/>
    <col min="13812" max="13812" width="15.42578125" style="137" bestFit="1" customWidth="1"/>
    <col min="13813" max="13813" width="11.140625" style="137" bestFit="1" customWidth="1"/>
    <col min="13814" max="13814" width="9.140625" style="137"/>
    <col min="13815" max="13815" width="9.28515625" style="137" bestFit="1" customWidth="1"/>
    <col min="13816" max="13963" width="9.140625" style="137"/>
    <col min="13964" max="13964" width="6" style="137" bestFit="1" customWidth="1"/>
    <col min="13965" max="13965" width="23.7109375" style="137" customWidth="1"/>
    <col min="13966" max="13966" width="19.5703125" style="137" bestFit="1" customWidth="1"/>
    <col min="13967" max="13967" width="19.7109375" style="137" bestFit="1" customWidth="1"/>
    <col min="13968" max="13968" width="18.85546875" style="137" bestFit="1" customWidth="1"/>
    <col min="13969" max="13969" width="12.85546875" style="137" bestFit="1" customWidth="1"/>
    <col min="13970" max="13970" width="17.7109375" style="137" bestFit="1" customWidth="1"/>
    <col min="13971" max="13971" width="17.5703125" style="137" bestFit="1" customWidth="1"/>
    <col min="13972" max="13972" width="18.85546875" style="137" bestFit="1" customWidth="1"/>
    <col min="13973" max="13973" width="12.42578125" style="137" bestFit="1" customWidth="1"/>
    <col min="13974" max="13974" width="15.85546875" style="137" bestFit="1" customWidth="1"/>
    <col min="13975" max="13975" width="17.7109375" style="137" bestFit="1" customWidth="1"/>
    <col min="13976" max="13976" width="18" style="137" bestFit="1" customWidth="1"/>
    <col min="13977" max="13977" width="13.5703125" style="137" customWidth="1"/>
    <col min="13978" max="13978" width="15.85546875" style="137" bestFit="1" customWidth="1"/>
    <col min="13979" max="13979" width="15.140625" style="137" bestFit="1" customWidth="1"/>
    <col min="13980" max="13980" width="18" style="137" bestFit="1" customWidth="1"/>
    <col min="13981" max="13981" width="13.140625" style="137" bestFit="1" customWidth="1"/>
    <col min="13982" max="13982" width="17.7109375" style="137" bestFit="1" customWidth="1"/>
    <col min="13983" max="13983" width="15.85546875" style="137" customWidth="1"/>
    <col min="13984" max="13984" width="18" style="137" bestFit="1" customWidth="1"/>
    <col min="13985" max="13985" width="13.5703125" style="137" customWidth="1"/>
    <col min="13986" max="13986" width="15.140625" style="137" bestFit="1" customWidth="1"/>
    <col min="13987" max="13987" width="12.85546875" style="137" bestFit="1" customWidth="1"/>
    <col min="13988" max="13988" width="15.28515625" style="137" bestFit="1" customWidth="1"/>
    <col min="13989" max="13989" width="14.85546875" style="137" bestFit="1" customWidth="1"/>
    <col min="13990" max="13991" width="17.5703125" style="137" bestFit="1" customWidth="1"/>
    <col min="13992" max="13992" width="11.140625" style="137" bestFit="1" customWidth="1"/>
    <col min="13993" max="13993" width="13.42578125" style="137" customWidth="1"/>
    <col min="13994" max="13994" width="17.7109375" style="137" bestFit="1" customWidth="1"/>
    <col min="13995" max="13995" width="17.5703125" style="137" bestFit="1" customWidth="1"/>
    <col min="13996" max="13996" width="18" style="137" bestFit="1" customWidth="1"/>
    <col min="13997" max="13999" width="12.85546875" style="137" bestFit="1" customWidth="1"/>
    <col min="14000" max="14000" width="13.85546875" style="137" bestFit="1" customWidth="1"/>
    <col min="14001" max="14002" width="12.85546875" style="137" bestFit="1" customWidth="1"/>
    <col min="14003" max="14003" width="11" style="137" bestFit="1" customWidth="1"/>
    <col min="14004" max="14004" width="13.85546875" style="137" bestFit="1" customWidth="1"/>
    <col min="14005" max="14005" width="14.85546875" style="137" bestFit="1" customWidth="1"/>
    <col min="14006" max="14006" width="17.7109375" style="137" bestFit="1" customWidth="1"/>
    <col min="14007" max="14007" width="15.140625" style="137" bestFit="1" customWidth="1"/>
    <col min="14008" max="14008" width="16.7109375" style="137" bestFit="1" customWidth="1"/>
    <col min="14009" max="14009" width="15.7109375" style="137" bestFit="1" customWidth="1"/>
    <col min="14010" max="14010" width="17.7109375" style="137" bestFit="1" customWidth="1"/>
    <col min="14011" max="14011" width="15.7109375" style="137" bestFit="1" customWidth="1"/>
    <col min="14012" max="14012" width="18" style="137" bestFit="1" customWidth="1"/>
    <col min="14013" max="14013" width="13.140625" style="137" bestFit="1" customWidth="1"/>
    <col min="14014" max="14014" width="17.7109375" style="137" bestFit="1" customWidth="1"/>
    <col min="14015" max="14015" width="15.140625" style="137" bestFit="1" customWidth="1"/>
    <col min="14016" max="14016" width="18" style="137" bestFit="1" customWidth="1"/>
    <col min="14017" max="14017" width="15.7109375" style="137" bestFit="1" customWidth="1"/>
    <col min="14018" max="14019" width="15.140625" style="137" bestFit="1" customWidth="1"/>
    <col min="14020" max="14020" width="15.7109375" style="137" bestFit="1" customWidth="1"/>
    <col min="14021" max="14021" width="12.85546875" style="137" customWidth="1"/>
    <col min="14022" max="14022" width="17.7109375" style="137" bestFit="1" customWidth="1"/>
    <col min="14023" max="14023" width="15.85546875" style="137" bestFit="1" customWidth="1"/>
    <col min="14024" max="14024" width="18" style="137" bestFit="1" customWidth="1"/>
    <col min="14025" max="14025" width="10.5703125" style="137" bestFit="1" customWidth="1"/>
    <col min="14026" max="14026" width="17.7109375" style="137" bestFit="1" customWidth="1"/>
    <col min="14027" max="14027" width="15.140625" style="137" bestFit="1" customWidth="1"/>
    <col min="14028" max="14028" width="18" style="137" bestFit="1" customWidth="1"/>
    <col min="14029" max="14029" width="15.7109375" style="137" bestFit="1" customWidth="1"/>
    <col min="14030" max="14030" width="17.7109375" style="137" bestFit="1" customWidth="1"/>
    <col min="14031" max="14031" width="15.7109375" style="137" bestFit="1" customWidth="1"/>
    <col min="14032" max="14032" width="18" style="137" bestFit="1" customWidth="1"/>
    <col min="14033" max="14033" width="12.85546875" style="137" bestFit="1" customWidth="1"/>
    <col min="14034" max="14034" width="12.42578125" style="137" bestFit="1" customWidth="1"/>
    <col min="14035" max="14035" width="10.7109375" style="137" bestFit="1" customWidth="1"/>
    <col min="14036" max="14036" width="10.140625" style="137" customWidth="1"/>
    <col min="14037" max="14037" width="13.140625" style="137" bestFit="1" customWidth="1"/>
    <col min="14038" max="14041" width="0" style="137" hidden="1" customWidth="1"/>
    <col min="14042" max="14042" width="15.140625" style="137" bestFit="1" customWidth="1"/>
    <col min="14043" max="14043" width="13" style="137" bestFit="1" customWidth="1"/>
    <col min="14044" max="14044" width="15.28515625" style="137" bestFit="1" customWidth="1"/>
    <col min="14045" max="14045" width="12.85546875" style="137" bestFit="1" customWidth="1"/>
    <col min="14046" max="14049" width="0" style="137" hidden="1" customWidth="1"/>
    <col min="14050" max="14051" width="17.7109375" style="137" bestFit="1" customWidth="1"/>
    <col min="14052" max="14052" width="18.85546875" style="137" bestFit="1" customWidth="1"/>
    <col min="14053" max="14053" width="12.85546875" style="137" bestFit="1" customWidth="1"/>
    <col min="14054" max="14054" width="17.7109375" style="137" bestFit="1" customWidth="1"/>
    <col min="14055" max="14055" width="12.5703125" style="137" bestFit="1" customWidth="1"/>
    <col min="14056" max="14056" width="18" style="137" bestFit="1" customWidth="1"/>
    <col min="14057" max="14057" width="13" style="137" customWidth="1"/>
    <col min="14058" max="14058" width="15.140625" style="137" bestFit="1" customWidth="1"/>
    <col min="14059" max="14059" width="13" style="137" bestFit="1" customWidth="1"/>
    <col min="14060" max="14060" width="16.7109375" style="137" bestFit="1" customWidth="1"/>
    <col min="14061" max="14061" width="13.140625" style="137" bestFit="1" customWidth="1"/>
    <col min="14062" max="14064" width="12.140625" style="137" customWidth="1"/>
    <col min="14065" max="14066" width="14" style="137" customWidth="1"/>
    <col min="14067" max="14067" width="26.28515625" style="137" customWidth="1"/>
    <col min="14068" max="14068" width="15.42578125" style="137" bestFit="1" customWidth="1"/>
    <col min="14069" max="14069" width="11.140625" style="137" bestFit="1" customWidth="1"/>
    <col min="14070" max="14070" width="9.140625" style="137"/>
    <col min="14071" max="14071" width="9.28515625" style="137" bestFit="1" customWidth="1"/>
    <col min="14072" max="14219" width="9.140625" style="137"/>
    <col min="14220" max="14220" width="6" style="137" bestFit="1" customWidth="1"/>
    <col min="14221" max="14221" width="23.7109375" style="137" customWidth="1"/>
    <col min="14222" max="14222" width="19.5703125" style="137" bestFit="1" customWidth="1"/>
    <col min="14223" max="14223" width="19.7109375" style="137" bestFit="1" customWidth="1"/>
    <col min="14224" max="14224" width="18.85546875" style="137" bestFit="1" customWidth="1"/>
    <col min="14225" max="14225" width="12.85546875" style="137" bestFit="1" customWidth="1"/>
    <col min="14226" max="14226" width="17.7109375" style="137" bestFit="1" customWidth="1"/>
    <col min="14227" max="14227" width="17.5703125" style="137" bestFit="1" customWidth="1"/>
    <col min="14228" max="14228" width="18.85546875" style="137" bestFit="1" customWidth="1"/>
    <col min="14229" max="14229" width="12.42578125" style="137" bestFit="1" customWidth="1"/>
    <col min="14230" max="14230" width="15.85546875" style="137" bestFit="1" customWidth="1"/>
    <col min="14231" max="14231" width="17.7109375" style="137" bestFit="1" customWidth="1"/>
    <col min="14232" max="14232" width="18" style="137" bestFit="1" customWidth="1"/>
    <col min="14233" max="14233" width="13.5703125" style="137" customWidth="1"/>
    <col min="14234" max="14234" width="15.85546875" style="137" bestFit="1" customWidth="1"/>
    <col min="14235" max="14235" width="15.140625" style="137" bestFit="1" customWidth="1"/>
    <col min="14236" max="14236" width="18" style="137" bestFit="1" customWidth="1"/>
    <col min="14237" max="14237" width="13.140625" style="137" bestFit="1" customWidth="1"/>
    <col min="14238" max="14238" width="17.7109375" style="137" bestFit="1" customWidth="1"/>
    <col min="14239" max="14239" width="15.85546875" style="137" customWidth="1"/>
    <col min="14240" max="14240" width="18" style="137" bestFit="1" customWidth="1"/>
    <col min="14241" max="14241" width="13.5703125" style="137" customWidth="1"/>
    <col min="14242" max="14242" width="15.140625" style="137" bestFit="1" customWidth="1"/>
    <col min="14243" max="14243" width="12.85546875" style="137" bestFit="1" customWidth="1"/>
    <col min="14244" max="14244" width="15.28515625" style="137" bestFit="1" customWidth="1"/>
    <col min="14245" max="14245" width="14.85546875" style="137" bestFit="1" customWidth="1"/>
    <col min="14246" max="14247" width="17.5703125" style="137" bestFit="1" customWidth="1"/>
    <col min="14248" max="14248" width="11.140625" style="137" bestFit="1" customWidth="1"/>
    <col min="14249" max="14249" width="13.42578125" style="137" customWidth="1"/>
    <col min="14250" max="14250" width="17.7109375" style="137" bestFit="1" customWidth="1"/>
    <col min="14251" max="14251" width="17.5703125" style="137" bestFit="1" customWidth="1"/>
    <col min="14252" max="14252" width="18" style="137" bestFit="1" customWidth="1"/>
    <col min="14253" max="14255" width="12.85546875" style="137" bestFit="1" customWidth="1"/>
    <col min="14256" max="14256" width="13.85546875" style="137" bestFit="1" customWidth="1"/>
    <col min="14257" max="14258" width="12.85546875" style="137" bestFit="1" customWidth="1"/>
    <col min="14259" max="14259" width="11" style="137" bestFit="1" customWidth="1"/>
    <col min="14260" max="14260" width="13.85546875" style="137" bestFit="1" customWidth="1"/>
    <col min="14261" max="14261" width="14.85546875" style="137" bestFit="1" customWidth="1"/>
    <col min="14262" max="14262" width="17.7109375" style="137" bestFit="1" customWidth="1"/>
    <col min="14263" max="14263" width="15.140625" style="137" bestFit="1" customWidth="1"/>
    <col min="14264" max="14264" width="16.7109375" style="137" bestFit="1" customWidth="1"/>
    <col min="14265" max="14265" width="15.7109375" style="137" bestFit="1" customWidth="1"/>
    <col min="14266" max="14266" width="17.7109375" style="137" bestFit="1" customWidth="1"/>
    <col min="14267" max="14267" width="15.7109375" style="137" bestFit="1" customWidth="1"/>
    <col min="14268" max="14268" width="18" style="137" bestFit="1" customWidth="1"/>
    <col min="14269" max="14269" width="13.140625" style="137" bestFit="1" customWidth="1"/>
    <col min="14270" max="14270" width="17.7109375" style="137" bestFit="1" customWidth="1"/>
    <col min="14271" max="14271" width="15.140625" style="137" bestFit="1" customWidth="1"/>
    <col min="14272" max="14272" width="18" style="137" bestFit="1" customWidth="1"/>
    <col min="14273" max="14273" width="15.7109375" style="137" bestFit="1" customWidth="1"/>
    <col min="14274" max="14275" width="15.140625" style="137" bestFit="1" customWidth="1"/>
    <col min="14276" max="14276" width="15.7109375" style="137" bestFit="1" customWidth="1"/>
    <col min="14277" max="14277" width="12.85546875" style="137" customWidth="1"/>
    <col min="14278" max="14278" width="17.7109375" style="137" bestFit="1" customWidth="1"/>
    <col min="14279" max="14279" width="15.85546875" style="137" bestFit="1" customWidth="1"/>
    <col min="14280" max="14280" width="18" style="137" bestFit="1" customWidth="1"/>
    <col min="14281" max="14281" width="10.5703125" style="137" bestFit="1" customWidth="1"/>
    <col min="14282" max="14282" width="17.7109375" style="137" bestFit="1" customWidth="1"/>
    <col min="14283" max="14283" width="15.140625" style="137" bestFit="1" customWidth="1"/>
    <col min="14284" max="14284" width="18" style="137" bestFit="1" customWidth="1"/>
    <col min="14285" max="14285" width="15.7109375" style="137" bestFit="1" customWidth="1"/>
    <col min="14286" max="14286" width="17.7109375" style="137" bestFit="1" customWidth="1"/>
    <col min="14287" max="14287" width="15.7109375" style="137" bestFit="1" customWidth="1"/>
    <col min="14288" max="14288" width="18" style="137" bestFit="1" customWidth="1"/>
    <col min="14289" max="14289" width="12.85546875" style="137" bestFit="1" customWidth="1"/>
    <col min="14290" max="14290" width="12.42578125" style="137" bestFit="1" customWidth="1"/>
    <col min="14291" max="14291" width="10.7109375" style="137" bestFit="1" customWidth="1"/>
    <col min="14292" max="14292" width="10.140625" style="137" customWidth="1"/>
    <col min="14293" max="14293" width="13.140625" style="137" bestFit="1" customWidth="1"/>
    <col min="14294" max="14297" width="0" style="137" hidden="1" customWidth="1"/>
    <col min="14298" max="14298" width="15.140625" style="137" bestFit="1" customWidth="1"/>
    <col min="14299" max="14299" width="13" style="137" bestFit="1" customWidth="1"/>
    <col min="14300" max="14300" width="15.28515625" style="137" bestFit="1" customWidth="1"/>
    <col min="14301" max="14301" width="12.85546875" style="137" bestFit="1" customWidth="1"/>
    <col min="14302" max="14305" width="0" style="137" hidden="1" customWidth="1"/>
    <col min="14306" max="14307" width="17.7109375" style="137" bestFit="1" customWidth="1"/>
    <col min="14308" max="14308" width="18.85546875" style="137" bestFit="1" customWidth="1"/>
    <col min="14309" max="14309" width="12.85546875" style="137" bestFit="1" customWidth="1"/>
    <col min="14310" max="14310" width="17.7109375" style="137" bestFit="1" customWidth="1"/>
    <col min="14311" max="14311" width="12.5703125" style="137" bestFit="1" customWidth="1"/>
    <col min="14312" max="14312" width="18" style="137" bestFit="1" customWidth="1"/>
    <col min="14313" max="14313" width="13" style="137" customWidth="1"/>
    <col min="14314" max="14314" width="15.140625" style="137" bestFit="1" customWidth="1"/>
    <col min="14315" max="14315" width="13" style="137" bestFit="1" customWidth="1"/>
    <col min="14316" max="14316" width="16.7109375" style="137" bestFit="1" customWidth="1"/>
    <col min="14317" max="14317" width="13.140625" style="137" bestFit="1" customWidth="1"/>
    <col min="14318" max="14320" width="12.140625" style="137" customWidth="1"/>
    <col min="14321" max="14322" width="14" style="137" customWidth="1"/>
    <col min="14323" max="14323" width="26.28515625" style="137" customWidth="1"/>
    <col min="14324" max="14324" width="15.42578125" style="137" bestFit="1" customWidth="1"/>
    <col min="14325" max="14325" width="11.140625" style="137" bestFit="1" customWidth="1"/>
    <col min="14326" max="14326" width="9.140625" style="137"/>
    <col min="14327" max="14327" width="9.28515625" style="137" bestFit="1" customWidth="1"/>
    <col min="14328" max="14475" width="9.140625" style="137"/>
    <col min="14476" max="14476" width="6" style="137" bestFit="1" customWidth="1"/>
    <col min="14477" max="14477" width="23.7109375" style="137" customWidth="1"/>
    <col min="14478" max="14478" width="19.5703125" style="137" bestFit="1" customWidth="1"/>
    <col min="14479" max="14479" width="19.7109375" style="137" bestFit="1" customWidth="1"/>
    <col min="14480" max="14480" width="18.85546875" style="137" bestFit="1" customWidth="1"/>
    <col min="14481" max="14481" width="12.85546875" style="137" bestFit="1" customWidth="1"/>
    <col min="14482" max="14482" width="17.7109375" style="137" bestFit="1" customWidth="1"/>
    <col min="14483" max="14483" width="17.5703125" style="137" bestFit="1" customWidth="1"/>
    <col min="14484" max="14484" width="18.85546875" style="137" bestFit="1" customWidth="1"/>
    <col min="14485" max="14485" width="12.42578125" style="137" bestFit="1" customWidth="1"/>
    <col min="14486" max="14486" width="15.85546875" style="137" bestFit="1" customWidth="1"/>
    <col min="14487" max="14487" width="17.7109375" style="137" bestFit="1" customWidth="1"/>
    <col min="14488" max="14488" width="18" style="137" bestFit="1" customWidth="1"/>
    <col min="14489" max="14489" width="13.5703125" style="137" customWidth="1"/>
    <col min="14490" max="14490" width="15.85546875" style="137" bestFit="1" customWidth="1"/>
    <col min="14491" max="14491" width="15.140625" style="137" bestFit="1" customWidth="1"/>
    <col min="14492" max="14492" width="18" style="137" bestFit="1" customWidth="1"/>
    <col min="14493" max="14493" width="13.140625" style="137" bestFit="1" customWidth="1"/>
    <col min="14494" max="14494" width="17.7109375" style="137" bestFit="1" customWidth="1"/>
    <col min="14495" max="14495" width="15.85546875" style="137" customWidth="1"/>
    <col min="14496" max="14496" width="18" style="137" bestFit="1" customWidth="1"/>
    <col min="14497" max="14497" width="13.5703125" style="137" customWidth="1"/>
    <col min="14498" max="14498" width="15.140625" style="137" bestFit="1" customWidth="1"/>
    <col min="14499" max="14499" width="12.85546875" style="137" bestFit="1" customWidth="1"/>
    <col min="14500" max="14500" width="15.28515625" style="137" bestFit="1" customWidth="1"/>
    <col min="14501" max="14501" width="14.85546875" style="137" bestFit="1" customWidth="1"/>
    <col min="14502" max="14503" width="17.5703125" style="137" bestFit="1" customWidth="1"/>
    <col min="14504" max="14504" width="11.140625" style="137" bestFit="1" customWidth="1"/>
    <col min="14505" max="14505" width="13.42578125" style="137" customWidth="1"/>
    <col min="14506" max="14506" width="17.7109375" style="137" bestFit="1" customWidth="1"/>
    <col min="14507" max="14507" width="17.5703125" style="137" bestFit="1" customWidth="1"/>
    <col min="14508" max="14508" width="18" style="137" bestFit="1" customWidth="1"/>
    <col min="14509" max="14511" width="12.85546875" style="137" bestFit="1" customWidth="1"/>
    <col min="14512" max="14512" width="13.85546875" style="137" bestFit="1" customWidth="1"/>
    <col min="14513" max="14514" width="12.85546875" style="137" bestFit="1" customWidth="1"/>
    <col min="14515" max="14515" width="11" style="137" bestFit="1" customWidth="1"/>
    <col min="14516" max="14516" width="13.85546875" style="137" bestFit="1" customWidth="1"/>
    <col min="14517" max="14517" width="14.85546875" style="137" bestFit="1" customWidth="1"/>
    <col min="14518" max="14518" width="17.7109375" style="137" bestFit="1" customWidth="1"/>
    <col min="14519" max="14519" width="15.140625" style="137" bestFit="1" customWidth="1"/>
    <col min="14520" max="14520" width="16.7109375" style="137" bestFit="1" customWidth="1"/>
    <col min="14521" max="14521" width="15.7109375" style="137" bestFit="1" customWidth="1"/>
    <col min="14522" max="14522" width="17.7109375" style="137" bestFit="1" customWidth="1"/>
    <col min="14523" max="14523" width="15.7109375" style="137" bestFit="1" customWidth="1"/>
    <col min="14524" max="14524" width="18" style="137" bestFit="1" customWidth="1"/>
    <col min="14525" max="14525" width="13.140625" style="137" bestFit="1" customWidth="1"/>
    <col min="14526" max="14526" width="17.7109375" style="137" bestFit="1" customWidth="1"/>
    <col min="14527" max="14527" width="15.140625" style="137" bestFit="1" customWidth="1"/>
    <col min="14528" max="14528" width="18" style="137" bestFit="1" customWidth="1"/>
    <col min="14529" max="14529" width="15.7109375" style="137" bestFit="1" customWidth="1"/>
    <col min="14530" max="14531" width="15.140625" style="137" bestFit="1" customWidth="1"/>
    <col min="14532" max="14532" width="15.7109375" style="137" bestFit="1" customWidth="1"/>
    <col min="14533" max="14533" width="12.85546875" style="137" customWidth="1"/>
    <col min="14534" max="14534" width="17.7109375" style="137" bestFit="1" customWidth="1"/>
    <col min="14535" max="14535" width="15.85546875" style="137" bestFit="1" customWidth="1"/>
    <col min="14536" max="14536" width="18" style="137" bestFit="1" customWidth="1"/>
    <col min="14537" max="14537" width="10.5703125" style="137" bestFit="1" customWidth="1"/>
    <col min="14538" max="14538" width="17.7109375" style="137" bestFit="1" customWidth="1"/>
    <col min="14539" max="14539" width="15.140625" style="137" bestFit="1" customWidth="1"/>
    <col min="14540" max="14540" width="18" style="137" bestFit="1" customWidth="1"/>
    <col min="14541" max="14541" width="15.7109375" style="137" bestFit="1" customWidth="1"/>
    <col min="14542" max="14542" width="17.7109375" style="137" bestFit="1" customWidth="1"/>
    <col min="14543" max="14543" width="15.7109375" style="137" bestFit="1" customWidth="1"/>
    <col min="14544" max="14544" width="18" style="137" bestFit="1" customWidth="1"/>
    <col min="14545" max="14545" width="12.85546875" style="137" bestFit="1" customWidth="1"/>
    <col min="14546" max="14546" width="12.42578125" style="137" bestFit="1" customWidth="1"/>
    <col min="14547" max="14547" width="10.7109375" style="137" bestFit="1" customWidth="1"/>
    <col min="14548" max="14548" width="10.140625" style="137" customWidth="1"/>
    <col min="14549" max="14549" width="13.140625" style="137" bestFit="1" customWidth="1"/>
    <col min="14550" max="14553" width="0" style="137" hidden="1" customWidth="1"/>
    <col min="14554" max="14554" width="15.140625" style="137" bestFit="1" customWidth="1"/>
    <col min="14555" max="14555" width="13" style="137" bestFit="1" customWidth="1"/>
    <col min="14556" max="14556" width="15.28515625" style="137" bestFit="1" customWidth="1"/>
    <col min="14557" max="14557" width="12.85546875" style="137" bestFit="1" customWidth="1"/>
    <col min="14558" max="14561" width="0" style="137" hidden="1" customWidth="1"/>
    <col min="14562" max="14563" width="17.7109375" style="137" bestFit="1" customWidth="1"/>
    <col min="14564" max="14564" width="18.85546875" style="137" bestFit="1" customWidth="1"/>
    <col min="14565" max="14565" width="12.85546875" style="137" bestFit="1" customWidth="1"/>
    <col min="14566" max="14566" width="17.7109375" style="137" bestFit="1" customWidth="1"/>
    <col min="14567" max="14567" width="12.5703125" style="137" bestFit="1" customWidth="1"/>
    <col min="14568" max="14568" width="18" style="137" bestFit="1" customWidth="1"/>
    <col min="14569" max="14569" width="13" style="137" customWidth="1"/>
    <col min="14570" max="14570" width="15.140625" style="137" bestFit="1" customWidth="1"/>
    <col min="14571" max="14571" width="13" style="137" bestFit="1" customWidth="1"/>
    <col min="14572" max="14572" width="16.7109375" style="137" bestFit="1" customWidth="1"/>
    <col min="14573" max="14573" width="13.140625" style="137" bestFit="1" customWidth="1"/>
    <col min="14574" max="14576" width="12.140625" style="137" customWidth="1"/>
    <col min="14577" max="14578" width="14" style="137" customWidth="1"/>
    <col min="14579" max="14579" width="26.28515625" style="137" customWidth="1"/>
    <col min="14580" max="14580" width="15.42578125" style="137" bestFit="1" customWidth="1"/>
    <col min="14581" max="14581" width="11.140625" style="137" bestFit="1" customWidth="1"/>
    <col min="14582" max="14582" width="9.140625" style="137"/>
    <col min="14583" max="14583" width="9.28515625" style="137" bestFit="1" customWidth="1"/>
    <col min="14584" max="14731" width="9.140625" style="137"/>
    <col min="14732" max="14732" width="6" style="137" bestFit="1" customWidth="1"/>
    <col min="14733" max="14733" width="23.7109375" style="137" customWidth="1"/>
    <col min="14734" max="14734" width="19.5703125" style="137" bestFit="1" customWidth="1"/>
    <col min="14735" max="14735" width="19.7109375" style="137" bestFit="1" customWidth="1"/>
    <col min="14736" max="14736" width="18.85546875" style="137" bestFit="1" customWidth="1"/>
    <col min="14737" max="14737" width="12.85546875" style="137" bestFit="1" customWidth="1"/>
    <col min="14738" max="14738" width="17.7109375" style="137" bestFit="1" customWidth="1"/>
    <col min="14739" max="14739" width="17.5703125" style="137" bestFit="1" customWidth="1"/>
    <col min="14740" max="14740" width="18.85546875" style="137" bestFit="1" customWidth="1"/>
    <col min="14741" max="14741" width="12.42578125" style="137" bestFit="1" customWidth="1"/>
    <col min="14742" max="14742" width="15.85546875" style="137" bestFit="1" customWidth="1"/>
    <col min="14743" max="14743" width="17.7109375" style="137" bestFit="1" customWidth="1"/>
    <col min="14744" max="14744" width="18" style="137" bestFit="1" customWidth="1"/>
    <col min="14745" max="14745" width="13.5703125" style="137" customWidth="1"/>
    <col min="14746" max="14746" width="15.85546875" style="137" bestFit="1" customWidth="1"/>
    <col min="14747" max="14747" width="15.140625" style="137" bestFit="1" customWidth="1"/>
    <col min="14748" max="14748" width="18" style="137" bestFit="1" customWidth="1"/>
    <col min="14749" max="14749" width="13.140625" style="137" bestFit="1" customWidth="1"/>
    <col min="14750" max="14750" width="17.7109375" style="137" bestFit="1" customWidth="1"/>
    <col min="14751" max="14751" width="15.85546875" style="137" customWidth="1"/>
    <col min="14752" max="14752" width="18" style="137" bestFit="1" customWidth="1"/>
    <col min="14753" max="14753" width="13.5703125" style="137" customWidth="1"/>
    <col min="14754" max="14754" width="15.140625" style="137" bestFit="1" customWidth="1"/>
    <col min="14755" max="14755" width="12.85546875" style="137" bestFit="1" customWidth="1"/>
    <col min="14756" max="14756" width="15.28515625" style="137" bestFit="1" customWidth="1"/>
    <col min="14757" max="14757" width="14.85546875" style="137" bestFit="1" customWidth="1"/>
    <col min="14758" max="14759" width="17.5703125" style="137" bestFit="1" customWidth="1"/>
    <col min="14760" max="14760" width="11.140625" style="137" bestFit="1" customWidth="1"/>
    <col min="14761" max="14761" width="13.42578125" style="137" customWidth="1"/>
    <col min="14762" max="14762" width="17.7109375" style="137" bestFit="1" customWidth="1"/>
    <col min="14763" max="14763" width="17.5703125" style="137" bestFit="1" customWidth="1"/>
    <col min="14764" max="14764" width="18" style="137" bestFit="1" customWidth="1"/>
    <col min="14765" max="14767" width="12.85546875" style="137" bestFit="1" customWidth="1"/>
    <col min="14768" max="14768" width="13.85546875" style="137" bestFit="1" customWidth="1"/>
    <col min="14769" max="14770" width="12.85546875" style="137" bestFit="1" customWidth="1"/>
    <col min="14771" max="14771" width="11" style="137" bestFit="1" customWidth="1"/>
    <col min="14772" max="14772" width="13.85546875" style="137" bestFit="1" customWidth="1"/>
    <col min="14773" max="14773" width="14.85546875" style="137" bestFit="1" customWidth="1"/>
    <col min="14774" max="14774" width="17.7109375" style="137" bestFit="1" customWidth="1"/>
    <col min="14775" max="14775" width="15.140625" style="137" bestFit="1" customWidth="1"/>
    <col min="14776" max="14776" width="16.7109375" style="137" bestFit="1" customWidth="1"/>
    <col min="14777" max="14777" width="15.7109375" style="137" bestFit="1" customWidth="1"/>
    <col min="14778" max="14778" width="17.7109375" style="137" bestFit="1" customWidth="1"/>
    <col min="14779" max="14779" width="15.7109375" style="137" bestFit="1" customWidth="1"/>
    <col min="14780" max="14780" width="18" style="137" bestFit="1" customWidth="1"/>
    <col min="14781" max="14781" width="13.140625" style="137" bestFit="1" customWidth="1"/>
    <col min="14782" max="14782" width="17.7109375" style="137" bestFit="1" customWidth="1"/>
    <col min="14783" max="14783" width="15.140625" style="137" bestFit="1" customWidth="1"/>
    <col min="14784" max="14784" width="18" style="137" bestFit="1" customWidth="1"/>
    <col min="14785" max="14785" width="15.7109375" style="137" bestFit="1" customWidth="1"/>
    <col min="14786" max="14787" width="15.140625" style="137" bestFit="1" customWidth="1"/>
    <col min="14788" max="14788" width="15.7109375" style="137" bestFit="1" customWidth="1"/>
    <col min="14789" max="14789" width="12.85546875" style="137" customWidth="1"/>
    <col min="14790" max="14790" width="17.7109375" style="137" bestFit="1" customWidth="1"/>
    <col min="14791" max="14791" width="15.85546875" style="137" bestFit="1" customWidth="1"/>
    <col min="14792" max="14792" width="18" style="137" bestFit="1" customWidth="1"/>
    <col min="14793" max="14793" width="10.5703125" style="137" bestFit="1" customWidth="1"/>
    <col min="14794" max="14794" width="17.7109375" style="137" bestFit="1" customWidth="1"/>
    <col min="14795" max="14795" width="15.140625" style="137" bestFit="1" customWidth="1"/>
    <col min="14796" max="14796" width="18" style="137" bestFit="1" customWidth="1"/>
    <col min="14797" max="14797" width="15.7109375" style="137" bestFit="1" customWidth="1"/>
    <col min="14798" max="14798" width="17.7109375" style="137" bestFit="1" customWidth="1"/>
    <col min="14799" max="14799" width="15.7109375" style="137" bestFit="1" customWidth="1"/>
    <col min="14800" max="14800" width="18" style="137" bestFit="1" customWidth="1"/>
    <col min="14801" max="14801" width="12.85546875" style="137" bestFit="1" customWidth="1"/>
    <col min="14802" max="14802" width="12.42578125" style="137" bestFit="1" customWidth="1"/>
    <col min="14803" max="14803" width="10.7109375" style="137" bestFit="1" customWidth="1"/>
    <col min="14804" max="14804" width="10.140625" style="137" customWidth="1"/>
    <col min="14805" max="14805" width="13.140625" style="137" bestFit="1" customWidth="1"/>
    <col min="14806" max="14809" width="0" style="137" hidden="1" customWidth="1"/>
    <col min="14810" max="14810" width="15.140625" style="137" bestFit="1" customWidth="1"/>
    <col min="14811" max="14811" width="13" style="137" bestFit="1" customWidth="1"/>
    <col min="14812" max="14812" width="15.28515625" style="137" bestFit="1" customWidth="1"/>
    <col min="14813" max="14813" width="12.85546875" style="137" bestFit="1" customWidth="1"/>
    <col min="14814" max="14817" width="0" style="137" hidden="1" customWidth="1"/>
    <col min="14818" max="14819" width="17.7109375" style="137" bestFit="1" customWidth="1"/>
    <col min="14820" max="14820" width="18.85546875" style="137" bestFit="1" customWidth="1"/>
    <col min="14821" max="14821" width="12.85546875" style="137" bestFit="1" customWidth="1"/>
    <col min="14822" max="14822" width="17.7109375" style="137" bestFit="1" customWidth="1"/>
    <col min="14823" max="14823" width="12.5703125" style="137" bestFit="1" customWidth="1"/>
    <col min="14824" max="14824" width="18" style="137" bestFit="1" customWidth="1"/>
    <col min="14825" max="14825" width="13" style="137" customWidth="1"/>
    <col min="14826" max="14826" width="15.140625" style="137" bestFit="1" customWidth="1"/>
    <col min="14827" max="14827" width="13" style="137" bestFit="1" customWidth="1"/>
    <col min="14828" max="14828" width="16.7109375" style="137" bestFit="1" customWidth="1"/>
    <col min="14829" max="14829" width="13.140625" style="137" bestFit="1" customWidth="1"/>
    <col min="14830" max="14832" width="12.140625" style="137" customWidth="1"/>
    <col min="14833" max="14834" width="14" style="137" customWidth="1"/>
    <col min="14835" max="14835" width="26.28515625" style="137" customWidth="1"/>
    <col min="14836" max="14836" width="15.42578125" style="137" bestFit="1" customWidth="1"/>
    <col min="14837" max="14837" width="11.140625" style="137" bestFit="1" customWidth="1"/>
    <col min="14838" max="14838" width="9.140625" style="137"/>
    <col min="14839" max="14839" width="9.28515625" style="137" bestFit="1" customWidth="1"/>
    <col min="14840" max="14987" width="9.140625" style="137"/>
    <col min="14988" max="14988" width="6" style="137" bestFit="1" customWidth="1"/>
    <col min="14989" max="14989" width="23.7109375" style="137" customWidth="1"/>
    <col min="14990" max="14990" width="19.5703125" style="137" bestFit="1" customWidth="1"/>
    <col min="14991" max="14991" width="19.7109375" style="137" bestFit="1" customWidth="1"/>
    <col min="14992" max="14992" width="18.85546875" style="137" bestFit="1" customWidth="1"/>
    <col min="14993" max="14993" width="12.85546875" style="137" bestFit="1" customWidth="1"/>
    <col min="14994" max="14994" width="17.7109375" style="137" bestFit="1" customWidth="1"/>
    <col min="14995" max="14995" width="17.5703125" style="137" bestFit="1" customWidth="1"/>
    <col min="14996" max="14996" width="18.85546875" style="137" bestFit="1" customWidth="1"/>
    <col min="14997" max="14997" width="12.42578125" style="137" bestFit="1" customWidth="1"/>
    <col min="14998" max="14998" width="15.85546875" style="137" bestFit="1" customWidth="1"/>
    <col min="14999" max="14999" width="17.7109375" style="137" bestFit="1" customWidth="1"/>
    <col min="15000" max="15000" width="18" style="137" bestFit="1" customWidth="1"/>
    <col min="15001" max="15001" width="13.5703125" style="137" customWidth="1"/>
    <col min="15002" max="15002" width="15.85546875" style="137" bestFit="1" customWidth="1"/>
    <col min="15003" max="15003" width="15.140625" style="137" bestFit="1" customWidth="1"/>
    <col min="15004" max="15004" width="18" style="137" bestFit="1" customWidth="1"/>
    <col min="15005" max="15005" width="13.140625" style="137" bestFit="1" customWidth="1"/>
    <col min="15006" max="15006" width="17.7109375" style="137" bestFit="1" customWidth="1"/>
    <col min="15007" max="15007" width="15.85546875" style="137" customWidth="1"/>
    <col min="15008" max="15008" width="18" style="137" bestFit="1" customWidth="1"/>
    <col min="15009" max="15009" width="13.5703125" style="137" customWidth="1"/>
    <col min="15010" max="15010" width="15.140625" style="137" bestFit="1" customWidth="1"/>
    <col min="15011" max="15011" width="12.85546875" style="137" bestFit="1" customWidth="1"/>
    <col min="15012" max="15012" width="15.28515625" style="137" bestFit="1" customWidth="1"/>
    <col min="15013" max="15013" width="14.85546875" style="137" bestFit="1" customWidth="1"/>
    <col min="15014" max="15015" width="17.5703125" style="137" bestFit="1" customWidth="1"/>
    <col min="15016" max="15016" width="11.140625" style="137" bestFit="1" customWidth="1"/>
    <col min="15017" max="15017" width="13.42578125" style="137" customWidth="1"/>
    <col min="15018" max="15018" width="17.7109375" style="137" bestFit="1" customWidth="1"/>
    <col min="15019" max="15019" width="17.5703125" style="137" bestFit="1" customWidth="1"/>
    <col min="15020" max="15020" width="18" style="137" bestFit="1" customWidth="1"/>
    <col min="15021" max="15023" width="12.85546875" style="137" bestFit="1" customWidth="1"/>
    <col min="15024" max="15024" width="13.85546875" style="137" bestFit="1" customWidth="1"/>
    <col min="15025" max="15026" width="12.85546875" style="137" bestFit="1" customWidth="1"/>
    <col min="15027" max="15027" width="11" style="137" bestFit="1" customWidth="1"/>
    <col min="15028" max="15028" width="13.85546875" style="137" bestFit="1" customWidth="1"/>
    <col min="15029" max="15029" width="14.85546875" style="137" bestFit="1" customWidth="1"/>
    <col min="15030" max="15030" width="17.7109375" style="137" bestFit="1" customWidth="1"/>
    <col min="15031" max="15031" width="15.140625" style="137" bestFit="1" customWidth="1"/>
    <col min="15032" max="15032" width="16.7109375" style="137" bestFit="1" customWidth="1"/>
    <col min="15033" max="15033" width="15.7109375" style="137" bestFit="1" customWidth="1"/>
    <col min="15034" max="15034" width="17.7109375" style="137" bestFit="1" customWidth="1"/>
    <col min="15035" max="15035" width="15.7109375" style="137" bestFit="1" customWidth="1"/>
    <col min="15036" max="15036" width="18" style="137" bestFit="1" customWidth="1"/>
    <col min="15037" max="15037" width="13.140625" style="137" bestFit="1" customWidth="1"/>
    <col min="15038" max="15038" width="17.7109375" style="137" bestFit="1" customWidth="1"/>
    <col min="15039" max="15039" width="15.140625" style="137" bestFit="1" customWidth="1"/>
    <col min="15040" max="15040" width="18" style="137" bestFit="1" customWidth="1"/>
    <col min="15041" max="15041" width="15.7109375" style="137" bestFit="1" customWidth="1"/>
    <col min="15042" max="15043" width="15.140625" style="137" bestFit="1" customWidth="1"/>
    <col min="15044" max="15044" width="15.7109375" style="137" bestFit="1" customWidth="1"/>
    <col min="15045" max="15045" width="12.85546875" style="137" customWidth="1"/>
    <col min="15046" max="15046" width="17.7109375" style="137" bestFit="1" customWidth="1"/>
    <col min="15047" max="15047" width="15.85546875" style="137" bestFit="1" customWidth="1"/>
    <col min="15048" max="15048" width="18" style="137" bestFit="1" customWidth="1"/>
    <col min="15049" max="15049" width="10.5703125" style="137" bestFit="1" customWidth="1"/>
    <col min="15050" max="15050" width="17.7109375" style="137" bestFit="1" customWidth="1"/>
    <col min="15051" max="15051" width="15.140625" style="137" bestFit="1" customWidth="1"/>
    <col min="15052" max="15052" width="18" style="137" bestFit="1" customWidth="1"/>
    <col min="15053" max="15053" width="15.7109375" style="137" bestFit="1" customWidth="1"/>
    <col min="15054" max="15054" width="17.7109375" style="137" bestFit="1" customWidth="1"/>
    <col min="15055" max="15055" width="15.7109375" style="137" bestFit="1" customWidth="1"/>
    <col min="15056" max="15056" width="18" style="137" bestFit="1" customWidth="1"/>
    <col min="15057" max="15057" width="12.85546875" style="137" bestFit="1" customWidth="1"/>
    <col min="15058" max="15058" width="12.42578125" style="137" bestFit="1" customWidth="1"/>
    <col min="15059" max="15059" width="10.7109375" style="137" bestFit="1" customWidth="1"/>
    <col min="15060" max="15060" width="10.140625" style="137" customWidth="1"/>
    <col min="15061" max="15061" width="13.140625" style="137" bestFit="1" customWidth="1"/>
    <col min="15062" max="15065" width="0" style="137" hidden="1" customWidth="1"/>
    <col min="15066" max="15066" width="15.140625" style="137" bestFit="1" customWidth="1"/>
    <col min="15067" max="15067" width="13" style="137" bestFit="1" customWidth="1"/>
    <col min="15068" max="15068" width="15.28515625" style="137" bestFit="1" customWidth="1"/>
    <col min="15069" max="15069" width="12.85546875" style="137" bestFit="1" customWidth="1"/>
    <col min="15070" max="15073" width="0" style="137" hidden="1" customWidth="1"/>
    <col min="15074" max="15075" width="17.7109375" style="137" bestFit="1" customWidth="1"/>
    <col min="15076" max="15076" width="18.85546875" style="137" bestFit="1" customWidth="1"/>
    <col min="15077" max="15077" width="12.85546875" style="137" bestFit="1" customWidth="1"/>
    <col min="15078" max="15078" width="17.7109375" style="137" bestFit="1" customWidth="1"/>
    <col min="15079" max="15079" width="12.5703125" style="137" bestFit="1" customWidth="1"/>
    <col min="15080" max="15080" width="18" style="137" bestFit="1" customWidth="1"/>
    <col min="15081" max="15081" width="13" style="137" customWidth="1"/>
    <col min="15082" max="15082" width="15.140625" style="137" bestFit="1" customWidth="1"/>
    <col min="15083" max="15083" width="13" style="137" bestFit="1" customWidth="1"/>
    <col min="15084" max="15084" width="16.7109375" style="137" bestFit="1" customWidth="1"/>
    <col min="15085" max="15085" width="13.140625" style="137" bestFit="1" customWidth="1"/>
    <col min="15086" max="15088" width="12.140625" style="137" customWidth="1"/>
    <col min="15089" max="15090" width="14" style="137" customWidth="1"/>
    <col min="15091" max="15091" width="26.28515625" style="137" customWidth="1"/>
    <col min="15092" max="15092" width="15.42578125" style="137" bestFit="1" customWidth="1"/>
    <col min="15093" max="15093" width="11.140625" style="137" bestFit="1" customWidth="1"/>
    <col min="15094" max="15094" width="9.140625" style="137"/>
    <col min="15095" max="15095" width="9.28515625" style="137" bestFit="1" customWidth="1"/>
    <col min="15096" max="15243" width="9.140625" style="137"/>
    <col min="15244" max="15244" width="6" style="137" bestFit="1" customWidth="1"/>
    <col min="15245" max="15245" width="23.7109375" style="137" customWidth="1"/>
    <col min="15246" max="15246" width="19.5703125" style="137" bestFit="1" customWidth="1"/>
    <col min="15247" max="15247" width="19.7109375" style="137" bestFit="1" customWidth="1"/>
    <col min="15248" max="15248" width="18.85546875" style="137" bestFit="1" customWidth="1"/>
    <col min="15249" max="15249" width="12.85546875" style="137" bestFit="1" customWidth="1"/>
    <col min="15250" max="15250" width="17.7109375" style="137" bestFit="1" customWidth="1"/>
    <col min="15251" max="15251" width="17.5703125" style="137" bestFit="1" customWidth="1"/>
    <col min="15252" max="15252" width="18.85546875" style="137" bestFit="1" customWidth="1"/>
    <col min="15253" max="15253" width="12.42578125" style="137" bestFit="1" customWidth="1"/>
    <col min="15254" max="15254" width="15.85546875" style="137" bestFit="1" customWidth="1"/>
    <col min="15255" max="15255" width="17.7109375" style="137" bestFit="1" customWidth="1"/>
    <col min="15256" max="15256" width="18" style="137" bestFit="1" customWidth="1"/>
    <col min="15257" max="15257" width="13.5703125" style="137" customWidth="1"/>
    <col min="15258" max="15258" width="15.85546875" style="137" bestFit="1" customWidth="1"/>
    <col min="15259" max="15259" width="15.140625" style="137" bestFit="1" customWidth="1"/>
    <col min="15260" max="15260" width="18" style="137" bestFit="1" customWidth="1"/>
    <col min="15261" max="15261" width="13.140625" style="137" bestFit="1" customWidth="1"/>
    <col min="15262" max="15262" width="17.7109375" style="137" bestFit="1" customWidth="1"/>
    <col min="15263" max="15263" width="15.85546875" style="137" customWidth="1"/>
    <col min="15264" max="15264" width="18" style="137" bestFit="1" customWidth="1"/>
    <col min="15265" max="15265" width="13.5703125" style="137" customWidth="1"/>
    <col min="15266" max="15266" width="15.140625" style="137" bestFit="1" customWidth="1"/>
    <col min="15267" max="15267" width="12.85546875" style="137" bestFit="1" customWidth="1"/>
    <col min="15268" max="15268" width="15.28515625" style="137" bestFit="1" customWidth="1"/>
    <col min="15269" max="15269" width="14.85546875" style="137" bestFit="1" customWidth="1"/>
    <col min="15270" max="15271" width="17.5703125" style="137" bestFit="1" customWidth="1"/>
    <col min="15272" max="15272" width="11.140625" style="137" bestFit="1" customWidth="1"/>
    <col min="15273" max="15273" width="13.42578125" style="137" customWidth="1"/>
    <col min="15274" max="15274" width="17.7109375" style="137" bestFit="1" customWidth="1"/>
    <col min="15275" max="15275" width="17.5703125" style="137" bestFit="1" customWidth="1"/>
    <col min="15276" max="15276" width="18" style="137" bestFit="1" customWidth="1"/>
    <col min="15277" max="15279" width="12.85546875" style="137" bestFit="1" customWidth="1"/>
    <col min="15280" max="15280" width="13.85546875" style="137" bestFit="1" customWidth="1"/>
    <col min="15281" max="15282" width="12.85546875" style="137" bestFit="1" customWidth="1"/>
    <col min="15283" max="15283" width="11" style="137" bestFit="1" customWidth="1"/>
    <col min="15284" max="15284" width="13.85546875" style="137" bestFit="1" customWidth="1"/>
    <col min="15285" max="15285" width="14.85546875" style="137" bestFit="1" customWidth="1"/>
    <col min="15286" max="15286" width="17.7109375" style="137" bestFit="1" customWidth="1"/>
    <col min="15287" max="15287" width="15.140625" style="137" bestFit="1" customWidth="1"/>
    <col min="15288" max="15288" width="16.7109375" style="137" bestFit="1" customWidth="1"/>
    <col min="15289" max="15289" width="15.7109375" style="137" bestFit="1" customWidth="1"/>
    <col min="15290" max="15290" width="17.7109375" style="137" bestFit="1" customWidth="1"/>
    <col min="15291" max="15291" width="15.7109375" style="137" bestFit="1" customWidth="1"/>
    <col min="15292" max="15292" width="18" style="137" bestFit="1" customWidth="1"/>
    <col min="15293" max="15293" width="13.140625" style="137" bestFit="1" customWidth="1"/>
    <col min="15294" max="15294" width="17.7109375" style="137" bestFit="1" customWidth="1"/>
    <col min="15295" max="15295" width="15.140625" style="137" bestFit="1" customWidth="1"/>
    <col min="15296" max="15296" width="18" style="137" bestFit="1" customWidth="1"/>
    <col min="15297" max="15297" width="15.7109375" style="137" bestFit="1" customWidth="1"/>
    <col min="15298" max="15299" width="15.140625" style="137" bestFit="1" customWidth="1"/>
    <col min="15300" max="15300" width="15.7109375" style="137" bestFit="1" customWidth="1"/>
    <col min="15301" max="15301" width="12.85546875" style="137" customWidth="1"/>
    <col min="15302" max="15302" width="17.7109375" style="137" bestFit="1" customWidth="1"/>
    <col min="15303" max="15303" width="15.85546875" style="137" bestFit="1" customWidth="1"/>
    <col min="15304" max="15304" width="18" style="137" bestFit="1" customWidth="1"/>
    <col min="15305" max="15305" width="10.5703125" style="137" bestFit="1" customWidth="1"/>
    <col min="15306" max="15306" width="17.7109375" style="137" bestFit="1" customWidth="1"/>
    <col min="15307" max="15307" width="15.140625" style="137" bestFit="1" customWidth="1"/>
    <col min="15308" max="15308" width="18" style="137" bestFit="1" customWidth="1"/>
    <col min="15309" max="15309" width="15.7109375" style="137" bestFit="1" customWidth="1"/>
    <col min="15310" max="15310" width="17.7109375" style="137" bestFit="1" customWidth="1"/>
    <col min="15311" max="15311" width="15.7109375" style="137" bestFit="1" customWidth="1"/>
    <col min="15312" max="15312" width="18" style="137" bestFit="1" customWidth="1"/>
    <col min="15313" max="15313" width="12.85546875" style="137" bestFit="1" customWidth="1"/>
    <col min="15314" max="15314" width="12.42578125" style="137" bestFit="1" customWidth="1"/>
    <col min="15315" max="15315" width="10.7109375" style="137" bestFit="1" customWidth="1"/>
    <col min="15316" max="15316" width="10.140625" style="137" customWidth="1"/>
    <col min="15317" max="15317" width="13.140625" style="137" bestFit="1" customWidth="1"/>
    <col min="15318" max="15321" width="0" style="137" hidden="1" customWidth="1"/>
    <col min="15322" max="15322" width="15.140625" style="137" bestFit="1" customWidth="1"/>
    <col min="15323" max="15323" width="13" style="137" bestFit="1" customWidth="1"/>
    <col min="15324" max="15324" width="15.28515625" style="137" bestFit="1" customWidth="1"/>
    <col min="15325" max="15325" width="12.85546875" style="137" bestFit="1" customWidth="1"/>
    <col min="15326" max="15329" width="0" style="137" hidden="1" customWidth="1"/>
    <col min="15330" max="15331" width="17.7109375" style="137" bestFit="1" customWidth="1"/>
    <col min="15332" max="15332" width="18.85546875" style="137" bestFit="1" customWidth="1"/>
    <col min="15333" max="15333" width="12.85546875" style="137" bestFit="1" customWidth="1"/>
    <col min="15334" max="15334" width="17.7109375" style="137" bestFit="1" customWidth="1"/>
    <col min="15335" max="15335" width="12.5703125" style="137" bestFit="1" customWidth="1"/>
    <col min="15336" max="15336" width="18" style="137" bestFit="1" customWidth="1"/>
    <col min="15337" max="15337" width="13" style="137" customWidth="1"/>
    <col min="15338" max="15338" width="15.140625" style="137" bestFit="1" customWidth="1"/>
    <col min="15339" max="15339" width="13" style="137" bestFit="1" customWidth="1"/>
    <col min="15340" max="15340" width="16.7109375" style="137" bestFit="1" customWidth="1"/>
    <col min="15341" max="15341" width="13.140625" style="137" bestFit="1" customWidth="1"/>
    <col min="15342" max="15344" width="12.140625" style="137" customWidth="1"/>
    <col min="15345" max="15346" width="14" style="137" customWidth="1"/>
    <col min="15347" max="15347" width="26.28515625" style="137" customWidth="1"/>
    <col min="15348" max="15348" width="15.42578125" style="137" bestFit="1" customWidth="1"/>
    <col min="15349" max="15349" width="11.140625" style="137" bestFit="1" customWidth="1"/>
    <col min="15350" max="15350" width="9.140625" style="137"/>
    <col min="15351" max="15351" width="9.28515625" style="137" bestFit="1" customWidth="1"/>
    <col min="15352" max="15499" width="9.140625" style="137"/>
    <col min="15500" max="15500" width="6" style="137" bestFit="1" customWidth="1"/>
    <col min="15501" max="15501" width="23.7109375" style="137" customWidth="1"/>
    <col min="15502" max="15502" width="19.5703125" style="137" bestFit="1" customWidth="1"/>
    <col min="15503" max="15503" width="19.7109375" style="137" bestFit="1" customWidth="1"/>
    <col min="15504" max="15504" width="18.85546875" style="137" bestFit="1" customWidth="1"/>
    <col min="15505" max="15505" width="12.85546875" style="137" bestFit="1" customWidth="1"/>
    <col min="15506" max="15506" width="17.7109375" style="137" bestFit="1" customWidth="1"/>
    <col min="15507" max="15507" width="17.5703125" style="137" bestFit="1" customWidth="1"/>
    <col min="15508" max="15508" width="18.85546875" style="137" bestFit="1" customWidth="1"/>
    <col min="15509" max="15509" width="12.42578125" style="137" bestFit="1" customWidth="1"/>
    <col min="15510" max="15510" width="15.85546875" style="137" bestFit="1" customWidth="1"/>
    <col min="15511" max="15511" width="17.7109375" style="137" bestFit="1" customWidth="1"/>
    <col min="15512" max="15512" width="18" style="137" bestFit="1" customWidth="1"/>
    <col min="15513" max="15513" width="13.5703125" style="137" customWidth="1"/>
    <col min="15514" max="15514" width="15.85546875" style="137" bestFit="1" customWidth="1"/>
    <col min="15515" max="15515" width="15.140625" style="137" bestFit="1" customWidth="1"/>
    <col min="15516" max="15516" width="18" style="137" bestFit="1" customWidth="1"/>
    <col min="15517" max="15517" width="13.140625" style="137" bestFit="1" customWidth="1"/>
    <col min="15518" max="15518" width="17.7109375" style="137" bestFit="1" customWidth="1"/>
    <col min="15519" max="15519" width="15.85546875" style="137" customWidth="1"/>
    <col min="15520" max="15520" width="18" style="137" bestFit="1" customWidth="1"/>
    <col min="15521" max="15521" width="13.5703125" style="137" customWidth="1"/>
    <col min="15522" max="15522" width="15.140625" style="137" bestFit="1" customWidth="1"/>
    <col min="15523" max="15523" width="12.85546875" style="137" bestFit="1" customWidth="1"/>
    <col min="15524" max="15524" width="15.28515625" style="137" bestFit="1" customWidth="1"/>
    <col min="15525" max="15525" width="14.85546875" style="137" bestFit="1" customWidth="1"/>
    <col min="15526" max="15527" width="17.5703125" style="137" bestFit="1" customWidth="1"/>
    <col min="15528" max="15528" width="11.140625" style="137" bestFit="1" customWidth="1"/>
    <col min="15529" max="15529" width="13.42578125" style="137" customWidth="1"/>
    <col min="15530" max="15530" width="17.7109375" style="137" bestFit="1" customWidth="1"/>
    <col min="15531" max="15531" width="17.5703125" style="137" bestFit="1" customWidth="1"/>
    <col min="15532" max="15532" width="18" style="137" bestFit="1" customWidth="1"/>
    <col min="15533" max="15535" width="12.85546875" style="137" bestFit="1" customWidth="1"/>
    <col min="15536" max="15536" width="13.85546875" style="137" bestFit="1" customWidth="1"/>
    <col min="15537" max="15538" width="12.85546875" style="137" bestFit="1" customWidth="1"/>
    <col min="15539" max="15539" width="11" style="137" bestFit="1" customWidth="1"/>
    <col min="15540" max="15540" width="13.85546875" style="137" bestFit="1" customWidth="1"/>
    <col min="15541" max="15541" width="14.85546875" style="137" bestFit="1" customWidth="1"/>
    <col min="15542" max="15542" width="17.7109375" style="137" bestFit="1" customWidth="1"/>
    <col min="15543" max="15543" width="15.140625" style="137" bestFit="1" customWidth="1"/>
    <col min="15544" max="15544" width="16.7109375" style="137" bestFit="1" customWidth="1"/>
    <col min="15545" max="15545" width="15.7109375" style="137" bestFit="1" customWidth="1"/>
    <col min="15546" max="15546" width="17.7109375" style="137" bestFit="1" customWidth="1"/>
    <col min="15547" max="15547" width="15.7109375" style="137" bestFit="1" customWidth="1"/>
    <col min="15548" max="15548" width="18" style="137" bestFit="1" customWidth="1"/>
    <col min="15549" max="15549" width="13.140625" style="137" bestFit="1" customWidth="1"/>
    <col min="15550" max="15550" width="17.7109375" style="137" bestFit="1" customWidth="1"/>
    <col min="15551" max="15551" width="15.140625" style="137" bestFit="1" customWidth="1"/>
    <col min="15552" max="15552" width="18" style="137" bestFit="1" customWidth="1"/>
    <col min="15553" max="15553" width="15.7109375" style="137" bestFit="1" customWidth="1"/>
    <col min="15554" max="15555" width="15.140625" style="137" bestFit="1" customWidth="1"/>
    <col min="15556" max="15556" width="15.7109375" style="137" bestFit="1" customWidth="1"/>
    <col min="15557" max="15557" width="12.85546875" style="137" customWidth="1"/>
    <col min="15558" max="15558" width="17.7109375" style="137" bestFit="1" customWidth="1"/>
    <col min="15559" max="15559" width="15.85546875" style="137" bestFit="1" customWidth="1"/>
    <col min="15560" max="15560" width="18" style="137" bestFit="1" customWidth="1"/>
    <col min="15561" max="15561" width="10.5703125" style="137" bestFit="1" customWidth="1"/>
    <col min="15562" max="15562" width="17.7109375" style="137" bestFit="1" customWidth="1"/>
    <col min="15563" max="15563" width="15.140625" style="137" bestFit="1" customWidth="1"/>
    <col min="15564" max="15564" width="18" style="137" bestFit="1" customWidth="1"/>
    <col min="15565" max="15565" width="15.7109375" style="137" bestFit="1" customWidth="1"/>
    <col min="15566" max="15566" width="17.7109375" style="137" bestFit="1" customWidth="1"/>
    <col min="15567" max="15567" width="15.7109375" style="137" bestFit="1" customWidth="1"/>
    <col min="15568" max="15568" width="18" style="137" bestFit="1" customWidth="1"/>
    <col min="15569" max="15569" width="12.85546875" style="137" bestFit="1" customWidth="1"/>
    <col min="15570" max="15570" width="12.42578125" style="137" bestFit="1" customWidth="1"/>
    <col min="15571" max="15571" width="10.7109375" style="137" bestFit="1" customWidth="1"/>
    <col min="15572" max="15572" width="10.140625" style="137" customWidth="1"/>
    <col min="15573" max="15573" width="13.140625" style="137" bestFit="1" customWidth="1"/>
    <col min="15574" max="15577" width="0" style="137" hidden="1" customWidth="1"/>
    <col min="15578" max="15578" width="15.140625" style="137" bestFit="1" customWidth="1"/>
    <col min="15579" max="15579" width="13" style="137" bestFit="1" customWidth="1"/>
    <col min="15580" max="15580" width="15.28515625" style="137" bestFit="1" customWidth="1"/>
    <col min="15581" max="15581" width="12.85546875" style="137" bestFit="1" customWidth="1"/>
    <col min="15582" max="15585" width="0" style="137" hidden="1" customWidth="1"/>
    <col min="15586" max="15587" width="17.7109375" style="137" bestFit="1" customWidth="1"/>
    <col min="15588" max="15588" width="18.85546875" style="137" bestFit="1" customWidth="1"/>
    <col min="15589" max="15589" width="12.85546875" style="137" bestFit="1" customWidth="1"/>
    <col min="15590" max="15590" width="17.7109375" style="137" bestFit="1" customWidth="1"/>
    <col min="15591" max="15591" width="12.5703125" style="137" bestFit="1" customWidth="1"/>
    <col min="15592" max="15592" width="18" style="137" bestFit="1" customWidth="1"/>
    <col min="15593" max="15593" width="13" style="137" customWidth="1"/>
    <col min="15594" max="15594" width="15.140625" style="137" bestFit="1" customWidth="1"/>
    <col min="15595" max="15595" width="13" style="137" bestFit="1" customWidth="1"/>
    <col min="15596" max="15596" width="16.7109375" style="137" bestFit="1" customWidth="1"/>
    <col min="15597" max="15597" width="13.140625" style="137" bestFit="1" customWidth="1"/>
    <col min="15598" max="15600" width="12.140625" style="137" customWidth="1"/>
    <col min="15601" max="15602" width="14" style="137" customWidth="1"/>
    <col min="15603" max="15603" width="26.28515625" style="137" customWidth="1"/>
    <col min="15604" max="15604" width="15.42578125" style="137" bestFit="1" customWidth="1"/>
    <col min="15605" max="15605" width="11.140625" style="137" bestFit="1" customWidth="1"/>
    <col min="15606" max="15606" width="9.140625" style="137"/>
    <col min="15607" max="15607" width="9.28515625" style="137" bestFit="1" customWidth="1"/>
    <col min="15608" max="15755" width="9.140625" style="137"/>
    <col min="15756" max="15756" width="6" style="137" bestFit="1" customWidth="1"/>
    <col min="15757" max="15757" width="23.7109375" style="137" customWidth="1"/>
    <col min="15758" max="15758" width="19.5703125" style="137" bestFit="1" customWidth="1"/>
    <col min="15759" max="15759" width="19.7109375" style="137" bestFit="1" customWidth="1"/>
    <col min="15760" max="15760" width="18.85546875" style="137" bestFit="1" customWidth="1"/>
    <col min="15761" max="15761" width="12.85546875" style="137" bestFit="1" customWidth="1"/>
    <col min="15762" max="15762" width="17.7109375" style="137" bestFit="1" customWidth="1"/>
    <col min="15763" max="15763" width="17.5703125" style="137" bestFit="1" customWidth="1"/>
    <col min="15764" max="15764" width="18.85546875" style="137" bestFit="1" customWidth="1"/>
    <col min="15765" max="15765" width="12.42578125" style="137" bestFit="1" customWidth="1"/>
    <col min="15766" max="15766" width="15.85546875" style="137" bestFit="1" customWidth="1"/>
    <col min="15767" max="15767" width="17.7109375" style="137" bestFit="1" customWidth="1"/>
    <col min="15768" max="15768" width="18" style="137" bestFit="1" customWidth="1"/>
    <col min="15769" max="15769" width="13.5703125" style="137" customWidth="1"/>
    <col min="15770" max="15770" width="15.85546875" style="137" bestFit="1" customWidth="1"/>
    <col min="15771" max="15771" width="15.140625" style="137" bestFit="1" customWidth="1"/>
    <col min="15772" max="15772" width="18" style="137" bestFit="1" customWidth="1"/>
    <col min="15773" max="15773" width="13.140625" style="137" bestFit="1" customWidth="1"/>
    <col min="15774" max="15774" width="17.7109375" style="137" bestFit="1" customWidth="1"/>
    <col min="15775" max="15775" width="15.85546875" style="137" customWidth="1"/>
    <col min="15776" max="15776" width="18" style="137" bestFit="1" customWidth="1"/>
    <col min="15777" max="15777" width="13.5703125" style="137" customWidth="1"/>
    <col min="15778" max="15778" width="15.140625" style="137" bestFit="1" customWidth="1"/>
    <col min="15779" max="15779" width="12.85546875" style="137" bestFit="1" customWidth="1"/>
    <col min="15780" max="15780" width="15.28515625" style="137" bestFit="1" customWidth="1"/>
    <col min="15781" max="15781" width="14.85546875" style="137" bestFit="1" customWidth="1"/>
    <col min="15782" max="15783" width="17.5703125" style="137" bestFit="1" customWidth="1"/>
    <col min="15784" max="15784" width="11.140625" style="137" bestFit="1" customWidth="1"/>
    <col min="15785" max="15785" width="13.42578125" style="137" customWidth="1"/>
    <col min="15786" max="15786" width="17.7109375" style="137" bestFit="1" customWidth="1"/>
    <col min="15787" max="15787" width="17.5703125" style="137" bestFit="1" customWidth="1"/>
    <col min="15788" max="15788" width="18" style="137" bestFit="1" customWidth="1"/>
    <col min="15789" max="15791" width="12.85546875" style="137" bestFit="1" customWidth="1"/>
    <col min="15792" max="15792" width="13.85546875" style="137" bestFit="1" customWidth="1"/>
    <col min="15793" max="15794" width="12.85546875" style="137" bestFit="1" customWidth="1"/>
    <col min="15795" max="15795" width="11" style="137" bestFit="1" customWidth="1"/>
    <col min="15796" max="15796" width="13.85546875" style="137" bestFit="1" customWidth="1"/>
    <col min="15797" max="15797" width="14.85546875" style="137" bestFit="1" customWidth="1"/>
    <col min="15798" max="15798" width="17.7109375" style="137" bestFit="1" customWidth="1"/>
    <col min="15799" max="15799" width="15.140625" style="137" bestFit="1" customWidth="1"/>
    <col min="15800" max="15800" width="16.7109375" style="137" bestFit="1" customWidth="1"/>
    <col min="15801" max="15801" width="15.7109375" style="137" bestFit="1" customWidth="1"/>
    <col min="15802" max="15802" width="17.7109375" style="137" bestFit="1" customWidth="1"/>
    <col min="15803" max="15803" width="15.7109375" style="137" bestFit="1" customWidth="1"/>
    <col min="15804" max="15804" width="18" style="137" bestFit="1" customWidth="1"/>
    <col min="15805" max="15805" width="13.140625" style="137" bestFit="1" customWidth="1"/>
    <col min="15806" max="15806" width="17.7109375" style="137" bestFit="1" customWidth="1"/>
    <col min="15807" max="15807" width="15.140625" style="137" bestFit="1" customWidth="1"/>
    <col min="15808" max="15808" width="18" style="137" bestFit="1" customWidth="1"/>
    <col min="15809" max="15809" width="15.7109375" style="137" bestFit="1" customWidth="1"/>
    <col min="15810" max="15811" width="15.140625" style="137" bestFit="1" customWidth="1"/>
    <col min="15812" max="15812" width="15.7109375" style="137" bestFit="1" customWidth="1"/>
    <col min="15813" max="15813" width="12.85546875" style="137" customWidth="1"/>
    <col min="15814" max="15814" width="17.7109375" style="137" bestFit="1" customWidth="1"/>
    <col min="15815" max="15815" width="15.85546875" style="137" bestFit="1" customWidth="1"/>
    <col min="15816" max="15816" width="18" style="137" bestFit="1" customWidth="1"/>
    <col min="15817" max="15817" width="10.5703125" style="137" bestFit="1" customWidth="1"/>
    <col min="15818" max="15818" width="17.7109375" style="137" bestFit="1" customWidth="1"/>
    <col min="15819" max="15819" width="15.140625" style="137" bestFit="1" customWidth="1"/>
    <col min="15820" max="15820" width="18" style="137" bestFit="1" customWidth="1"/>
    <col min="15821" max="15821" width="15.7109375" style="137" bestFit="1" customWidth="1"/>
    <col min="15822" max="15822" width="17.7109375" style="137" bestFit="1" customWidth="1"/>
    <col min="15823" max="15823" width="15.7109375" style="137" bestFit="1" customWidth="1"/>
    <col min="15824" max="15824" width="18" style="137" bestFit="1" customWidth="1"/>
    <col min="15825" max="15825" width="12.85546875" style="137" bestFit="1" customWidth="1"/>
    <col min="15826" max="15826" width="12.42578125" style="137" bestFit="1" customWidth="1"/>
    <col min="15827" max="15827" width="10.7109375" style="137" bestFit="1" customWidth="1"/>
    <col min="15828" max="15828" width="10.140625" style="137" customWidth="1"/>
    <col min="15829" max="15829" width="13.140625" style="137" bestFit="1" customWidth="1"/>
    <col min="15830" max="15833" width="0" style="137" hidden="1" customWidth="1"/>
    <col min="15834" max="15834" width="15.140625" style="137" bestFit="1" customWidth="1"/>
    <col min="15835" max="15835" width="13" style="137" bestFit="1" customWidth="1"/>
    <col min="15836" max="15836" width="15.28515625" style="137" bestFit="1" customWidth="1"/>
    <col min="15837" max="15837" width="12.85546875" style="137" bestFit="1" customWidth="1"/>
    <col min="15838" max="15841" width="0" style="137" hidden="1" customWidth="1"/>
    <col min="15842" max="15843" width="17.7109375" style="137" bestFit="1" customWidth="1"/>
    <col min="15844" max="15844" width="18.85546875" style="137" bestFit="1" customWidth="1"/>
    <col min="15845" max="15845" width="12.85546875" style="137" bestFit="1" customWidth="1"/>
    <col min="15846" max="15846" width="17.7109375" style="137" bestFit="1" customWidth="1"/>
    <col min="15847" max="15847" width="12.5703125" style="137" bestFit="1" customWidth="1"/>
    <col min="15848" max="15848" width="18" style="137" bestFit="1" customWidth="1"/>
    <col min="15849" max="15849" width="13" style="137" customWidth="1"/>
    <col min="15850" max="15850" width="15.140625" style="137" bestFit="1" customWidth="1"/>
    <col min="15851" max="15851" width="13" style="137" bestFit="1" customWidth="1"/>
    <col min="15852" max="15852" width="16.7109375" style="137" bestFit="1" customWidth="1"/>
    <col min="15853" max="15853" width="13.140625" style="137" bestFit="1" customWidth="1"/>
    <col min="15854" max="15856" width="12.140625" style="137" customWidth="1"/>
    <col min="15857" max="15858" width="14" style="137" customWidth="1"/>
    <col min="15859" max="15859" width="26.28515625" style="137" customWidth="1"/>
    <col min="15860" max="15860" width="15.42578125" style="137" bestFit="1" customWidth="1"/>
    <col min="15861" max="15861" width="11.140625" style="137" bestFit="1" customWidth="1"/>
    <col min="15862" max="15862" width="9.140625" style="137"/>
    <col min="15863" max="15863" width="9.28515625" style="137" bestFit="1" customWidth="1"/>
    <col min="15864" max="16011" width="9.140625" style="137"/>
    <col min="16012" max="16012" width="6" style="137" bestFit="1" customWidth="1"/>
    <col min="16013" max="16013" width="23.7109375" style="137" customWidth="1"/>
    <col min="16014" max="16014" width="19.5703125" style="137" bestFit="1" customWidth="1"/>
    <col min="16015" max="16015" width="19.7109375" style="137" bestFit="1" customWidth="1"/>
    <col min="16016" max="16016" width="18.85546875" style="137" bestFit="1" customWidth="1"/>
    <col min="16017" max="16017" width="12.85546875" style="137" bestFit="1" customWidth="1"/>
    <col min="16018" max="16018" width="17.7109375" style="137" bestFit="1" customWidth="1"/>
    <col min="16019" max="16019" width="17.5703125" style="137" bestFit="1" customWidth="1"/>
    <col min="16020" max="16020" width="18.85546875" style="137" bestFit="1" customWidth="1"/>
    <col min="16021" max="16021" width="12.42578125" style="137" bestFit="1" customWidth="1"/>
    <col min="16022" max="16022" width="15.85546875" style="137" bestFit="1" customWidth="1"/>
    <col min="16023" max="16023" width="17.7109375" style="137" bestFit="1" customWidth="1"/>
    <col min="16024" max="16024" width="18" style="137" bestFit="1" customWidth="1"/>
    <col min="16025" max="16025" width="13.5703125" style="137" customWidth="1"/>
    <col min="16026" max="16026" width="15.85546875" style="137" bestFit="1" customWidth="1"/>
    <col min="16027" max="16027" width="15.140625" style="137" bestFit="1" customWidth="1"/>
    <col min="16028" max="16028" width="18" style="137" bestFit="1" customWidth="1"/>
    <col min="16029" max="16029" width="13.140625" style="137" bestFit="1" customWidth="1"/>
    <col min="16030" max="16030" width="17.7109375" style="137" bestFit="1" customWidth="1"/>
    <col min="16031" max="16031" width="15.85546875" style="137" customWidth="1"/>
    <col min="16032" max="16032" width="18" style="137" bestFit="1" customWidth="1"/>
    <col min="16033" max="16033" width="13.5703125" style="137" customWidth="1"/>
    <col min="16034" max="16034" width="15.140625" style="137" bestFit="1" customWidth="1"/>
    <col min="16035" max="16035" width="12.85546875" style="137" bestFit="1" customWidth="1"/>
    <col min="16036" max="16036" width="15.28515625" style="137" bestFit="1" customWidth="1"/>
    <col min="16037" max="16037" width="14.85546875" style="137" bestFit="1" customWidth="1"/>
    <col min="16038" max="16039" width="17.5703125" style="137" bestFit="1" customWidth="1"/>
    <col min="16040" max="16040" width="11.140625" style="137" bestFit="1" customWidth="1"/>
    <col min="16041" max="16041" width="13.42578125" style="137" customWidth="1"/>
    <col min="16042" max="16042" width="17.7109375" style="137" bestFit="1" customWidth="1"/>
    <col min="16043" max="16043" width="17.5703125" style="137" bestFit="1" customWidth="1"/>
    <col min="16044" max="16044" width="18" style="137" bestFit="1" customWidth="1"/>
    <col min="16045" max="16047" width="12.85546875" style="137" bestFit="1" customWidth="1"/>
    <col min="16048" max="16048" width="13.85546875" style="137" bestFit="1" customWidth="1"/>
    <col min="16049" max="16050" width="12.85546875" style="137" bestFit="1" customWidth="1"/>
    <col min="16051" max="16051" width="11" style="137" bestFit="1" customWidth="1"/>
    <col min="16052" max="16052" width="13.85546875" style="137" bestFit="1" customWidth="1"/>
    <col min="16053" max="16053" width="14.85546875" style="137" bestFit="1" customWidth="1"/>
    <col min="16054" max="16054" width="17.7109375" style="137" bestFit="1" customWidth="1"/>
    <col min="16055" max="16055" width="15.140625" style="137" bestFit="1" customWidth="1"/>
    <col min="16056" max="16056" width="16.7109375" style="137" bestFit="1" customWidth="1"/>
    <col min="16057" max="16057" width="15.7109375" style="137" bestFit="1" customWidth="1"/>
    <col min="16058" max="16058" width="17.7109375" style="137" bestFit="1" customWidth="1"/>
    <col min="16059" max="16059" width="15.7109375" style="137" bestFit="1" customWidth="1"/>
    <col min="16060" max="16060" width="18" style="137" bestFit="1" customWidth="1"/>
    <col min="16061" max="16061" width="13.140625" style="137" bestFit="1" customWidth="1"/>
    <col min="16062" max="16062" width="17.7109375" style="137" bestFit="1" customWidth="1"/>
    <col min="16063" max="16063" width="15.140625" style="137" bestFit="1" customWidth="1"/>
    <col min="16064" max="16064" width="18" style="137" bestFit="1" customWidth="1"/>
    <col min="16065" max="16065" width="15.7109375" style="137" bestFit="1" customWidth="1"/>
    <col min="16066" max="16067" width="15.140625" style="137" bestFit="1" customWidth="1"/>
    <col min="16068" max="16068" width="15.7109375" style="137" bestFit="1" customWidth="1"/>
    <col min="16069" max="16069" width="12.85546875" style="137" customWidth="1"/>
    <col min="16070" max="16070" width="17.7109375" style="137" bestFit="1" customWidth="1"/>
    <col min="16071" max="16071" width="15.85546875" style="137" bestFit="1" customWidth="1"/>
    <col min="16072" max="16072" width="18" style="137" bestFit="1" customWidth="1"/>
    <col min="16073" max="16073" width="10.5703125" style="137" bestFit="1" customWidth="1"/>
    <col min="16074" max="16074" width="17.7109375" style="137" bestFit="1" customWidth="1"/>
    <col min="16075" max="16075" width="15.140625" style="137" bestFit="1" customWidth="1"/>
    <col min="16076" max="16076" width="18" style="137" bestFit="1" customWidth="1"/>
    <col min="16077" max="16077" width="15.7109375" style="137" bestFit="1" customWidth="1"/>
    <col min="16078" max="16078" width="17.7109375" style="137" bestFit="1" customWidth="1"/>
    <col min="16079" max="16079" width="15.7109375" style="137" bestFit="1" customWidth="1"/>
    <col min="16080" max="16080" width="18" style="137" bestFit="1" customWidth="1"/>
    <col min="16081" max="16081" width="12.85546875" style="137" bestFit="1" customWidth="1"/>
    <col min="16082" max="16082" width="12.42578125" style="137" bestFit="1" customWidth="1"/>
    <col min="16083" max="16083" width="10.7109375" style="137" bestFit="1" customWidth="1"/>
    <col min="16084" max="16084" width="10.140625" style="137" customWidth="1"/>
    <col min="16085" max="16085" width="13.140625" style="137" bestFit="1" customWidth="1"/>
    <col min="16086" max="16089" width="0" style="137" hidden="1" customWidth="1"/>
    <col min="16090" max="16090" width="15.140625" style="137" bestFit="1" customWidth="1"/>
    <col min="16091" max="16091" width="13" style="137" bestFit="1" customWidth="1"/>
    <col min="16092" max="16092" width="15.28515625" style="137" bestFit="1" customWidth="1"/>
    <col min="16093" max="16093" width="12.85546875" style="137" bestFit="1" customWidth="1"/>
    <col min="16094" max="16097" width="0" style="137" hidden="1" customWidth="1"/>
    <col min="16098" max="16099" width="17.7109375" style="137" bestFit="1" customWidth="1"/>
    <col min="16100" max="16100" width="18.85546875" style="137" bestFit="1" customWidth="1"/>
    <col min="16101" max="16101" width="12.85546875" style="137" bestFit="1" customWidth="1"/>
    <col min="16102" max="16102" width="17.7109375" style="137" bestFit="1" customWidth="1"/>
    <col min="16103" max="16103" width="12.5703125" style="137" bestFit="1" customWidth="1"/>
    <col min="16104" max="16104" width="18" style="137" bestFit="1" customWidth="1"/>
    <col min="16105" max="16105" width="13" style="137" customWidth="1"/>
    <col min="16106" max="16106" width="15.140625" style="137" bestFit="1" customWidth="1"/>
    <col min="16107" max="16107" width="13" style="137" bestFit="1" customWidth="1"/>
    <col min="16108" max="16108" width="16.7109375" style="137" bestFit="1" customWidth="1"/>
    <col min="16109" max="16109" width="13.140625" style="137" bestFit="1" customWidth="1"/>
    <col min="16110" max="16112" width="12.140625" style="137" customWidth="1"/>
    <col min="16113" max="16114" width="14" style="137" customWidth="1"/>
    <col min="16115" max="16115" width="26.28515625" style="137" customWidth="1"/>
    <col min="16116" max="16116" width="15.42578125" style="137" bestFit="1" customWidth="1"/>
    <col min="16117" max="16117" width="11.140625" style="137" bestFit="1" customWidth="1"/>
    <col min="16118" max="16118" width="9.140625" style="137"/>
    <col min="16119" max="16119" width="9.28515625" style="137" bestFit="1" customWidth="1"/>
    <col min="16120" max="16384" width="9.140625" style="137"/>
  </cols>
  <sheetData>
    <row r="1" spans="1:10" s="155" customFormat="1" ht="88.5" customHeight="1" x14ac:dyDescent="0.25">
      <c r="A1" s="1028" t="s">
        <v>927</v>
      </c>
      <c r="B1" s="1028"/>
      <c r="C1" s="1028"/>
      <c r="D1" s="1028"/>
      <c r="E1" s="1028"/>
      <c r="F1" s="1028"/>
      <c r="G1" s="1028"/>
      <c r="H1" s="1028"/>
      <c r="I1" s="1028"/>
      <c r="J1" s="1028"/>
    </row>
    <row r="2" spans="1:10" ht="21.75" customHeight="1" thickBot="1" x14ac:dyDescent="0.3">
      <c r="A2" s="135"/>
      <c r="B2" s="135"/>
      <c r="C2" s="136"/>
      <c r="D2" s="135"/>
      <c r="E2" s="135"/>
      <c r="F2" s="135"/>
      <c r="G2" s="135"/>
      <c r="H2" s="135"/>
      <c r="I2" s="135"/>
      <c r="J2" s="135" t="s">
        <v>462</v>
      </c>
    </row>
    <row r="3" spans="1:10" s="139" customFormat="1" ht="33.75" customHeight="1" thickBot="1" x14ac:dyDescent="0.3">
      <c r="A3" s="1143" t="s">
        <v>0</v>
      </c>
      <c r="B3" s="1145" t="s">
        <v>463</v>
      </c>
      <c r="C3" s="1149" t="s">
        <v>467</v>
      </c>
      <c r="D3" s="1147" t="s">
        <v>737</v>
      </c>
      <c r="E3" s="1151" t="s">
        <v>335</v>
      </c>
      <c r="F3" s="1152"/>
      <c r="G3" s="1152"/>
      <c r="H3" s="1153"/>
      <c r="I3" s="1147" t="s">
        <v>466</v>
      </c>
      <c r="J3" s="1154" t="s">
        <v>453</v>
      </c>
    </row>
    <row r="4" spans="1:10" s="139" customFormat="1" ht="116.25" customHeight="1" thickBot="1" x14ac:dyDescent="0.3">
      <c r="A4" s="1144"/>
      <c r="B4" s="1146"/>
      <c r="C4" s="1150"/>
      <c r="D4" s="1148"/>
      <c r="E4" s="771" t="s">
        <v>736</v>
      </c>
      <c r="F4" s="771" t="s">
        <v>738</v>
      </c>
      <c r="G4" s="887" t="s">
        <v>850</v>
      </c>
      <c r="H4" s="771" t="s">
        <v>904</v>
      </c>
      <c r="I4" s="1148"/>
      <c r="J4" s="1155"/>
    </row>
    <row r="5" spans="1:10" s="139" customFormat="1" ht="53.25" customHeight="1" thickBot="1" x14ac:dyDescent="0.3">
      <c r="A5" s="1141" t="s">
        <v>425</v>
      </c>
      <c r="B5" s="1142"/>
      <c r="C5" s="295">
        <f>SUM(C6:C20)</f>
        <v>176566.13004429996</v>
      </c>
      <c r="D5" s="288">
        <f t="shared" ref="D5:J5" si="0">SUM(D6:D19)</f>
        <v>87210.137630849989</v>
      </c>
      <c r="E5" s="288">
        <f t="shared" si="0"/>
        <v>11736.708099349999</v>
      </c>
      <c r="F5" s="288">
        <f t="shared" si="0"/>
        <v>5615.0065764999999</v>
      </c>
      <c r="G5" s="288">
        <f t="shared" ref="G5" si="1">SUM(G6:G19)</f>
        <v>69174.902155000003</v>
      </c>
      <c r="H5" s="288">
        <f t="shared" si="0"/>
        <v>683.52080000000001</v>
      </c>
      <c r="I5" s="288">
        <f t="shared" si="0"/>
        <v>22255.303585000001</v>
      </c>
      <c r="J5" s="288">
        <f t="shared" si="0"/>
        <v>50800.968964000007</v>
      </c>
    </row>
    <row r="6" spans="1:10" ht="55.5" customHeight="1" x14ac:dyDescent="0.25">
      <c r="A6" s="503">
        <v>1</v>
      </c>
      <c r="B6" s="504" t="s">
        <v>29</v>
      </c>
      <c r="C6" s="296">
        <f>+J6+I6+D6+'Фонд (2)'!D6+'Фонд (2)'!E6+'Фонд (2)'!F6+'Фонд (2)'!G6+'Фонд (2)'!H6</f>
        <v>15159.297629799999</v>
      </c>
      <c r="D6" s="289">
        <f>+E6+F6+G6+H6</f>
        <v>6444.5074253499997</v>
      </c>
      <c r="E6" s="289">
        <v>809.29409435000002</v>
      </c>
      <c r="F6" s="289">
        <v>962.17453999999998</v>
      </c>
      <c r="G6" s="289">
        <v>3994.8179909999999</v>
      </c>
      <c r="H6" s="289">
        <v>678.22080000000005</v>
      </c>
      <c r="I6" s="501">
        <v>1851.476324</v>
      </c>
      <c r="J6" s="677">
        <v>5765.0278160000007</v>
      </c>
    </row>
    <row r="7" spans="1:10" ht="57" customHeight="1" x14ac:dyDescent="0.25">
      <c r="A7" s="505">
        <v>2</v>
      </c>
      <c r="B7" s="506" t="s">
        <v>408</v>
      </c>
      <c r="C7" s="297">
        <f>+J7+I7+D7+'Фонд (2)'!D7+'Фонд (2)'!E7+'Фонд (2)'!F7+'Фонд (2)'!G7+'Фонд (2)'!H7</f>
        <v>6017.2999999999993</v>
      </c>
      <c r="D7" s="291">
        <f t="shared" ref="D7:D19" si="2">+E7+F7+G7+H7</f>
        <v>1227.8999999999999</v>
      </c>
      <c r="E7" s="291">
        <v>755.9</v>
      </c>
      <c r="F7" s="291">
        <v>466.7</v>
      </c>
      <c r="G7" s="291">
        <v>0</v>
      </c>
      <c r="H7" s="291">
        <v>5.3</v>
      </c>
      <c r="I7" s="502">
        <v>1056.5999999999999</v>
      </c>
      <c r="J7" s="678">
        <v>3512.7</v>
      </c>
    </row>
    <row r="8" spans="1:10" ht="57" customHeight="1" x14ac:dyDescent="0.25">
      <c r="A8" s="505">
        <v>3</v>
      </c>
      <c r="B8" s="506" t="s">
        <v>255</v>
      </c>
      <c r="C8" s="297">
        <f>+J8+I8+D8+'Фонд (2)'!D8+'Фонд (2)'!E8+'Фонд (2)'!F8+'Фонд (2)'!G8+'Фонд (2)'!H8</f>
        <v>13149.206</v>
      </c>
      <c r="D8" s="291">
        <f t="shared" si="2"/>
        <v>3837.5</v>
      </c>
      <c r="E8" s="291">
        <v>473.3</v>
      </c>
      <c r="F8" s="291">
        <v>60.2</v>
      </c>
      <c r="G8" s="291">
        <v>3304</v>
      </c>
      <c r="H8" s="291"/>
      <c r="I8" s="502">
        <v>2683.2</v>
      </c>
      <c r="J8" s="678">
        <v>5895.3060000000005</v>
      </c>
    </row>
    <row r="9" spans="1:10" ht="57" customHeight="1" x14ac:dyDescent="0.25">
      <c r="A9" s="505">
        <v>4</v>
      </c>
      <c r="B9" s="506" t="s">
        <v>74</v>
      </c>
      <c r="C9" s="297">
        <f>+J9+I9+D9+'Фонд (2)'!D9+'Фонд (2)'!E9+'Фонд (2)'!F9+'Фонд (2)'!G9+'Фонд (2)'!H9</f>
        <v>10528.5443665</v>
      </c>
      <c r="D9" s="291">
        <f t="shared" si="2"/>
        <v>6197.0174054999998</v>
      </c>
      <c r="E9" s="291">
        <v>543.50190499999997</v>
      </c>
      <c r="F9" s="291">
        <v>400.21853650000003</v>
      </c>
      <c r="G9" s="291">
        <v>5253.2969640000001</v>
      </c>
      <c r="H9" s="291"/>
      <c r="I9" s="502">
        <v>691.71196099999997</v>
      </c>
      <c r="J9" s="678">
        <v>2955.1150000000002</v>
      </c>
    </row>
    <row r="10" spans="1:10" ht="57" customHeight="1" x14ac:dyDescent="0.25">
      <c r="A10" s="505">
        <v>5</v>
      </c>
      <c r="B10" s="506" t="s">
        <v>90</v>
      </c>
      <c r="C10" s="297">
        <f>+J10+I10+D10+'Фонд (2)'!D10+'Фонд (2)'!E10+'Фонд (2)'!F10+'Фонд (2)'!G10+'Фонд (2)'!H10</f>
        <v>16472.491000000002</v>
      </c>
      <c r="D10" s="291">
        <f t="shared" si="2"/>
        <v>6708</v>
      </c>
      <c r="E10" s="291">
        <v>1129.2</v>
      </c>
      <c r="F10" s="291">
        <v>562.29999999999995</v>
      </c>
      <c r="G10" s="291">
        <v>5016.5</v>
      </c>
      <c r="H10" s="291"/>
      <c r="I10" s="502">
        <v>2518.8000000000002</v>
      </c>
      <c r="J10" s="678">
        <v>5909.0910000000003</v>
      </c>
    </row>
    <row r="11" spans="1:10" ht="57" customHeight="1" x14ac:dyDescent="0.25">
      <c r="A11" s="505">
        <v>6</v>
      </c>
      <c r="B11" s="506" t="s">
        <v>101</v>
      </c>
      <c r="C11" s="297">
        <f>+J11+I11+D11+'Фонд (2)'!D11+'Фонд (2)'!E11+'Фонд (2)'!F11+'Фонд (2)'!G11+'Фонд (2)'!H11</f>
        <v>8533.5339999999997</v>
      </c>
      <c r="D11" s="291">
        <f t="shared" si="2"/>
        <v>4178</v>
      </c>
      <c r="E11" s="291">
        <v>970</v>
      </c>
      <c r="F11" s="291">
        <v>195.2</v>
      </c>
      <c r="G11" s="291">
        <v>3012.8</v>
      </c>
      <c r="H11" s="291"/>
      <c r="I11" s="502">
        <v>660.2</v>
      </c>
      <c r="J11" s="678">
        <v>3479.2339999999995</v>
      </c>
    </row>
    <row r="12" spans="1:10" ht="57" customHeight="1" x14ac:dyDescent="0.25">
      <c r="A12" s="505">
        <v>7</v>
      </c>
      <c r="B12" s="506" t="s">
        <v>114</v>
      </c>
      <c r="C12" s="297">
        <f>+J12+I12+D12+'Фонд (2)'!D12+'Фонд (2)'!E12+'Фонд (2)'!F12+'Фонд (2)'!G12+'Фонд (2)'!H12</f>
        <v>13299.25</v>
      </c>
      <c r="D12" s="291">
        <f t="shared" si="2"/>
        <v>6950.5</v>
      </c>
      <c r="E12" s="291">
        <v>549</v>
      </c>
      <c r="F12" s="291">
        <v>301.5</v>
      </c>
      <c r="G12" s="291">
        <v>6100</v>
      </c>
      <c r="H12" s="291"/>
      <c r="I12" s="502">
        <v>2618</v>
      </c>
      <c r="J12" s="678">
        <v>2397.75</v>
      </c>
    </row>
    <row r="13" spans="1:10" ht="57" customHeight="1" x14ac:dyDescent="0.25">
      <c r="A13" s="505">
        <v>8</v>
      </c>
      <c r="B13" s="506" t="s">
        <v>131</v>
      </c>
      <c r="C13" s="297">
        <f>+J13+I13+D13+'Фонд (2)'!D13+'Фонд (2)'!E13+'Фонд (2)'!F13+'Фонд (2)'!G13+'Фонд (2)'!H13</f>
        <v>14867.809139999998</v>
      </c>
      <c r="D13" s="291">
        <f t="shared" si="2"/>
        <v>7267.5999999999995</v>
      </c>
      <c r="E13" s="291">
        <v>1211</v>
      </c>
      <c r="F13" s="291">
        <v>110.7</v>
      </c>
      <c r="G13" s="291">
        <v>5945.9</v>
      </c>
      <c r="H13" s="291"/>
      <c r="I13" s="502">
        <v>1453.9</v>
      </c>
      <c r="J13" s="678">
        <v>3022.5091400000001</v>
      </c>
    </row>
    <row r="14" spans="1:10" ht="57" customHeight="1" x14ac:dyDescent="0.25">
      <c r="A14" s="505">
        <v>9</v>
      </c>
      <c r="B14" s="506" t="s">
        <v>146</v>
      </c>
      <c r="C14" s="297">
        <f>+J14+I14+D14+'Фонд (2)'!D14+'Фонд (2)'!E14+'Фонд (2)'!F14+'Фонд (2)'!G14+'Фонд (2)'!H14</f>
        <v>13510.898745</v>
      </c>
      <c r="D14" s="291">
        <f t="shared" si="2"/>
        <v>6894.9</v>
      </c>
      <c r="E14" s="291">
        <v>760.2</v>
      </c>
      <c r="F14" s="291">
        <v>361.5</v>
      </c>
      <c r="G14" s="291">
        <v>5773.2</v>
      </c>
      <c r="H14" s="291"/>
      <c r="I14" s="502">
        <v>1949.7</v>
      </c>
      <c r="J14" s="678">
        <v>3252.0987450000002</v>
      </c>
    </row>
    <row r="15" spans="1:10" ht="57" customHeight="1" x14ac:dyDescent="0.25">
      <c r="A15" s="505">
        <v>10</v>
      </c>
      <c r="B15" s="506" t="s">
        <v>158</v>
      </c>
      <c r="C15" s="297">
        <f>+J15+I15+D15+'Фонд (2)'!D15+'Фонд (2)'!E15+'Фонд (2)'!F15+'Фонд (2)'!G15+'Фонд (2)'!H15</f>
        <v>8720.9406999999992</v>
      </c>
      <c r="D15" s="291">
        <f t="shared" si="2"/>
        <v>5384.2991999999995</v>
      </c>
      <c r="E15" s="291">
        <v>1017.7211</v>
      </c>
      <c r="F15" s="291">
        <v>202.005</v>
      </c>
      <c r="G15" s="291">
        <v>4164.5730999999996</v>
      </c>
      <c r="H15" s="291"/>
      <c r="I15" s="502">
        <v>802.9153</v>
      </c>
      <c r="J15" s="678">
        <v>1959.5511000000001</v>
      </c>
    </row>
    <row r="16" spans="1:10" ht="57" customHeight="1" x14ac:dyDescent="0.25">
      <c r="A16" s="505">
        <v>11</v>
      </c>
      <c r="B16" s="506" t="s">
        <v>409</v>
      </c>
      <c r="C16" s="297">
        <f>+J16+I16+D16+'Фонд (2)'!D16+'Фонд (2)'!E16+'Фонд (2)'!F16+'Фонд (2)'!G16+'Фонд (2)'!H16</f>
        <v>11153.25</v>
      </c>
      <c r="D16" s="291">
        <f t="shared" si="2"/>
        <v>6651.1</v>
      </c>
      <c r="E16" s="291">
        <v>1354.8</v>
      </c>
      <c r="F16" s="291">
        <v>497.7</v>
      </c>
      <c r="G16" s="291">
        <v>4798.6000000000004</v>
      </c>
      <c r="H16" s="291"/>
      <c r="I16" s="502">
        <v>397.8</v>
      </c>
      <c r="J16" s="678">
        <v>3985.0499999999993</v>
      </c>
    </row>
    <row r="17" spans="1:10" ht="57" customHeight="1" x14ac:dyDescent="0.25">
      <c r="A17" s="505">
        <v>12</v>
      </c>
      <c r="B17" s="506" t="s">
        <v>201</v>
      </c>
      <c r="C17" s="297">
        <f>+J17+I17+D17+'Фонд (2)'!D17+'Фонд (2)'!E17+'Фонд (2)'!F17+'Фонд (2)'!G17+'Фонд (2)'!H17</f>
        <v>14704.756463</v>
      </c>
      <c r="D17" s="291">
        <f t="shared" si="2"/>
        <v>6075.3626000000004</v>
      </c>
      <c r="E17" s="291">
        <v>809.64</v>
      </c>
      <c r="F17" s="291">
        <v>698.80849999999998</v>
      </c>
      <c r="G17" s="291">
        <v>4566.9141</v>
      </c>
      <c r="H17" s="291"/>
      <c r="I17" s="502">
        <v>4264.5</v>
      </c>
      <c r="J17" s="678">
        <v>3639.8351630000006</v>
      </c>
    </row>
    <row r="18" spans="1:10" ht="57" customHeight="1" x14ac:dyDescent="0.25">
      <c r="A18" s="505">
        <v>13</v>
      </c>
      <c r="B18" s="506" t="s">
        <v>214</v>
      </c>
      <c r="C18" s="297">
        <f>+J18+I18+D18+'Фонд (2)'!D18+'Фонд (2)'!E18+'Фонд (2)'!F18+'Фонд (2)'!G18+'Фонд (2)'!H18</f>
        <v>9465.5010000000002</v>
      </c>
      <c r="D18" s="291">
        <f t="shared" si="2"/>
        <v>4870.3</v>
      </c>
      <c r="E18" s="291">
        <v>1050.2</v>
      </c>
      <c r="F18" s="291">
        <v>68.8</v>
      </c>
      <c r="G18" s="291">
        <v>3751.3</v>
      </c>
      <c r="H18" s="291"/>
      <c r="I18" s="502">
        <v>708.9</v>
      </c>
      <c r="J18" s="678">
        <v>2530.8009999999999</v>
      </c>
    </row>
    <row r="19" spans="1:10" ht="57" customHeight="1" x14ac:dyDescent="0.25">
      <c r="A19" s="505">
        <v>14</v>
      </c>
      <c r="B19" s="506" t="s">
        <v>226</v>
      </c>
      <c r="C19" s="297">
        <f>+J19+I19+D19+'Фонд (2)'!D19+'Фонд (2)'!E19+'Фонд (2)'!F19+'Фонд (2)'!G19+'Фонд (2)'!H19</f>
        <v>20983.350999999999</v>
      </c>
      <c r="D19" s="291">
        <f t="shared" si="2"/>
        <v>14523.151</v>
      </c>
      <c r="E19" s="291">
        <v>302.95100000000002</v>
      </c>
      <c r="F19" s="291">
        <v>727.2</v>
      </c>
      <c r="G19" s="291">
        <v>13493</v>
      </c>
      <c r="H19" s="291"/>
      <c r="I19" s="502">
        <v>597.6</v>
      </c>
      <c r="J19" s="678">
        <v>2496.8999999999996</v>
      </c>
    </row>
    <row r="20" spans="1:10" ht="57" customHeight="1" thickBot="1" x14ac:dyDescent="0.3">
      <c r="A20" s="517">
        <v>15</v>
      </c>
      <c r="B20" s="518" t="s">
        <v>739</v>
      </c>
      <c r="C20" s="682">
        <f>+J20+I20+D20+'Фонд (2)'!D20+'Фонд (2)'!E20+'Фонд (2)'!F20+'Фонд (2)'!G20+'Фонд (2)'!H20</f>
        <v>0</v>
      </c>
      <c r="D20" s="519"/>
      <c r="E20" s="520"/>
      <c r="F20" s="520"/>
      <c r="G20" s="520"/>
      <c r="H20" s="520"/>
      <c r="I20" s="520"/>
      <c r="J20" s="679"/>
    </row>
    <row r="23" spans="1:10" x14ac:dyDescent="0.25">
      <c r="C23" s="141"/>
    </row>
  </sheetData>
  <mergeCells count="9">
    <mergeCell ref="A5:B5"/>
    <mergeCell ref="A3:A4"/>
    <mergeCell ref="B3:B4"/>
    <mergeCell ref="I3:I4"/>
    <mergeCell ref="A1:J1"/>
    <mergeCell ref="C3:C4"/>
    <mergeCell ref="D3:D4"/>
    <mergeCell ref="E3:H3"/>
    <mergeCell ref="J3:J4"/>
  </mergeCells>
  <conditionalFormatting sqref="C5:C20">
    <cfRule type="cellIs" dxfId="275" priority="11" operator="lessThan">
      <formula>0</formula>
    </cfRule>
  </conditionalFormatting>
  <conditionalFormatting sqref="C6">
    <cfRule type="cellIs" dxfId="274" priority="10" operator="lessThan">
      <formula>0</formula>
    </cfRule>
  </conditionalFormatting>
  <conditionalFormatting sqref="C7:C19">
    <cfRule type="cellIs" dxfId="273" priority="8" operator="lessThan">
      <formula>0</formula>
    </cfRule>
  </conditionalFormatting>
  <conditionalFormatting sqref="A6:B19">
    <cfRule type="cellIs" dxfId="272" priority="12" operator="lessThan">
      <formula>0</formula>
    </cfRule>
  </conditionalFormatting>
  <conditionalFormatting sqref="C5">
    <cfRule type="cellIs" dxfId="271" priority="6" operator="lessThan">
      <formula>0</formula>
    </cfRule>
  </conditionalFormatting>
  <conditionalFormatting sqref="C20">
    <cfRule type="cellIs" dxfId="270" priority="4" operator="lessThan">
      <formula>0</formula>
    </cfRule>
  </conditionalFormatting>
  <conditionalFormatting sqref="A20:B20">
    <cfRule type="cellIs" dxfId="269" priority="3" operator="lessThan">
      <formula>0</formula>
    </cfRule>
  </conditionalFormatting>
  <conditionalFormatting sqref="C20">
    <cfRule type="cellIs" dxfId="268" priority="1" operator="lessThan">
      <formula>0</formula>
    </cfRule>
  </conditionalFormatting>
  <conditionalFormatting sqref="A1">
    <cfRule type="cellIs" dxfId="267" priority="5" operator="lessThan">
      <formula>0</formula>
    </cfRule>
  </conditionalFormatting>
  <printOptions horizontalCentered="1"/>
  <pageMargins left="0.39370078740157483" right="0.35433070866141736" top="0.35433070866141736" bottom="0.35433070866141736" header="0" footer="0"/>
  <pageSetup paperSize="9" scale="4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23"/>
  <sheetViews>
    <sheetView view="pageBreakPreview" zoomScale="40" zoomScaleNormal="40" zoomScaleSheetLayoutView="40" workbookViewId="0">
      <selection activeCell="F8" sqref="F8"/>
    </sheetView>
  </sheetViews>
  <sheetFormatPr defaultRowHeight="20.25" x14ac:dyDescent="0.25"/>
  <cols>
    <col min="1" max="1" width="6" style="137" bestFit="1" customWidth="1"/>
    <col min="2" max="2" width="43.42578125" style="137" customWidth="1"/>
    <col min="3" max="3" width="38" style="137" customWidth="1"/>
    <col min="4" max="4" width="39.140625" style="137" customWidth="1"/>
    <col min="5" max="5" width="35.28515625" style="138" customWidth="1"/>
    <col min="6" max="6" width="35.7109375" style="138" customWidth="1"/>
    <col min="7" max="7" width="34.28515625" style="138" customWidth="1"/>
    <col min="8" max="8" width="33.85546875" style="137" customWidth="1"/>
    <col min="9" max="132" width="9.140625" style="137"/>
    <col min="133" max="133" width="6" style="137" bestFit="1" customWidth="1"/>
    <col min="134" max="134" width="23.7109375" style="137" customWidth="1"/>
    <col min="135" max="135" width="19.5703125" style="137" bestFit="1" customWidth="1"/>
    <col min="136" max="136" width="19.7109375" style="137" bestFit="1" customWidth="1"/>
    <col min="137" max="137" width="18.85546875" style="137" bestFit="1" customWidth="1"/>
    <col min="138" max="138" width="12.85546875" style="137" bestFit="1" customWidth="1"/>
    <col min="139" max="139" width="17.7109375" style="137" bestFit="1" customWidth="1"/>
    <col min="140" max="140" width="17.5703125" style="137" bestFit="1" customWidth="1"/>
    <col min="141" max="141" width="18.85546875" style="137" bestFit="1" customWidth="1"/>
    <col min="142" max="142" width="12.42578125" style="137" bestFit="1" customWidth="1"/>
    <col min="143" max="143" width="15.85546875" style="137" bestFit="1" customWidth="1"/>
    <col min="144" max="144" width="17.7109375" style="137" bestFit="1" customWidth="1"/>
    <col min="145" max="145" width="18" style="137" bestFit="1" customWidth="1"/>
    <col min="146" max="146" width="13.5703125" style="137" customWidth="1"/>
    <col min="147" max="147" width="15.85546875" style="137" bestFit="1" customWidth="1"/>
    <col min="148" max="148" width="15.140625" style="137" bestFit="1" customWidth="1"/>
    <col min="149" max="149" width="18" style="137" bestFit="1" customWidth="1"/>
    <col min="150" max="150" width="13.140625" style="137" bestFit="1" customWidth="1"/>
    <col min="151" max="151" width="17.7109375" style="137" bestFit="1" customWidth="1"/>
    <col min="152" max="152" width="15.85546875" style="137" customWidth="1"/>
    <col min="153" max="153" width="18" style="137" bestFit="1" customWidth="1"/>
    <col min="154" max="154" width="13.5703125" style="137" customWidth="1"/>
    <col min="155" max="155" width="15.140625" style="137" bestFit="1" customWidth="1"/>
    <col min="156" max="156" width="12.85546875" style="137" bestFit="1" customWidth="1"/>
    <col min="157" max="157" width="15.28515625" style="137" bestFit="1" customWidth="1"/>
    <col min="158" max="158" width="14.85546875" style="137" bestFit="1" customWidth="1"/>
    <col min="159" max="160" width="17.5703125" style="137" bestFit="1" customWidth="1"/>
    <col min="161" max="161" width="11.140625" style="137" bestFit="1" customWidth="1"/>
    <col min="162" max="162" width="13.42578125" style="137" customWidth="1"/>
    <col min="163" max="163" width="17.7109375" style="137" bestFit="1" customWidth="1"/>
    <col min="164" max="164" width="17.5703125" style="137" bestFit="1" customWidth="1"/>
    <col min="165" max="165" width="18" style="137" bestFit="1" customWidth="1"/>
    <col min="166" max="168" width="12.85546875" style="137" bestFit="1" customWidth="1"/>
    <col min="169" max="169" width="13.85546875" style="137" bestFit="1" customWidth="1"/>
    <col min="170" max="171" width="12.85546875" style="137" bestFit="1" customWidth="1"/>
    <col min="172" max="172" width="11" style="137" bestFit="1" customWidth="1"/>
    <col min="173" max="173" width="13.85546875" style="137" bestFit="1" customWidth="1"/>
    <col min="174" max="174" width="14.85546875" style="137" bestFit="1" customWidth="1"/>
    <col min="175" max="175" width="17.7109375" style="137" bestFit="1" customWidth="1"/>
    <col min="176" max="176" width="15.140625" style="137" bestFit="1" customWidth="1"/>
    <col min="177" max="177" width="16.7109375" style="137" bestFit="1" customWidth="1"/>
    <col min="178" max="178" width="15.7109375" style="137" bestFit="1" customWidth="1"/>
    <col min="179" max="179" width="17.7109375" style="137" bestFit="1" customWidth="1"/>
    <col min="180" max="180" width="15.7109375" style="137" bestFit="1" customWidth="1"/>
    <col min="181" max="181" width="18" style="137" bestFit="1" customWidth="1"/>
    <col min="182" max="182" width="13.140625" style="137" bestFit="1" customWidth="1"/>
    <col min="183" max="183" width="17.7109375" style="137" bestFit="1" customWidth="1"/>
    <col min="184" max="184" width="15.140625" style="137" bestFit="1" customWidth="1"/>
    <col min="185" max="185" width="18" style="137" bestFit="1" customWidth="1"/>
    <col min="186" max="186" width="15.7109375" style="137" bestFit="1" customWidth="1"/>
    <col min="187" max="188" width="15.140625" style="137" bestFit="1" customWidth="1"/>
    <col min="189" max="189" width="15.7109375" style="137" bestFit="1" customWidth="1"/>
    <col min="190" max="190" width="12.85546875" style="137" customWidth="1"/>
    <col min="191" max="191" width="17.7109375" style="137" bestFit="1" customWidth="1"/>
    <col min="192" max="192" width="15.85546875" style="137" bestFit="1" customWidth="1"/>
    <col min="193" max="193" width="18" style="137" bestFit="1" customWidth="1"/>
    <col min="194" max="194" width="10.5703125" style="137" bestFit="1" customWidth="1"/>
    <col min="195" max="195" width="17.7109375" style="137" bestFit="1" customWidth="1"/>
    <col min="196" max="196" width="15.140625" style="137" bestFit="1" customWidth="1"/>
    <col min="197" max="197" width="18" style="137" bestFit="1" customWidth="1"/>
    <col min="198" max="198" width="15.7109375" style="137" bestFit="1" customWidth="1"/>
    <col min="199" max="199" width="17.7109375" style="137" bestFit="1" customWidth="1"/>
    <col min="200" max="200" width="15.7109375" style="137" bestFit="1" customWidth="1"/>
    <col min="201" max="201" width="18" style="137" bestFit="1" customWidth="1"/>
    <col min="202" max="202" width="12.85546875" style="137" bestFit="1" customWidth="1"/>
    <col min="203" max="203" width="12.42578125" style="137" bestFit="1" customWidth="1"/>
    <col min="204" max="204" width="10.7109375" style="137" bestFit="1" customWidth="1"/>
    <col min="205" max="205" width="10.140625" style="137" customWidth="1"/>
    <col min="206" max="206" width="13.140625" style="137" bestFit="1" customWidth="1"/>
    <col min="207" max="210" width="0" style="137" hidden="1" customWidth="1"/>
    <col min="211" max="211" width="15.140625" style="137" bestFit="1" customWidth="1"/>
    <col min="212" max="212" width="13" style="137" bestFit="1" customWidth="1"/>
    <col min="213" max="213" width="15.28515625" style="137" bestFit="1" customWidth="1"/>
    <col min="214" max="214" width="12.85546875" style="137" bestFit="1" customWidth="1"/>
    <col min="215" max="218" width="0" style="137" hidden="1" customWidth="1"/>
    <col min="219" max="220" width="17.7109375" style="137" bestFit="1" customWidth="1"/>
    <col min="221" max="221" width="18.85546875" style="137" bestFit="1" customWidth="1"/>
    <col min="222" max="222" width="12.85546875" style="137" bestFit="1" customWidth="1"/>
    <col min="223" max="223" width="17.7109375" style="137" bestFit="1" customWidth="1"/>
    <col min="224" max="224" width="12.5703125" style="137" bestFit="1" customWidth="1"/>
    <col min="225" max="225" width="18" style="137" bestFit="1" customWidth="1"/>
    <col min="226" max="226" width="13" style="137" customWidth="1"/>
    <col min="227" max="227" width="15.140625" style="137" bestFit="1" customWidth="1"/>
    <col min="228" max="228" width="13" style="137" bestFit="1" customWidth="1"/>
    <col min="229" max="229" width="16.7109375" style="137" bestFit="1" customWidth="1"/>
    <col min="230" max="230" width="13.140625" style="137" bestFit="1" customWidth="1"/>
    <col min="231" max="233" width="12.140625" style="137" customWidth="1"/>
    <col min="234" max="235" width="14" style="137" customWidth="1"/>
    <col min="236" max="236" width="26.28515625" style="137" customWidth="1"/>
    <col min="237" max="237" width="15.42578125" style="137" bestFit="1" customWidth="1"/>
    <col min="238" max="238" width="11.140625" style="137" bestFit="1" customWidth="1"/>
    <col min="239" max="239" width="9.140625" style="137"/>
    <col min="240" max="240" width="9.28515625" style="137" bestFit="1" customWidth="1"/>
    <col min="241" max="388" width="9.140625" style="137"/>
    <col min="389" max="389" width="6" style="137" bestFit="1" customWidth="1"/>
    <col min="390" max="390" width="23.7109375" style="137" customWidth="1"/>
    <col min="391" max="391" width="19.5703125" style="137" bestFit="1" customWidth="1"/>
    <col min="392" max="392" width="19.7109375" style="137" bestFit="1" customWidth="1"/>
    <col min="393" max="393" width="18.85546875" style="137" bestFit="1" customWidth="1"/>
    <col min="394" max="394" width="12.85546875" style="137" bestFit="1" customWidth="1"/>
    <col min="395" max="395" width="17.7109375" style="137" bestFit="1" customWidth="1"/>
    <col min="396" max="396" width="17.5703125" style="137" bestFit="1" customWidth="1"/>
    <col min="397" max="397" width="18.85546875" style="137" bestFit="1" customWidth="1"/>
    <col min="398" max="398" width="12.42578125" style="137" bestFit="1" customWidth="1"/>
    <col min="399" max="399" width="15.85546875" style="137" bestFit="1" customWidth="1"/>
    <col min="400" max="400" width="17.7109375" style="137" bestFit="1" customWidth="1"/>
    <col min="401" max="401" width="18" style="137" bestFit="1" customWidth="1"/>
    <col min="402" max="402" width="13.5703125" style="137" customWidth="1"/>
    <col min="403" max="403" width="15.85546875" style="137" bestFit="1" customWidth="1"/>
    <col min="404" max="404" width="15.140625" style="137" bestFit="1" customWidth="1"/>
    <col min="405" max="405" width="18" style="137" bestFit="1" customWidth="1"/>
    <col min="406" max="406" width="13.140625" style="137" bestFit="1" customWidth="1"/>
    <col min="407" max="407" width="17.7109375" style="137" bestFit="1" customWidth="1"/>
    <col min="408" max="408" width="15.85546875" style="137" customWidth="1"/>
    <col min="409" max="409" width="18" style="137" bestFit="1" customWidth="1"/>
    <col min="410" max="410" width="13.5703125" style="137" customWidth="1"/>
    <col min="411" max="411" width="15.140625" style="137" bestFit="1" customWidth="1"/>
    <col min="412" max="412" width="12.85546875" style="137" bestFit="1" customWidth="1"/>
    <col min="413" max="413" width="15.28515625" style="137" bestFit="1" customWidth="1"/>
    <col min="414" max="414" width="14.85546875" style="137" bestFit="1" customWidth="1"/>
    <col min="415" max="416" width="17.5703125" style="137" bestFit="1" customWidth="1"/>
    <col min="417" max="417" width="11.140625" style="137" bestFit="1" customWidth="1"/>
    <col min="418" max="418" width="13.42578125" style="137" customWidth="1"/>
    <col min="419" max="419" width="17.7109375" style="137" bestFit="1" customWidth="1"/>
    <col min="420" max="420" width="17.5703125" style="137" bestFit="1" customWidth="1"/>
    <col min="421" max="421" width="18" style="137" bestFit="1" customWidth="1"/>
    <col min="422" max="424" width="12.85546875" style="137" bestFit="1" customWidth="1"/>
    <col min="425" max="425" width="13.85546875" style="137" bestFit="1" customWidth="1"/>
    <col min="426" max="427" width="12.85546875" style="137" bestFit="1" customWidth="1"/>
    <col min="428" max="428" width="11" style="137" bestFit="1" customWidth="1"/>
    <col min="429" max="429" width="13.85546875" style="137" bestFit="1" customWidth="1"/>
    <col min="430" max="430" width="14.85546875" style="137" bestFit="1" customWidth="1"/>
    <col min="431" max="431" width="17.7109375" style="137" bestFit="1" customWidth="1"/>
    <col min="432" max="432" width="15.140625" style="137" bestFit="1" customWidth="1"/>
    <col min="433" max="433" width="16.7109375" style="137" bestFit="1" customWidth="1"/>
    <col min="434" max="434" width="15.7109375" style="137" bestFit="1" customWidth="1"/>
    <col min="435" max="435" width="17.7109375" style="137" bestFit="1" customWidth="1"/>
    <col min="436" max="436" width="15.7109375" style="137" bestFit="1" customWidth="1"/>
    <col min="437" max="437" width="18" style="137" bestFit="1" customWidth="1"/>
    <col min="438" max="438" width="13.140625" style="137" bestFit="1" customWidth="1"/>
    <col min="439" max="439" width="17.7109375" style="137" bestFit="1" customWidth="1"/>
    <col min="440" max="440" width="15.140625" style="137" bestFit="1" customWidth="1"/>
    <col min="441" max="441" width="18" style="137" bestFit="1" customWidth="1"/>
    <col min="442" max="442" width="15.7109375" style="137" bestFit="1" customWidth="1"/>
    <col min="443" max="444" width="15.140625" style="137" bestFit="1" customWidth="1"/>
    <col min="445" max="445" width="15.7109375" style="137" bestFit="1" customWidth="1"/>
    <col min="446" max="446" width="12.85546875" style="137" customWidth="1"/>
    <col min="447" max="447" width="17.7109375" style="137" bestFit="1" customWidth="1"/>
    <col min="448" max="448" width="15.85546875" style="137" bestFit="1" customWidth="1"/>
    <col min="449" max="449" width="18" style="137" bestFit="1" customWidth="1"/>
    <col min="450" max="450" width="10.5703125" style="137" bestFit="1" customWidth="1"/>
    <col min="451" max="451" width="17.7109375" style="137" bestFit="1" customWidth="1"/>
    <col min="452" max="452" width="15.140625" style="137" bestFit="1" customWidth="1"/>
    <col min="453" max="453" width="18" style="137" bestFit="1" customWidth="1"/>
    <col min="454" max="454" width="15.7109375" style="137" bestFit="1" customWidth="1"/>
    <col min="455" max="455" width="17.7109375" style="137" bestFit="1" customWidth="1"/>
    <col min="456" max="456" width="15.7109375" style="137" bestFit="1" customWidth="1"/>
    <col min="457" max="457" width="18" style="137" bestFit="1" customWidth="1"/>
    <col min="458" max="458" width="12.85546875" style="137" bestFit="1" customWidth="1"/>
    <col min="459" max="459" width="12.42578125" style="137" bestFit="1" customWidth="1"/>
    <col min="460" max="460" width="10.7109375" style="137" bestFit="1" customWidth="1"/>
    <col min="461" max="461" width="10.140625" style="137" customWidth="1"/>
    <col min="462" max="462" width="13.140625" style="137" bestFit="1" customWidth="1"/>
    <col min="463" max="466" width="0" style="137" hidden="1" customWidth="1"/>
    <col min="467" max="467" width="15.140625" style="137" bestFit="1" customWidth="1"/>
    <col min="468" max="468" width="13" style="137" bestFit="1" customWidth="1"/>
    <col min="469" max="469" width="15.28515625" style="137" bestFit="1" customWidth="1"/>
    <col min="470" max="470" width="12.85546875" style="137" bestFit="1" customWidth="1"/>
    <col min="471" max="474" width="0" style="137" hidden="1" customWidth="1"/>
    <col min="475" max="476" width="17.7109375" style="137" bestFit="1" customWidth="1"/>
    <col min="477" max="477" width="18.85546875" style="137" bestFit="1" customWidth="1"/>
    <col min="478" max="478" width="12.85546875" style="137" bestFit="1" customWidth="1"/>
    <col min="479" max="479" width="17.7109375" style="137" bestFit="1" customWidth="1"/>
    <col min="480" max="480" width="12.5703125" style="137" bestFit="1" customWidth="1"/>
    <col min="481" max="481" width="18" style="137" bestFit="1" customWidth="1"/>
    <col min="482" max="482" width="13" style="137" customWidth="1"/>
    <col min="483" max="483" width="15.140625" style="137" bestFit="1" customWidth="1"/>
    <col min="484" max="484" width="13" style="137" bestFit="1" customWidth="1"/>
    <col min="485" max="485" width="16.7109375" style="137" bestFit="1" customWidth="1"/>
    <col min="486" max="486" width="13.140625" style="137" bestFit="1" customWidth="1"/>
    <col min="487" max="489" width="12.140625" style="137" customWidth="1"/>
    <col min="490" max="491" width="14" style="137" customWidth="1"/>
    <col min="492" max="492" width="26.28515625" style="137" customWidth="1"/>
    <col min="493" max="493" width="15.42578125" style="137" bestFit="1" customWidth="1"/>
    <col min="494" max="494" width="11.140625" style="137" bestFit="1" customWidth="1"/>
    <col min="495" max="495" width="9.140625" style="137"/>
    <col min="496" max="496" width="9.28515625" style="137" bestFit="1" customWidth="1"/>
    <col min="497" max="644" width="9.140625" style="137"/>
    <col min="645" max="645" width="6" style="137" bestFit="1" customWidth="1"/>
    <col min="646" max="646" width="23.7109375" style="137" customWidth="1"/>
    <col min="647" max="647" width="19.5703125" style="137" bestFit="1" customWidth="1"/>
    <col min="648" max="648" width="19.7109375" style="137" bestFit="1" customWidth="1"/>
    <col min="649" max="649" width="18.85546875" style="137" bestFit="1" customWidth="1"/>
    <col min="650" max="650" width="12.85546875" style="137" bestFit="1" customWidth="1"/>
    <col min="651" max="651" width="17.7109375" style="137" bestFit="1" customWidth="1"/>
    <col min="652" max="652" width="17.5703125" style="137" bestFit="1" customWidth="1"/>
    <col min="653" max="653" width="18.85546875" style="137" bestFit="1" customWidth="1"/>
    <col min="654" max="654" width="12.42578125" style="137" bestFit="1" customWidth="1"/>
    <col min="655" max="655" width="15.85546875" style="137" bestFit="1" customWidth="1"/>
    <col min="656" max="656" width="17.7109375" style="137" bestFit="1" customWidth="1"/>
    <col min="657" max="657" width="18" style="137" bestFit="1" customWidth="1"/>
    <col min="658" max="658" width="13.5703125" style="137" customWidth="1"/>
    <col min="659" max="659" width="15.85546875" style="137" bestFit="1" customWidth="1"/>
    <col min="660" max="660" width="15.140625" style="137" bestFit="1" customWidth="1"/>
    <col min="661" max="661" width="18" style="137" bestFit="1" customWidth="1"/>
    <col min="662" max="662" width="13.140625" style="137" bestFit="1" customWidth="1"/>
    <col min="663" max="663" width="17.7109375" style="137" bestFit="1" customWidth="1"/>
    <col min="664" max="664" width="15.85546875" style="137" customWidth="1"/>
    <col min="665" max="665" width="18" style="137" bestFit="1" customWidth="1"/>
    <col min="666" max="666" width="13.5703125" style="137" customWidth="1"/>
    <col min="667" max="667" width="15.140625" style="137" bestFit="1" customWidth="1"/>
    <col min="668" max="668" width="12.85546875" style="137" bestFit="1" customWidth="1"/>
    <col min="669" max="669" width="15.28515625" style="137" bestFit="1" customWidth="1"/>
    <col min="670" max="670" width="14.85546875" style="137" bestFit="1" customWidth="1"/>
    <col min="671" max="672" width="17.5703125" style="137" bestFit="1" customWidth="1"/>
    <col min="673" max="673" width="11.140625" style="137" bestFit="1" customWidth="1"/>
    <col min="674" max="674" width="13.42578125" style="137" customWidth="1"/>
    <col min="675" max="675" width="17.7109375" style="137" bestFit="1" customWidth="1"/>
    <col min="676" max="676" width="17.5703125" style="137" bestFit="1" customWidth="1"/>
    <col min="677" max="677" width="18" style="137" bestFit="1" customWidth="1"/>
    <col min="678" max="680" width="12.85546875" style="137" bestFit="1" customWidth="1"/>
    <col min="681" max="681" width="13.85546875" style="137" bestFit="1" customWidth="1"/>
    <col min="682" max="683" width="12.85546875" style="137" bestFit="1" customWidth="1"/>
    <col min="684" max="684" width="11" style="137" bestFit="1" customWidth="1"/>
    <col min="685" max="685" width="13.85546875" style="137" bestFit="1" customWidth="1"/>
    <col min="686" max="686" width="14.85546875" style="137" bestFit="1" customWidth="1"/>
    <col min="687" max="687" width="17.7109375" style="137" bestFit="1" customWidth="1"/>
    <col min="688" max="688" width="15.140625" style="137" bestFit="1" customWidth="1"/>
    <col min="689" max="689" width="16.7109375" style="137" bestFit="1" customWidth="1"/>
    <col min="690" max="690" width="15.7109375" style="137" bestFit="1" customWidth="1"/>
    <col min="691" max="691" width="17.7109375" style="137" bestFit="1" customWidth="1"/>
    <col min="692" max="692" width="15.7109375" style="137" bestFit="1" customWidth="1"/>
    <col min="693" max="693" width="18" style="137" bestFit="1" customWidth="1"/>
    <col min="694" max="694" width="13.140625" style="137" bestFit="1" customWidth="1"/>
    <col min="695" max="695" width="17.7109375" style="137" bestFit="1" customWidth="1"/>
    <col min="696" max="696" width="15.140625" style="137" bestFit="1" customWidth="1"/>
    <col min="697" max="697" width="18" style="137" bestFit="1" customWidth="1"/>
    <col min="698" max="698" width="15.7109375" style="137" bestFit="1" customWidth="1"/>
    <col min="699" max="700" width="15.140625" style="137" bestFit="1" customWidth="1"/>
    <col min="701" max="701" width="15.7109375" style="137" bestFit="1" customWidth="1"/>
    <col min="702" max="702" width="12.85546875" style="137" customWidth="1"/>
    <col min="703" max="703" width="17.7109375" style="137" bestFit="1" customWidth="1"/>
    <col min="704" max="704" width="15.85546875" style="137" bestFit="1" customWidth="1"/>
    <col min="705" max="705" width="18" style="137" bestFit="1" customWidth="1"/>
    <col min="706" max="706" width="10.5703125" style="137" bestFit="1" customWidth="1"/>
    <col min="707" max="707" width="17.7109375" style="137" bestFit="1" customWidth="1"/>
    <col min="708" max="708" width="15.140625" style="137" bestFit="1" customWidth="1"/>
    <col min="709" max="709" width="18" style="137" bestFit="1" customWidth="1"/>
    <col min="710" max="710" width="15.7109375" style="137" bestFit="1" customWidth="1"/>
    <col min="711" max="711" width="17.7109375" style="137" bestFit="1" customWidth="1"/>
    <col min="712" max="712" width="15.7109375" style="137" bestFit="1" customWidth="1"/>
    <col min="713" max="713" width="18" style="137" bestFit="1" customWidth="1"/>
    <col min="714" max="714" width="12.85546875" style="137" bestFit="1" customWidth="1"/>
    <col min="715" max="715" width="12.42578125" style="137" bestFit="1" customWidth="1"/>
    <col min="716" max="716" width="10.7109375" style="137" bestFit="1" customWidth="1"/>
    <col min="717" max="717" width="10.140625" style="137" customWidth="1"/>
    <col min="718" max="718" width="13.140625" style="137" bestFit="1" customWidth="1"/>
    <col min="719" max="722" width="0" style="137" hidden="1" customWidth="1"/>
    <col min="723" max="723" width="15.140625" style="137" bestFit="1" customWidth="1"/>
    <col min="724" max="724" width="13" style="137" bestFit="1" customWidth="1"/>
    <col min="725" max="725" width="15.28515625" style="137" bestFit="1" customWidth="1"/>
    <col min="726" max="726" width="12.85546875" style="137" bestFit="1" customWidth="1"/>
    <col min="727" max="730" width="0" style="137" hidden="1" customWidth="1"/>
    <col min="731" max="732" width="17.7109375" style="137" bestFit="1" customWidth="1"/>
    <col min="733" max="733" width="18.85546875" style="137" bestFit="1" customWidth="1"/>
    <col min="734" max="734" width="12.85546875" style="137" bestFit="1" customWidth="1"/>
    <col min="735" max="735" width="17.7109375" style="137" bestFit="1" customWidth="1"/>
    <col min="736" max="736" width="12.5703125" style="137" bestFit="1" customWidth="1"/>
    <col min="737" max="737" width="18" style="137" bestFit="1" customWidth="1"/>
    <col min="738" max="738" width="13" style="137" customWidth="1"/>
    <col min="739" max="739" width="15.140625" style="137" bestFit="1" customWidth="1"/>
    <col min="740" max="740" width="13" style="137" bestFit="1" customWidth="1"/>
    <col min="741" max="741" width="16.7109375" style="137" bestFit="1" customWidth="1"/>
    <col min="742" max="742" width="13.140625" style="137" bestFit="1" customWidth="1"/>
    <col min="743" max="745" width="12.140625" style="137" customWidth="1"/>
    <col min="746" max="747" width="14" style="137" customWidth="1"/>
    <col min="748" max="748" width="26.28515625" style="137" customWidth="1"/>
    <col min="749" max="749" width="15.42578125" style="137" bestFit="1" customWidth="1"/>
    <col min="750" max="750" width="11.140625" style="137" bestFit="1" customWidth="1"/>
    <col min="751" max="751" width="9.140625" style="137"/>
    <col min="752" max="752" width="9.28515625" style="137" bestFit="1" customWidth="1"/>
    <col min="753" max="900" width="9.140625" style="137"/>
    <col min="901" max="901" width="6" style="137" bestFit="1" customWidth="1"/>
    <col min="902" max="902" width="23.7109375" style="137" customWidth="1"/>
    <col min="903" max="903" width="19.5703125" style="137" bestFit="1" customWidth="1"/>
    <col min="904" max="904" width="19.7109375" style="137" bestFit="1" customWidth="1"/>
    <col min="905" max="905" width="18.85546875" style="137" bestFit="1" customWidth="1"/>
    <col min="906" max="906" width="12.85546875" style="137" bestFit="1" customWidth="1"/>
    <col min="907" max="907" width="17.7109375" style="137" bestFit="1" customWidth="1"/>
    <col min="908" max="908" width="17.5703125" style="137" bestFit="1" customWidth="1"/>
    <col min="909" max="909" width="18.85546875" style="137" bestFit="1" customWidth="1"/>
    <col min="910" max="910" width="12.42578125" style="137" bestFit="1" customWidth="1"/>
    <col min="911" max="911" width="15.85546875" style="137" bestFit="1" customWidth="1"/>
    <col min="912" max="912" width="17.7109375" style="137" bestFit="1" customWidth="1"/>
    <col min="913" max="913" width="18" style="137" bestFit="1" customWidth="1"/>
    <col min="914" max="914" width="13.5703125" style="137" customWidth="1"/>
    <col min="915" max="915" width="15.85546875" style="137" bestFit="1" customWidth="1"/>
    <col min="916" max="916" width="15.140625" style="137" bestFit="1" customWidth="1"/>
    <col min="917" max="917" width="18" style="137" bestFit="1" customWidth="1"/>
    <col min="918" max="918" width="13.140625" style="137" bestFit="1" customWidth="1"/>
    <col min="919" max="919" width="17.7109375" style="137" bestFit="1" customWidth="1"/>
    <col min="920" max="920" width="15.85546875" style="137" customWidth="1"/>
    <col min="921" max="921" width="18" style="137" bestFit="1" customWidth="1"/>
    <col min="922" max="922" width="13.5703125" style="137" customWidth="1"/>
    <col min="923" max="923" width="15.140625" style="137" bestFit="1" customWidth="1"/>
    <col min="924" max="924" width="12.85546875" style="137" bestFit="1" customWidth="1"/>
    <col min="925" max="925" width="15.28515625" style="137" bestFit="1" customWidth="1"/>
    <col min="926" max="926" width="14.85546875" style="137" bestFit="1" customWidth="1"/>
    <col min="927" max="928" width="17.5703125" style="137" bestFit="1" customWidth="1"/>
    <col min="929" max="929" width="11.140625" style="137" bestFit="1" customWidth="1"/>
    <col min="930" max="930" width="13.42578125" style="137" customWidth="1"/>
    <col min="931" max="931" width="17.7109375" style="137" bestFit="1" customWidth="1"/>
    <col min="932" max="932" width="17.5703125" style="137" bestFit="1" customWidth="1"/>
    <col min="933" max="933" width="18" style="137" bestFit="1" customWidth="1"/>
    <col min="934" max="936" width="12.85546875" style="137" bestFit="1" customWidth="1"/>
    <col min="937" max="937" width="13.85546875" style="137" bestFit="1" customWidth="1"/>
    <col min="938" max="939" width="12.85546875" style="137" bestFit="1" customWidth="1"/>
    <col min="940" max="940" width="11" style="137" bestFit="1" customWidth="1"/>
    <col min="941" max="941" width="13.85546875" style="137" bestFit="1" customWidth="1"/>
    <col min="942" max="942" width="14.85546875" style="137" bestFit="1" customWidth="1"/>
    <col min="943" max="943" width="17.7109375" style="137" bestFit="1" customWidth="1"/>
    <col min="944" max="944" width="15.140625" style="137" bestFit="1" customWidth="1"/>
    <col min="945" max="945" width="16.7109375" style="137" bestFit="1" customWidth="1"/>
    <col min="946" max="946" width="15.7109375" style="137" bestFit="1" customWidth="1"/>
    <col min="947" max="947" width="17.7109375" style="137" bestFit="1" customWidth="1"/>
    <col min="948" max="948" width="15.7109375" style="137" bestFit="1" customWidth="1"/>
    <col min="949" max="949" width="18" style="137" bestFit="1" customWidth="1"/>
    <col min="950" max="950" width="13.140625" style="137" bestFit="1" customWidth="1"/>
    <col min="951" max="951" width="17.7109375" style="137" bestFit="1" customWidth="1"/>
    <col min="952" max="952" width="15.140625" style="137" bestFit="1" customWidth="1"/>
    <col min="953" max="953" width="18" style="137" bestFit="1" customWidth="1"/>
    <col min="954" max="954" width="15.7109375" style="137" bestFit="1" customWidth="1"/>
    <col min="955" max="956" width="15.140625" style="137" bestFit="1" customWidth="1"/>
    <col min="957" max="957" width="15.7109375" style="137" bestFit="1" customWidth="1"/>
    <col min="958" max="958" width="12.85546875" style="137" customWidth="1"/>
    <col min="959" max="959" width="17.7109375" style="137" bestFit="1" customWidth="1"/>
    <col min="960" max="960" width="15.85546875" style="137" bestFit="1" customWidth="1"/>
    <col min="961" max="961" width="18" style="137" bestFit="1" customWidth="1"/>
    <col min="962" max="962" width="10.5703125" style="137" bestFit="1" customWidth="1"/>
    <col min="963" max="963" width="17.7109375" style="137" bestFit="1" customWidth="1"/>
    <col min="964" max="964" width="15.140625" style="137" bestFit="1" customWidth="1"/>
    <col min="965" max="965" width="18" style="137" bestFit="1" customWidth="1"/>
    <col min="966" max="966" width="15.7109375" style="137" bestFit="1" customWidth="1"/>
    <col min="967" max="967" width="17.7109375" style="137" bestFit="1" customWidth="1"/>
    <col min="968" max="968" width="15.7109375" style="137" bestFit="1" customWidth="1"/>
    <col min="969" max="969" width="18" style="137" bestFit="1" customWidth="1"/>
    <col min="970" max="970" width="12.85546875" style="137" bestFit="1" customWidth="1"/>
    <col min="971" max="971" width="12.42578125" style="137" bestFit="1" customWidth="1"/>
    <col min="972" max="972" width="10.7109375" style="137" bestFit="1" customWidth="1"/>
    <col min="973" max="973" width="10.140625" style="137" customWidth="1"/>
    <col min="974" max="974" width="13.140625" style="137" bestFit="1" customWidth="1"/>
    <col min="975" max="978" width="0" style="137" hidden="1" customWidth="1"/>
    <col min="979" max="979" width="15.140625" style="137" bestFit="1" customWidth="1"/>
    <col min="980" max="980" width="13" style="137" bestFit="1" customWidth="1"/>
    <col min="981" max="981" width="15.28515625" style="137" bestFit="1" customWidth="1"/>
    <col min="982" max="982" width="12.85546875" style="137" bestFit="1" customWidth="1"/>
    <col min="983" max="986" width="0" style="137" hidden="1" customWidth="1"/>
    <col min="987" max="988" width="17.7109375" style="137" bestFit="1" customWidth="1"/>
    <col min="989" max="989" width="18.85546875" style="137" bestFit="1" customWidth="1"/>
    <col min="990" max="990" width="12.85546875" style="137" bestFit="1" customWidth="1"/>
    <col min="991" max="991" width="17.7109375" style="137" bestFit="1" customWidth="1"/>
    <col min="992" max="992" width="12.5703125" style="137" bestFit="1" customWidth="1"/>
    <col min="993" max="993" width="18" style="137" bestFit="1" customWidth="1"/>
    <col min="994" max="994" width="13" style="137" customWidth="1"/>
    <col min="995" max="995" width="15.140625" style="137" bestFit="1" customWidth="1"/>
    <col min="996" max="996" width="13" style="137" bestFit="1" customWidth="1"/>
    <col min="997" max="997" width="16.7109375" style="137" bestFit="1" customWidth="1"/>
    <col min="998" max="998" width="13.140625" style="137" bestFit="1" customWidth="1"/>
    <col min="999" max="1001" width="12.140625" style="137" customWidth="1"/>
    <col min="1002" max="1003" width="14" style="137" customWidth="1"/>
    <col min="1004" max="1004" width="26.28515625" style="137" customWidth="1"/>
    <col min="1005" max="1005" width="15.42578125" style="137" bestFit="1" customWidth="1"/>
    <col min="1006" max="1006" width="11.140625" style="137" bestFit="1" customWidth="1"/>
    <col min="1007" max="1007" width="9.140625" style="137"/>
    <col min="1008" max="1008" width="9.28515625" style="137" bestFit="1" customWidth="1"/>
    <col min="1009" max="1156" width="9.140625" style="137"/>
    <col min="1157" max="1157" width="6" style="137" bestFit="1" customWidth="1"/>
    <col min="1158" max="1158" width="23.7109375" style="137" customWidth="1"/>
    <col min="1159" max="1159" width="19.5703125" style="137" bestFit="1" customWidth="1"/>
    <col min="1160" max="1160" width="19.7109375" style="137" bestFit="1" customWidth="1"/>
    <col min="1161" max="1161" width="18.85546875" style="137" bestFit="1" customWidth="1"/>
    <col min="1162" max="1162" width="12.85546875" style="137" bestFit="1" customWidth="1"/>
    <col min="1163" max="1163" width="17.7109375" style="137" bestFit="1" customWidth="1"/>
    <col min="1164" max="1164" width="17.5703125" style="137" bestFit="1" customWidth="1"/>
    <col min="1165" max="1165" width="18.85546875" style="137" bestFit="1" customWidth="1"/>
    <col min="1166" max="1166" width="12.42578125" style="137" bestFit="1" customWidth="1"/>
    <col min="1167" max="1167" width="15.85546875" style="137" bestFit="1" customWidth="1"/>
    <col min="1168" max="1168" width="17.7109375" style="137" bestFit="1" customWidth="1"/>
    <col min="1169" max="1169" width="18" style="137" bestFit="1" customWidth="1"/>
    <col min="1170" max="1170" width="13.5703125" style="137" customWidth="1"/>
    <col min="1171" max="1171" width="15.85546875" style="137" bestFit="1" customWidth="1"/>
    <col min="1172" max="1172" width="15.140625" style="137" bestFit="1" customWidth="1"/>
    <col min="1173" max="1173" width="18" style="137" bestFit="1" customWidth="1"/>
    <col min="1174" max="1174" width="13.140625" style="137" bestFit="1" customWidth="1"/>
    <col min="1175" max="1175" width="17.7109375" style="137" bestFit="1" customWidth="1"/>
    <col min="1176" max="1176" width="15.85546875" style="137" customWidth="1"/>
    <col min="1177" max="1177" width="18" style="137" bestFit="1" customWidth="1"/>
    <col min="1178" max="1178" width="13.5703125" style="137" customWidth="1"/>
    <col min="1179" max="1179" width="15.140625" style="137" bestFit="1" customWidth="1"/>
    <col min="1180" max="1180" width="12.85546875" style="137" bestFit="1" customWidth="1"/>
    <col min="1181" max="1181" width="15.28515625" style="137" bestFit="1" customWidth="1"/>
    <col min="1182" max="1182" width="14.85546875" style="137" bestFit="1" customWidth="1"/>
    <col min="1183" max="1184" width="17.5703125" style="137" bestFit="1" customWidth="1"/>
    <col min="1185" max="1185" width="11.140625" style="137" bestFit="1" customWidth="1"/>
    <col min="1186" max="1186" width="13.42578125" style="137" customWidth="1"/>
    <col min="1187" max="1187" width="17.7109375" style="137" bestFit="1" customWidth="1"/>
    <col min="1188" max="1188" width="17.5703125" style="137" bestFit="1" customWidth="1"/>
    <col min="1189" max="1189" width="18" style="137" bestFit="1" customWidth="1"/>
    <col min="1190" max="1192" width="12.85546875" style="137" bestFit="1" customWidth="1"/>
    <col min="1193" max="1193" width="13.85546875" style="137" bestFit="1" customWidth="1"/>
    <col min="1194" max="1195" width="12.85546875" style="137" bestFit="1" customWidth="1"/>
    <col min="1196" max="1196" width="11" style="137" bestFit="1" customWidth="1"/>
    <col min="1197" max="1197" width="13.85546875" style="137" bestFit="1" customWidth="1"/>
    <col min="1198" max="1198" width="14.85546875" style="137" bestFit="1" customWidth="1"/>
    <col min="1199" max="1199" width="17.7109375" style="137" bestFit="1" customWidth="1"/>
    <col min="1200" max="1200" width="15.140625" style="137" bestFit="1" customWidth="1"/>
    <col min="1201" max="1201" width="16.7109375" style="137" bestFit="1" customWidth="1"/>
    <col min="1202" max="1202" width="15.7109375" style="137" bestFit="1" customWidth="1"/>
    <col min="1203" max="1203" width="17.7109375" style="137" bestFit="1" customWidth="1"/>
    <col min="1204" max="1204" width="15.7109375" style="137" bestFit="1" customWidth="1"/>
    <col min="1205" max="1205" width="18" style="137" bestFit="1" customWidth="1"/>
    <col min="1206" max="1206" width="13.140625" style="137" bestFit="1" customWidth="1"/>
    <col min="1207" max="1207" width="17.7109375" style="137" bestFit="1" customWidth="1"/>
    <col min="1208" max="1208" width="15.140625" style="137" bestFit="1" customWidth="1"/>
    <col min="1209" max="1209" width="18" style="137" bestFit="1" customWidth="1"/>
    <col min="1210" max="1210" width="15.7109375" style="137" bestFit="1" customWidth="1"/>
    <col min="1211" max="1212" width="15.140625" style="137" bestFit="1" customWidth="1"/>
    <col min="1213" max="1213" width="15.7109375" style="137" bestFit="1" customWidth="1"/>
    <col min="1214" max="1214" width="12.85546875" style="137" customWidth="1"/>
    <col min="1215" max="1215" width="17.7109375" style="137" bestFit="1" customWidth="1"/>
    <col min="1216" max="1216" width="15.85546875" style="137" bestFit="1" customWidth="1"/>
    <col min="1217" max="1217" width="18" style="137" bestFit="1" customWidth="1"/>
    <col min="1218" max="1218" width="10.5703125" style="137" bestFit="1" customWidth="1"/>
    <col min="1219" max="1219" width="17.7109375" style="137" bestFit="1" customWidth="1"/>
    <col min="1220" max="1220" width="15.140625" style="137" bestFit="1" customWidth="1"/>
    <col min="1221" max="1221" width="18" style="137" bestFit="1" customWidth="1"/>
    <col min="1222" max="1222" width="15.7109375" style="137" bestFit="1" customWidth="1"/>
    <col min="1223" max="1223" width="17.7109375" style="137" bestFit="1" customWidth="1"/>
    <col min="1224" max="1224" width="15.7109375" style="137" bestFit="1" customWidth="1"/>
    <col min="1225" max="1225" width="18" style="137" bestFit="1" customWidth="1"/>
    <col min="1226" max="1226" width="12.85546875" style="137" bestFit="1" customWidth="1"/>
    <col min="1227" max="1227" width="12.42578125" style="137" bestFit="1" customWidth="1"/>
    <col min="1228" max="1228" width="10.7109375" style="137" bestFit="1" customWidth="1"/>
    <col min="1229" max="1229" width="10.140625" style="137" customWidth="1"/>
    <col min="1230" max="1230" width="13.140625" style="137" bestFit="1" customWidth="1"/>
    <col min="1231" max="1234" width="0" style="137" hidden="1" customWidth="1"/>
    <col min="1235" max="1235" width="15.140625" style="137" bestFit="1" customWidth="1"/>
    <col min="1236" max="1236" width="13" style="137" bestFit="1" customWidth="1"/>
    <col min="1237" max="1237" width="15.28515625" style="137" bestFit="1" customWidth="1"/>
    <col min="1238" max="1238" width="12.85546875" style="137" bestFit="1" customWidth="1"/>
    <col min="1239" max="1242" width="0" style="137" hidden="1" customWidth="1"/>
    <col min="1243" max="1244" width="17.7109375" style="137" bestFit="1" customWidth="1"/>
    <col min="1245" max="1245" width="18.85546875" style="137" bestFit="1" customWidth="1"/>
    <col min="1246" max="1246" width="12.85546875" style="137" bestFit="1" customWidth="1"/>
    <col min="1247" max="1247" width="17.7109375" style="137" bestFit="1" customWidth="1"/>
    <col min="1248" max="1248" width="12.5703125" style="137" bestFit="1" customWidth="1"/>
    <col min="1249" max="1249" width="18" style="137" bestFit="1" customWidth="1"/>
    <col min="1250" max="1250" width="13" style="137" customWidth="1"/>
    <col min="1251" max="1251" width="15.140625" style="137" bestFit="1" customWidth="1"/>
    <col min="1252" max="1252" width="13" style="137" bestFit="1" customWidth="1"/>
    <col min="1253" max="1253" width="16.7109375" style="137" bestFit="1" customWidth="1"/>
    <col min="1254" max="1254" width="13.140625" style="137" bestFit="1" customWidth="1"/>
    <col min="1255" max="1257" width="12.140625" style="137" customWidth="1"/>
    <col min="1258" max="1259" width="14" style="137" customWidth="1"/>
    <col min="1260" max="1260" width="26.28515625" style="137" customWidth="1"/>
    <col min="1261" max="1261" width="15.42578125" style="137" bestFit="1" customWidth="1"/>
    <col min="1262" max="1262" width="11.140625" style="137" bestFit="1" customWidth="1"/>
    <col min="1263" max="1263" width="9.140625" style="137"/>
    <col min="1264" max="1264" width="9.28515625" style="137" bestFit="1" customWidth="1"/>
    <col min="1265" max="1412" width="9.140625" style="137"/>
    <col min="1413" max="1413" width="6" style="137" bestFit="1" customWidth="1"/>
    <col min="1414" max="1414" width="23.7109375" style="137" customWidth="1"/>
    <col min="1415" max="1415" width="19.5703125" style="137" bestFit="1" customWidth="1"/>
    <col min="1416" max="1416" width="19.7109375" style="137" bestFit="1" customWidth="1"/>
    <col min="1417" max="1417" width="18.85546875" style="137" bestFit="1" customWidth="1"/>
    <col min="1418" max="1418" width="12.85546875" style="137" bestFit="1" customWidth="1"/>
    <col min="1419" max="1419" width="17.7109375" style="137" bestFit="1" customWidth="1"/>
    <col min="1420" max="1420" width="17.5703125" style="137" bestFit="1" customWidth="1"/>
    <col min="1421" max="1421" width="18.85546875" style="137" bestFit="1" customWidth="1"/>
    <col min="1422" max="1422" width="12.42578125" style="137" bestFit="1" customWidth="1"/>
    <col min="1423" max="1423" width="15.85546875" style="137" bestFit="1" customWidth="1"/>
    <col min="1424" max="1424" width="17.7109375" style="137" bestFit="1" customWidth="1"/>
    <col min="1425" max="1425" width="18" style="137" bestFit="1" customWidth="1"/>
    <col min="1426" max="1426" width="13.5703125" style="137" customWidth="1"/>
    <col min="1427" max="1427" width="15.85546875" style="137" bestFit="1" customWidth="1"/>
    <col min="1428" max="1428" width="15.140625" style="137" bestFit="1" customWidth="1"/>
    <col min="1429" max="1429" width="18" style="137" bestFit="1" customWidth="1"/>
    <col min="1430" max="1430" width="13.140625" style="137" bestFit="1" customWidth="1"/>
    <col min="1431" max="1431" width="17.7109375" style="137" bestFit="1" customWidth="1"/>
    <col min="1432" max="1432" width="15.85546875" style="137" customWidth="1"/>
    <col min="1433" max="1433" width="18" style="137" bestFit="1" customWidth="1"/>
    <col min="1434" max="1434" width="13.5703125" style="137" customWidth="1"/>
    <col min="1435" max="1435" width="15.140625" style="137" bestFit="1" customWidth="1"/>
    <col min="1436" max="1436" width="12.85546875" style="137" bestFit="1" customWidth="1"/>
    <col min="1437" max="1437" width="15.28515625" style="137" bestFit="1" customWidth="1"/>
    <col min="1438" max="1438" width="14.85546875" style="137" bestFit="1" customWidth="1"/>
    <col min="1439" max="1440" width="17.5703125" style="137" bestFit="1" customWidth="1"/>
    <col min="1441" max="1441" width="11.140625" style="137" bestFit="1" customWidth="1"/>
    <col min="1442" max="1442" width="13.42578125" style="137" customWidth="1"/>
    <col min="1443" max="1443" width="17.7109375" style="137" bestFit="1" customWidth="1"/>
    <col min="1444" max="1444" width="17.5703125" style="137" bestFit="1" customWidth="1"/>
    <col min="1445" max="1445" width="18" style="137" bestFit="1" customWidth="1"/>
    <col min="1446" max="1448" width="12.85546875" style="137" bestFit="1" customWidth="1"/>
    <col min="1449" max="1449" width="13.85546875" style="137" bestFit="1" customWidth="1"/>
    <col min="1450" max="1451" width="12.85546875" style="137" bestFit="1" customWidth="1"/>
    <col min="1452" max="1452" width="11" style="137" bestFit="1" customWidth="1"/>
    <col min="1453" max="1453" width="13.85546875" style="137" bestFit="1" customWidth="1"/>
    <col min="1454" max="1454" width="14.85546875" style="137" bestFit="1" customWidth="1"/>
    <col min="1455" max="1455" width="17.7109375" style="137" bestFit="1" customWidth="1"/>
    <col min="1456" max="1456" width="15.140625" style="137" bestFit="1" customWidth="1"/>
    <col min="1457" max="1457" width="16.7109375" style="137" bestFit="1" customWidth="1"/>
    <col min="1458" max="1458" width="15.7109375" style="137" bestFit="1" customWidth="1"/>
    <col min="1459" max="1459" width="17.7109375" style="137" bestFit="1" customWidth="1"/>
    <col min="1460" max="1460" width="15.7109375" style="137" bestFit="1" customWidth="1"/>
    <col min="1461" max="1461" width="18" style="137" bestFit="1" customWidth="1"/>
    <col min="1462" max="1462" width="13.140625" style="137" bestFit="1" customWidth="1"/>
    <col min="1463" max="1463" width="17.7109375" style="137" bestFit="1" customWidth="1"/>
    <col min="1464" max="1464" width="15.140625" style="137" bestFit="1" customWidth="1"/>
    <col min="1465" max="1465" width="18" style="137" bestFit="1" customWidth="1"/>
    <col min="1466" max="1466" width="15.7109375" style="137" bestFit="1" customWidth="1"/>
    <col min="1467" max="1468" width="15.140625" style="137" bestFit="1" customWidth="1"/>
    <col min="1469" max="1469" width="15.7109375" style="137" bestFit="1" customWidth="1"/>
    <col min="1470" max="1470" width="12.85546875" style="137" customWidth="1"/>
    <col min="1471" max="1471" width="17.7109375" style="137" bestFit="1" customWidth="1"/>
    <col min="1472" max="1472" width="15.85546875" style="137" bestFit="1" customWidth="1"/>
    <col min="1473" max="1473" width="18" style="137" bestFit="1" customWidth="1"/>
    <col min="1474" max="1474" width="10.5703125" style="137" bestFit="1" customWidth="1"/>
    <col min="1475" max="1475" width="17.7109375" style="137" bestFit="1" customWidth="1"/>
    <col min="1476" max="1476" width="15.140625" style="137" bestFit="1" customWidth="1"/>
    <col min="1477" max="1477" width="18" style="137" bestFit="1" customWidth="1"/>
    <col min="1478" max="1478" width="15.7109375" style="137" bestFit="1" customWidth="1"/>
    <col min="1479" max="1479" width="17.7109375" style="137" bestFit="1" customWidth="1"/>
    <col min="1480" max="1480" width="15.7109375" style="137" bestFit="1" customWidth="1"/>
    <col min="1481" max="1481" width="18" style="137" bestFit="1" customWidth="1"/>
    <col min="1482" max="1482" width="12.85546875" style="137" bestFit="1" customWidth="1"/>
    <col min="1483" max="1483" width="12.42578125" style="137" bestFit="1" customWidth="1"/>
    <col min="1484" max="1484" width="10.7109375" style="137" bestFit="1" customWidth="1"/>
    <col min="1485" max="1485" width="10.140625" style="137" customWidth="1"/>
    <col min="1486" max="1486" width="13.140625" style="137" bestFit="1" customWidth="1"/>
    <col min="1487" max="1490" width="0" style="137" hidden="1" customWidth="1"/>
    <col min="1491" max="1491" width="15.140625" style="137" bestFit="1" customWidth="1"/>
    <col min="1492" max="1492" width="13" style="137" bestFit="1" customWidth="1"/>
    <col min="1493" max="1493" width="15.28515625" style="137" bestFit="1" customWidth="1"/>
    <col min="1494" max="1494" width="12.85546875" style="137" bestFit="1" customWidth="1"/>
    <col min="1495" max="1498" width="0" style="137" hidden="1" customWidth="1"/>
    <col min="1499" max="1500" width="17.7109375" style="137" bestFit="1" customWidth="1"/>
    <col min="1501" max="1501" width="18.85546875" style="137" bestFit="1" customWidth="1"/>
    <col min="1502" max="1502" width="12.85546875" style="137" bestFit="1" customWidth="1"/>
    <col min="1503" max="1503" width="17.7109375" style="137" bestFit="1" customWidth="1"/>
    <col min="1504" max="1504" width="12.5703125" style="137" bestFit="1" customWidth="1"/>
    <col min="1505" max="1505" width="18" style="137" bestFit="1" customWidth="1"/>
    <col min="1506" max="1506" width="13" style="137" customWidth="1"/>
    <col min="1507" max="1507" width="15.140625" style="137" bestFit="1" customWidth="1"/>
    <col min="1508" max="1508" width="13" style="137" bestFit="1" customWidth="1"/>
    <col min="1509" max="1509" width="16.7109375" style="137" bestFit="1" customWidth="1"/>
    <col min="1510" max="1510" width="13.140625" style="137" bestFit="1" customWidth="1"/>
    <col min="1511" max="1513" width="12.140625" style="137" customWidth="1"/>
    <col min="1514" max="1515" width="14" style="137" customWidth="1"/>
    <col min="1516" max="1516" width="26.28515625" style="137" customWidth="1"/>
    <col min="1517" max="1517" width="15.42578125" style="137" bestFit="1" customWidth="1"/>
    <col min="1518" max="1518" width="11.140625" style="137" bestFit="1" customWidth="1"/>
    <col min="1519" max="1519" width="9.140625" style="137"/>
    <col min="1520" max="1520" width="9.28515625" style="137" bestFit="1" customWidth="1"/>
    <col min="1521" max="1668" width="9.140625" style="137"/>
    <col min="1669" max="1669" width="6" style="137" bestFit="1" customWidth="1"/>
    <col min="1670" max="1670" width="23.7109375" style="137" customWidth="1"/>
    <col min="1671" max="1671" width="19.5703125" style="137" bestFit="1" customWidth="1"/>
    <col min="1672" max="1672" width="19.7109375" style="137" bestFit="1" customWidth="1"/>
    <col min="1673" max="1673" width="18.85546875" style="137" bestFit="1" customWidth="1"/>
    <col min="1674" max="1674" width="12.85546875" style="137" bestFit="1" customWidth="1"/>
    <col min="1675" max="1675" width="17.7109375" style="137" bestFit="1" customWidth="1"/>
    <col min="1676" max="1676" width="17.5703125" style="137" bestFit="1" customWidth="1"/>
    <col min="1677" max="1677" width="18.85546875" style="137" bestFit="1" customWidth="1"/>
    <col min="1678" max="1678" width="12.42578125" style="137" bestFit="1" customWidth="1"/>
    <col min="1679" max="1679" width="15.85546875" style="137" bestFit="1" customWidth="1"/>
    <col min="1680" max="1680" width="17.7109375" style="137" bestFit="1" customWidth="1"/>
    <col min="1681" max="1681" width="18" style="137" bestFit="1" customWidth="1"/>
    <col min="1682" max="1682" width="13.5703125" style="137" customWidth="1"/>
    <col min="1683" max="1683" width="15.85546875" style="137" bestFit="1" customWidth="1"/>
    <col min="1684" max="1684" width="15.140625" style="137" bestFit="1" customWidth="1"/>
    <col min="1685" max="1685" width="18" style="137" bestFit="1" customWidth="1"/>
    <col min="1686" max="1686" width="13.140625" style="137" bestFit="1" customWidth="1"/>
    <col min="1687" max="1687" width="17.7109375" style="137" bestFit="1" customWidth="1"/>
    <col min="1688" max="1688" width="15.85546875" style="137" customWidth="1"/>
    <col min="1689" max="1689" width="18" style="137" bestFit="1" customWidth="1"/>
    <col min="1690" max="1690" width="13.5703125" style="137" customWidth="1"/>
    <col min="1691" max="1691" width="15.140625" style="137" bestFit="1" customWidth="1"/>
    <col min="1692" max="1692" width="12.85546875" style="137" bestFit="1" customWidth="1"/>
    <col min="1693" max="1693" width="15.28515625" style="137" bestFit="1" customWidth="1"/>
    <col min="1694" max="1694" width="14.85546875" style="137" bestFit="1" customWidth="1"/>
    <col min="1695" max="1696" width="17.5703125" style="137" bestFit="1" customWidth="1"/>
    <col min="1697" max="1697" width="11.140625" style="137" bestFit="1" customWidth="1"/>
    <col min="1698" max="1698" width="13.42578125" style="137" customWidth="1"/>
    <col min="1699" max="1699" width="17.7109375" style="137" bestFit="1" customWidth="1"/>
    <col min="1700" max="1700" width="17.5703125" style="137" bestFit="1" customWidth="1"/>
    <col min="1701" max="1701" width="18" style="137" bestFit="1" customWidth="1"/>
    <col min="1702" max="1704" width="12.85546875" style="137" bestFit="1" customWidth="1"/>
    <col min="1705" max="1705" width="13.85546875" style="137" bestFit="1" customWidth="1"/>
    <col min="1706" max="1707" width="12.85546875" style="137" bestFit="1" customWidth="1"/>
    <col min="1708" max="1708" width="11" style="137" bestFit="1" customWidth="1"/>
    <col min="1709" max="1709" width="13.85546875" style="137" bestFit="1" customWidth="1"/>
    <col min="1710" max="1710" width="14.85546875" style="137" bestFit="1" customWidth="1"/>
    <col min="1711" max="1711" width="17.7109375" style="137" bestFit="1" customWidth="1"/>
    <col min="1712" max="1712" width="15.140625" style="137" bestFit="1" customWidth="1"/>
    <col min="1713" max="1713" width="16.7109375" style="137" bestFit="1" customWidth="1"/>
    <col min="1714" max="1714" width="15.7109375" style="137" bestFit="1" customWidth="1"/>
    <col min="1715" max="1715" width="17.7109375" style="137" bestFit="1" customWidth="1"/>
    <col min="1716" max="1716" width="15.7109375" style="137" bestFit="1" customWidth="1"/>
    <col min="1717" max="1717" width="18" style="137" bestFit="1" customWidth="1"/>
    <col min="1718" max="1718" width="13.140625" style="137" bestFit="1" customWidth="1"/>
    <col min="1719" max="1719" width="17.7109375" style="137" bestFit="1" customWidth="1"/>
    <col min="1720" max="1720" width="15.140625" style="137" bestFit="1" customWidth="1"/>
    <col min="1721" max="1721" width="18" style="137" bestFit="1" customWidth="1"/>
    <col min="1722" max="1722" width="15.7109375" style="137" bestFit="1" customWidth="1"/>
    <col min="1723" max="1724" width="15.140625" style="137" bestFit="1" customWidth="1"/>
    <col min="1725" max="1725" width="15.7109375" style="137" bestFit="1" customWidth="1"/>
    <col min="1726" max="1726" width="12.85546875" style="137" customWidth="1"/>
    <col min="1727" max="1727" width="17.7109375" style="137" bestFit="1" customWidth="1"/>
    <col min="1728" max="1728" width="15.85546875" style="137" bestFit="1" customWidth="1"/>
    <col min="1729" max="1729" width="18" style="137" bestFit="1" customWidth="1"/>
    <col min="1730" max="1730" width="10.5703125" style="137" bestFit="1" customWidth="1"/>
    <col min="1731" max="1731" width="17.7109375" style="137" bestFit="1" customWidth="1"/>
    <col min="1732" max="1732" width="15.140625" style="137" bestFit="1" customWidth="1"/>
    <col min="1733" max="1733" width="18" style="137" bestFit="1" customWidth="1"/>
    <col min="1734" max="1734" width="15.7109375" style="137" bestFit="1" customWidth="1"/>
    <col min="1735" max="1735" width="17.7109375" style="137" bestFit="1" customWidth="1"/>
    <col min="1736" max="1736" width="15.7109375" style="137" bestFit="1" customWidth="1"/>
    <col min="1737" max="1737" width="18" style="137" bestFit="1" customWidth="1"/>
    <col min="1738" max="1738" width="12.85546875" style="137" bestFit="1" customWidth="1"/>
    <col min="1739" max="1739" width="12.42578125" style="137" bestFit="1" customWidth="1"/>
    <col min="1740" max="1740" width="10.7109375" style="137" bestFit="1" customWidth="1"/>
    <col min="1741" max="1741" width="10.140625" style="137" customWidth="1"/>
    <col min="1742" max="1742" width="13.140625" style="137" bestFit="1" customWidth="1"/>
    <col min="1743" max="1746" width="0" style="137" hidden="1" customWidth="1"/>
    <col min="1747" max="1747" width="15.140625" style="137" bestFit="1" customWidth="1"/>
    <col min="1748" max="1748" width="13" style="137" bestFit="1" customWidth="1"/>
    <col min="1749" max="1749" width="15.28515625" style="137" bestFit="1" customWidth="1"/>
    <col min="1750" max="1750" width="12.85546875" style="137" bestFit="1" customWidth="1"/>
    <col min="1751" max="1754" width="0" style="137" hidden="1" customWidth="1"/>
    <col min="1755" max="1756" width="17.7109375" style="137" bestFit="1" customWidth="1"/>
    <col min="1757" max="1757" width="18.85546875" style="137" bestFit="1" customWidth="1"/>
    <col min="1758" max="1758" width="12.85546875" style="137" bestFit="1" customWidth="1"/>
    <col min="1759" max="1759" width="17.7109375" style="137" bestFit="1" customWidth="1"/>
    <col min="1760" max="1760" width="12.5703125" style="137" bestFit="1" customWidth="1"/>
    <col min="1761" max="1761" width="18" style="137" bestFit="1" customWidth="1"/>
    <col min="1762" max="1762" width="13" style="137" customWidth="1"/>
    <col min="1763" max="1763" width="15.140625" style="137" bestFit="1" customWidth="1"/>
    <col min="1764" max="1764" width="13" style="137" bestFit="1" customWidth="1"/>
    <col min="1765" max="1765" width="16.7109375" style="137" bestFit="1" customWidth="1"/>
    <col min="1766" max="1766" width="13.140625" style="137" bestFit="1" customWidth="1"/>
    <col min="1767" max="1769" width="12.140625" style="137" customWidth="1"/>
    <col min="1770" max="1771" width="14" style="137" customWidth="1"/>
    <col min="1772" max="1772" width="26.28515625" style="137" customWidth="1"/>
    <col min="1773" max="1773" width="15.42578125" style="137" bestFit="1" customWidth="1"/>
    <col min="1774" max="1774" width="11.140625" style="137" bestFit="1" customWidth="1"/>
    <col min="1775" max="1775" width="9.140625" style="137"/>
    <col min="1776" max="1776" width="9.28515625" style="137" bestFit="1" customWidth="1"/>
    <col min="1777" max="1924" width="9.140625" style="137"/>
    <col min="1925" max="1925" width="6" style="137" bestFit="1" customWidth="1"/>
    <col min="1926" max="1926" width="23.7109375" style="137" customWidth="1"/>
    <col min="1927" max="1927" width="19.5703125" style="137" bestFit="1" customWidth="1"/>
    <col min="1928" max="1928" width="19.7109375" style="137" bestFit="1" customWidth="1"/>
    <col min="1929" max="1929" width="18.85546875" style="137" bestFit="1" customWidth="1"/>
    <col min="1930" max="1930" width="12.85546875" style="137" bestFit="1" customWidth="1"/>
    <col min="1931" max="1931" width="17.7109375" style="137" bestFit="1" customWidth="1"/>
    <col min="1932" max="1932" width="17.5703125" style="137" bestFit="1" customWidth="1"/>
    <col min="1933" max="1933" width="18.85546875" style="137" bestFit="1" customWidth="1"/>
    <col min="1934" max="1934" width="12.42578125" style="137" bestFit="1" customWidth="1"/>
    <col min="1935" max="1935" width="15.85546875" style="137" bestFit="1" customWidth="1"/>
    <col min="1936" max="1936" width="17.7109375" style="137" bestFit="1" customWidth="1"/>
    <col min="1937" max="1937" width="18" style="137" bestFit="1" customWidth="1"/>
    <col min="1938" max="1938" width="13.5703125" style="137" customWidth="1"/>
    <col min="1939" max="1939" width="15.85546875" style="137" bestFit="1" customWidth="1"/>
    <col min="1940" max="1940" width="15.140625" style="137" bestFit="1" customWidth="1"/>
    <col min="1941" max="1941" width="18" style="137" bestFit="1" customWidth="1"/>
    <col min="1942" max="1942" width="13.140625" style="137" bestFit="1" customWidth="1"/>
    <col min="1943" max="1943" width="17.7109375" style="137" bestFit="1" customWidth="1"/>
    <col min="1944" max="1944" width="15.85546875" style="137" customWidth="1"/>
    <col min="1945" max="1945" width="18" style="137" bestFit="1" customWidth="1"/>
    <col min="1946" max="1946" width="13.5703125" style="137" customWidth="1"/>
    <col min="1947" max="1947" width="15.140625" style="137" bestFit="1" customWidth="1"/>
    <col min="1948" max="1948" width="12.85546875" style="137" bestFit="1" customWidth="1"/>
    <col min="1949" max="1949" width="15.28515625" style="137" bestFit="1" customWidth="1"/>
    <col min="1950" max="1950" width="14.85546875" style="137" bestFit="1" customWidth="1"/>
    <col min="1951" max="1952" width="17.5703125" style="137" bestFit="1" customWidth="1"/>
    <col min="1953" max="1953" width="11.140625" style="137" bestFit="1" customWidth="1"/>
    <col min="1954" max="1954" width="13.42578125" style="137" customWidth="1"/>
    <col min="1955" max="1955" width="17.7109375" style="137" bestFit="1" customWidth="1"/>
    <col min="1956" max="1956" width="17.5703125" style="137" bestFit="1" customWidth="1"/>
    <col min="1957" max="1957" width="18" style="137" bestFit="1" customWidth="1"/>
    <col min="1958" max="1960" width="12.85546875" style="137" bestFit="1" customWidth="1"/>
    <col min="1961" max="1961" width="13.85546875" style="137" bestFit="1" customWidth="1"/>
    <col min="1962" max="1963" width="12.85546875" style="137" bestFit="1" customWidth="1"/>
    <col min="1964" max="1964" width="11" style="137" bestFit="1" customWidth="1"/>
    <col min="1965" max="1965" width="13.85546875" style="137" bestFit="1" customWidth="1"/>
    <col min="1966" max="1966" width="14.85546875" style="137" bestFit="1" customWidth="1"/>
    <col min="1967" max="1967" width="17.7109375" style="137" bestFit="1" customWidth="1"/>
    <col min="1968" max="1968" width="15.140625" style="137" bestFit="1" customWidth="1"/>
    <col min="1969" max="1969" width="16.7109375" style="137" bestFit="1" customWidth="1"/>
    <col min="1970" max="1970" width="15.7109375" style="137" bestFit="1" customWidth="1"/>
    <col min="1971" max="1971" width="17.7109375" style="137" bestFit="1" customWidth="1"/>
    <col min="1972" max="1972" width="15.7109375" style="137" bestFit="1" customWidth="1"/>
    <col min="1973" max="1973" width="18" style="137" bestFit="1" customWidth="1"/>
    <col min="1974" max="1974" width="13.140625" style="137" bestFit="1" customWidth="1"/>
    <col min="1975" max="1975" width="17.7109375" style="137" bestFit="1" customWidth="1"/>
    <col min="1976" max="1976" width="15.140625" style="137" bestFit="1" customWidth="1"/>
    <col min="1977" max="1977" width="18" style="137" bestFit="1" customWidth="1"/>
    <col min="1978" max="1978" width="15.7109375" style="137" bestFit="1" customWidth="1"/>
    <col min="1979" max="1980" width="15.140625" style="137" bestFit="1" customWidth="1"/>
    <col min="1981" max="1981" width="15.7109375" style="137" bestFit="1" customWidth="1"/>
    <col min="1982" max="1982" width="12.85546875" style="137" customWidth="1"/>
    <col min="1983" max="1983" width="17.7109375" style="137" bestFit="1" customWidth="1"/>
    <col min="1984" max="1984" width="15.85546875" style="137" bestFit="1" customWidth="1"/>
    <col min="1985" max="1985" width="18" style="137" bestFit="1" customWidth="1"/>
    <col min="1986" max="1986" width="10.5703125" style="137" bestFit="1" customWidth="1"/>
    <col min="1987" max="1987" width="17.7109375" style="137" bestFit="1" customWidth="1"/>
    <col min="1988" max="1988" width="15.140625" style="137" bestFit="1" customWidth="1"/>
    <col min="1989" max="1989" width="18" style="137" bestFit="1" customWidth="1"/>
    <col min="1990" max="1990" width="15.7109375" style="137" bestFit="1" customWidth="1"/>
    <col min="1991" max="1991" width="17.7109375" style="137" bestFit="1" customWidth="1"/>
    <col min="1992" max="1992" width="15.7109375" style="137" bestFit="1" customWidth="1"/>
    <col min="1993" max="1993" width="18" style="137" bestFit="1" customWidth="1"/>
    <col min="1994" max="1994" width="12.85546875" style="137" bestFit="1" customWidth="1"/>
    <col min="1995" max="1995" width="12.42578125" style="137" bestFit="1" customWidth="1"/>
    <col min="1996" max="1996" width="10.7109375" style="137" bestFit="1" customWidth="1"/>
    <col min="1997" max="1997" width="10.140625" style="137" customWidth="1"/>
    <col min="1998" max="1998" width="13.140625" style="137" bestFit="1" customWidth="1"/>
    <col min="1999" max="2002" width="0" style="137" hidden="1" customWidth="1"/>
    <col min="2003" max="2003" width="15.140625" style="137" bestFit="1" customWidth="1"/>
    <col min="2004" max="2004" width="13" style="137" bestFit="1" customWidth="1"/>
    <col min="2005" max="2005" width="15.28515625" style="137" bestFit="1" customWidth="1"/>
    <col min="2006" max="2006" width="12.85546875" style="137" bestFit="1" customWidth="1"/>
    <col min="2007" max="2010" width="0" style="137" hidden="1" customWidth="1"/>
    <col min="2011" max="2012" width="17.7109375" style="137" bestFit="1" customWidth="1"/>
    <col min="2013" max="2013" width="18.85546875" style="137" bestFit="1" customWidth="1"/>
    <col min="2014" max="2014" width="12.85546875" style="137" bestFit="1" customWidth="1"/>
    <col min="2015" max="2015" width="17.7109375" style="137" bestFit="1" customWidth="1"/>
    <col min="2016" max="2016" width="12.5703125" style="137" bestFit="1" customWidth="1"/>
    <col min="2017" max="2017" width="18" style="137" bestFit="1" customWidth="1"/>
    <col min="2018" max="2018" width="13" style="137" customWidth="1"/>
    <col min="2019" max="2019" width="15.140625" style="137" bestFit="1" customWidth="1"/>
    <col min="2020" max="2020" width="13" style="137" bestFit="1" customWidth="1"/>
    <col min="2021" max="2021" width="16.7109375" style="137" bestFit="1" customWidth="1"/>
    <col min="2022" max="2022" width="13.140625" style="137" bestFit="1" customWidth="1"/>
    <col min="2023" max="2025" width="12.140625" style="137" customWidth="1"/>
    <col min="2026" max="2027" width="14" style="137" customWidth="1"/>
    <col min="2028" max="2028" width="26.28515625" style="137" customWidth="1"/>
    <col min="2029" max="2029" width="15.42578125" style="137" bestFit="1" customWidth="1"/>
    <col min="2030" max="2030" width="11.140625" style="137" bestFit="1" customWidth="1"/>
    <col min="2031" max="2031" width="9.140625" style="137"/>
    <col min="2032" max="2032" width="9.28515625" style="137" bestFit="1" customWidth="1"/>
    <col min="2033" max="2180" width="9.140625" style="137"/>
    <col min="2181" max="2181" width="6" style="137" bestFit="1" customWidth="1"/>
    <col min="2182" max="2182" width="23.7109375" style="137" customWidth="1"/>
    <col min="2183" max="2183" width="19.5703125" style="137" bestFit="1" customWidth="1"/>
    <col min="2184" max="2184" width="19.7109375" style="137" bestFit="1" customWidth="1"/>
    <col min="2185" max="2185" width="18.85546875" style="137" bestFit="1" customWidth="1"/>
    <col min="2186" max="2186" width="12.85546875" style="137" bestFit="1" customWidth="1"/>
    <col min="2187" max="2187" width="17.7109375" style="137" bestFit="1" customWidth="1"/>
    <col min="2188" max="2188" width="17.5703125" style="137" bestFit="1" customWidth="1"/>
    <col min="2189" max="2189" width="18.85546875" style="137" bestFit="1" customWidth="1"/>
    <col min="2190" max="2190" width="12.42578125" style="137" bestFit="1" customWidth="1"/>
    <col min="2191" max="2191" width="15.85546875" style="137" bestFit="1" customWidth="1"/>
    <col min="2192" max="2192" width="17.7109375" style="137" bestFit="1" customWidth="1"/>
    <col min="2193" max="2193" width="18" style="137" bestFit="1" customWidth="1"/>
    <col min="2194" max="2194" width="13.5703125" style="137" customWidth="1"/>
    <col min="2195" max="2195" width="15.85546875" style="137" bestFit="1" customWidth="1"/>
    <col min="2196" max="2196" width="15.140625" style="137" bestFit="1" customWidth="1"/>
    <col min="2197" max="2197" width="18" style="137" bestFit="1" customWidth="1"/>
    <col min="2198" max="2198" width="13.140625" style="137" bestFit="1" customWidth="1"/>
    <col min="2199" max="2199" width="17.7109375" style="137" bestFit="1" customWidth="1"/>
    <col min="2200" max="2200" width="15.85546875" style="137" customWidth="1"/>
    <col min="2201" max="2201" width="18" style="137" bestFit="1" customWidth="1"/>
    <col min="2202" max="2202" width="13.5703125" style="137" customWidth="1"/>
    <col min="2203" max="2203" width="15.140625" style="137" bestFit="1" customWidth="1"/>
    <col min="2204" max="2204" width="12.85546875" style="137" bestFit="1" customWidth="1"/>
    <col min="2205" max="2205" width="15.28515625" style="137" bestFit="1" customWidth="1"/>
    <col min="2206" max="2206" width="14.85546875" style="137" bestFit="1" customWidth="1"/>
    <col min="2207" max="2208" width="17.5703125" style="137" bestFit="1" customWidth="1"/>
    <col min="2209" max="2209" width="11.140625" style="137" bestFit="1" customWidth="1"/>
    <col min="2210" max="2210" width="13.42578125" style="137" customWidth="1"/>
    <col min="2211" max="2211" width="17.7109375" style="137" bestFit="1" customWidth="1"/>
    <col min="2212" max="2212" width="17.5703125" style="137" bestFit="1" customWidth="1"/>
    <col min="2213" max="2213" width="18" style="137" bestFit="1" customWidth="1"/>
    <col min="2214" max="2216" width="12.85546875" style="137" bestFit="1" customWidth="1"/>
    <col min="2217" max="2217" width="13.85546875" style="137" bestFit="1" customWidth="1"/>
    <col min="2218" max="2219" width="12.85546875" style="137" bestFit="1" customWidth="1"/>
    <col min="2220" max="2220" width="11" style="137" bestFit="1" customWidth="1"/>
    <col min="2221" max="2221" width="13.85546875" style="137" bestFit="1" customWidth="1"/>
    <col min="2222" max="2222" width="14.85546875" style="137" bestFit="1" customWidth="1"/>
    <col min="2223" max="2223" width="17.7109375" style="137" bestFit="1" customWidth="1"/>
    <col min="2224" max="2224" width="15.140625" style="137" bestFit="1" customWidth="1"/>
    <col min="2225" max="2225" width="16.7109375" style="137" bestFit="1" customWidth="1"/>
    <col min="2226" max="2226" width="15.7109375" style="137" bestFit="1" customWidth="1"/>
    <col min="2227" max="2227" width="17.7109375" style="137" bestFit="1" customWidth="1"/>
    <col min="2228" max="2228" width="15.7109375" style="137" bestFit="1" customWidth="1"/>
    <col min="2229" max="2229" width="18" style="137" bestFit="1" customWidth="1"/>
    <col min="2230" max="2230" width="13.140625" style="137" bestFit="1" customWidth="1"/>
    <col min="2231" max="2231" width="17.7109375" style="137" bestFit="1" customWidth="1"/>
    <col min="2232" max="2232" width="15.140625" style="137" bestFit="1" customWidth="1"/>
    <col min="2233" max="2233" width="18" style="137" bestFit="1" customWidth="1"/>
    <col min="2234" max="2234" width="15.7109375" style="137" bestFit="1" customWidth="1"/>
    <col min="2235" max="2236" width="15.140625" style="137" bestFit="1" customWidth="1"/>
    <col min="2237" max="2237" width="15.7109375" style="137" bestFit="1" customWidth="1"/>
    <col min="2238" max="2238" width="12.85546875" style="137" customWidth="1"/>
    <col min="2239" max="2239" width="17.7109375" style="137" bestFit="1" customWidth="1"/>
    <col min="2240" max="2240" width="15.85546875" style="137" bestFit="1" customWidth="1"/>
    <col min="2241" max="2241" width="18" style="137" bestFit="1" customWidth="1"/>
    <col min="2242" max="2242" width="10.5703125" style="137" bestFit="1" customWidth="1"/>
    <col min="2243" max="2243" width="17.7109375" style="137" bestFit="1" customWidth="1"/>
    <col min="2244" max="2244" width="15.140625" style="137" bestFit="1" customWidth="1"/>
    <col min="2245" max="2245" width="18" style="137" bestFit="1" customWidth="1"/>
    <col min="2246" max="2246" width="15.7109375" style="137" bestFit="1" customWidth="1"/>
    <col min="2247" max="2247" width="17.7109375" style="137" bestFit="1" customWidth="1"/>
    <col min="2248" max="2248" width="15.7109375" style="137" bestFit="1" customWidth="1"/>
    <col min="2249" max="2249" width="18" style="137" bestFit="1" customWidth="1"/>
    <col min="2250" max="2250" width="12.85546875" style="137" bestFit="1" customWidth="1"/>
    <col min="2251" max="2251" width="12.42578125" style="137" bestFit="1" customWidth="1"/>
    <col min="2252" max="2252" width="10.7109375" style="137" bestFit="1" customWidth="1"/>
    <col min="2253" max="2253" width="10.140625" style="137" customWidth="1"/>
    <col min="2254" max="2254" width="13.140625" style="137" bestFit="1" customWidth="1"/>
    <col min="2255" max="2258" width="0" style="137" hidden="1" customWidth="1"/>
    <col min="2259" max="2259" width="15.140625" style="137" bestFit="1" customWidth="1"/>
    <col min="2260" max="2260" width="13" style="137" bestFit="1" customWidth="1"/>
    <col min="2261" max="2261" width="15.28515625" style="137" bestFit="1" customWidth="1"/>
    <col min="2262" max="2262" width="12.85546875" style="137" bestFit="1" customWidth="1"/>
    <col min="2263" max="2266" width="0" style="137" hidden="1" customWidth="1"/>
    <col min="2267" max="2268" width="17.7109375" style="137" bestFit="1" customWidth="1"/>
    <col min="2269" max="2269" width="18.85546875" style="137" bestFit="1" customWidth="1"/>
    <col min="2270" max="2270" width="12.85546875" style="137" bestFit="1" customWidth="1"/>
    <col min="2271" max="2271" width="17.7109375" style="137" bestFit="1" customWidth="1"/>
    <col min="2272" max="2272" width="12.5703125" style="137" bestFit="1" customWidth="1"/>
    <col min="2273" max="2273" width="18" style="137" bestFit="1" customWidth="1"/>
    <col min="2274" max="2274" width="13" style="137" customWidth="1"/>
    <col min="2275" max="2275" width="15.140625" style="137" bestFit="1" customWidth="1"/>
    <col min="2276" max="2276" width="13" style="137" bestFit="1" customWidth="1"/>
    <col min="2277" max="2277" width="16.7109375" style="137" bestFit="1" customWidth="1"/>
    <col min="2278" max="2278" width="13.140625" style="137" bestFit="1" customWidth="1"/>
    <col min="2279" max="2281" width="12.140625" style="137" customWidth="1"/>
    <col min="2282" max="2283" width="14" style="137" customWidth="1"/>
    <col min="2284" max="2284" width="26.28515625" style="137" customWidth="1"/>
    <col min="2285" max="2285" width="15.42578125" style="137" bestFit="1" customWidth="1"/>
    <col min="2286" max="2286" width="11.140625" style="137" bestFit="1" customWidth="1"/>
    <col min="2287" max="2287" width="9.140625" style="137"/>
    <col min="2288" max="2288" width="9.28515625" style="137" bestFit="1" customWidth="1"/>
    <col min="2289" max="2436" width="9.140625" style="137"/>
    <col min="2437" max="2437" width="6" style="137" bestFit="1" customWidth="1"/>
    <col min="2438" max="2438" width="23.7109375" style="137" customWidth="1"/>
    <col min="2439" max="2439" width="19.5703125" style="137" bestFit="1" customWidth="1"/>
    <col min="2440" max="2440" width="19.7109375" style="137" bestFit="1" customWidth="1"/>
    <col min="2441" max="2441" width="18.85546875" style="137" bestFit="1" customWidth="1"/>
    <col min="2442" max="2442" width="12.85546875" style="137" bestFit="1" customWidth="1"/>
    <col min="2443" max="2443" width="17.7109375" style="137" bestFit="1" customWidth="1"/>
    <col min="2444" max="2444" width="17.5703125" style="137" bestFit="1" customWidth="1"/>
    <col min="2445" max="2445" width="18.85546875" style="137" bestFit="1" customWidth="1"/>
    <col min="2446" max="2446" width="12.42578125" style="137" bestFit="1" customWidth="1"/>
    <col min="2447" max="2447" width="15.85546875" style="137" bestFit="1" customWidth="1"/>
    <col min="2448" max="2448" width="17.7109375" style="137" bestFit="1" customWidth="1"/>
    <col min="2449" max="2449" width="18" style="137" bestFit="1" customWidth="1"/>
    <col min="2450" max="2450" width="13.5703125" style="137" customWidth="1"/>
    <col min="2451" max="2451" width="15.85546875" style="137" bestFit="1" customWidth="1"/>
    <col min="2452" max="2452" width="15.140625" style="137" bestFit="1" customWidth="1"/>
    <col min="2453" max="2453" width="18" style="137" bestFit="1" customWidth="1"/>
    <col min="2454" max="2454" width="13.140625" style="137" bestFit="1" customWidth="1"/>
    <col min="2455" max="2455" width="17.7109375" style="137" bestFit="1" customWidth="1"/>
    <col min="2456" max="2456" width="15.85546875" style="137" customWidth="1"/>
    <col min="2457" max="2457" width="18" style="137" bestFit="1" customWidth="1"/>
    <col min="2458" max="2458" width="13.5703125" style="137" customWidth="1"/>
    <col min="2459" max="2459" width="15.140625" style="137" bestFit="1" customWidth="1"/>
    <col min="2460" max="2460" width="12.85546875" style="137" bestFit="1" customWidth="1"/>
    <col min="2461" max="2461" width="15.28515625" style="137" bestFit="1" customWidth="1"/>
    <col min="2462" max="2462" width="14.85546875" style="137" bestFit="1" customWidth="1"/>
    <col min="2463" max="2464" width="17.5703125" style="137" bestFit="1" customWidth="1"/>
    <col min="2465" max="2465" width="11.140625" style="137" bestFit="1" customWidth="1"/>
    <col min="2466" max="2466" width="13.42578125" style="137" customWidth="1"/>
    <col min="2467" max="2467" width="17.7109375" style="137" bestFit="1" customWidth="1"/>
    <col min="2468" max="2468" width="17.5703125" style="137" bestFit="1" customWidth="1"/>
    <col min="2469" max="2469" width="18" style="137" bestFit="1" customWidth="1"/>
    <col min="2470" max="2472" width="12.85546875" style="137" bestFit="1" customWidth="1"/>
    <col min="2473" max="2473" width="13.85546875" style="137" bestFit="1" customWidth="1"/>
    <col min="2474" max="2475" width="12.85546875" style="137" bestFit="1" customWidth="1"/>
    <col min="2476" max="2476" width="11" style="137" bestFit="1" customWidth="1"/>
    <col min="2477" max="2477" width="13.85546875" style="137" bestFit="1" customWidth="1"/>
    <col min="2478" max="2478" width="14.85546875" style="137" bestFit="1" customWidth="1"/>
    <col min="2479" max="2479" width="17.7109375" style="137" bestFit="1" customWidth="1"/>
    <col min="2480" max="2480" width="15.140625" style="137" bestFit="1" customWidth="1"/>
    <col min="2481" max="2481" width="16.7109375" style="137" bestFit="1" customWidth="1"/>
    <col min="2482" max="2482" width="15.7109375" style="137" bestFit="1" customWidth="1"/>
    <col min="2483" max="2483" width="17.7109375" style="137" bestFit="1" customWidth="1"/>
    <col min="2484" max="2484" width="15.7109375" style="137" bestFit="1" customWidth="1"/>
    <col min="2485" max="2485" width="18" style="137" bestFit="1" customWidth="1"/>
    <col min="2486" max="2486" width="13.140625" style="137" bestFit="1" customWidth="1"/>
    <col min="2487" max="2487" width="17.7109375" style="137" bestFit="1" customWidth="1"/>
    <col min="2488" max="2488" width="15.140625" style="137" bestFit="1" customWidth="1"/>
    <col min="2489" max="2489" width="18" style="137" bestFit="1" customWidth="1"/>
    <col min="2490" max="2490" width="15.7109375" style="137" bestFit="1" customWidth="1"/>
    <col min="2491" max="2492" width="15.140625" style="137" bestFit="1" customWidth="1"/>
    <col min="2493" max="2493" width="15.7109375" style="137" bestFit="1" customWidth="1"/>
    <col min="2494" max="2494" width="12.85546875" style="137" customWidth="1"/>
    <col min="2495" max="2495" width="17.7109375" style="137" bestFit="1" customWidth="1"/>
    <col min="2496" max="2496" width="15.85546875" style="137" bestFit="1" customWidth="1"/>
    <col min="2497" max="2497" width="18" style="137" bestFit="1" customWidth="1"/>
    <col min="2498" max="2498" width="10.5703125" style="137" bestFit="1" customWidth="1"/>
    <col min="2499" max="2499" width="17.7109375" style="137" bestFit="1" customWidth="1"/>
    <col min="2500" max="2500" width="15.140625" style="137" bestFit="1" customWidth="1"/>
    <col min="2501" max="2501" width="18" style="137" bestFit="1" customWidth="1"/>
    <col min="2502" max="2502" width="15.7109375" style="137" bestFit="1" customWidth="1"/>
    <col min="2503" max="2503" width="17.7109375" style="137" bestFit="1" customWidth="1"/>
    <col min="2504" max="2504" width="15.7109375" style="137" bestFit="1" customWidth="1"/>
    <col min="2505" max="2505" width="18" style="137" bestFit="1" customWidth="1"/>
    <col min="2506" max="2506" width="12.85546875" style="137" bestFit="1" customWidth="1"/>
    <col min="2507" max="2507" width="12.42578125" style="137" bestFit="1" customWidth="1"/>
    <col min="2508" max="2508" width="10.7109375" style="137" bestFit="1" customWidth="1"/>
    <col min="2509" max="2509" width="10.140625" style="137" customWidth="1"/>
    <col min="2510" max="2510" width="13.140625" style="137" bestFit="1" customWidth="1"/>
    <col min="2511" max="2514" width="0" style="137" hidden="1" customWidth="1"/>
    <col min="2515" max="2515" width="15.140625" style="137" bestFit="1" customWidth="1"/>
    <col min="2516" max="2516" width="13" style="137" bestFit="1" customWidth="1"/>
    <col min="2517" max="2517" width="15.28515625" style="137" bestFit="1" customWidth="1"/>
    <col min="2518" max="2518" width="12.85546875" style="137" bestFit="1" customWidth="1"/>
    <col min="2519" max="2522" width="0" style="137" hidden="1" customWidth="1"/>
    <col min="2523" max="2524" width="17.7109375" style="137" bestFit="1" customWidth="1"/>
    <col min="2525" max="2525" width="18.85546875" style="137" bestFit="1" customWidth="1"/>
    <col min="2526" max="2526" width="12.85546875" style="137" bestFit="1" customWidth="1"/>
    <col min="2527" max="2527" width="17.7109375" style="137" bestFit="1" customWidth="1"/>
    <col min="2528" max="2528" width="12.5703125" style="137" bestFit="1" customWidth="1"/>
    <col min="2529" max="2529" width="18" style="137" bestFit="1" customWidth="1"/>
    <col min="2530" max="2530" width="13" style="137" customWidth="1"/>
    <col min="2531" max="2531" width="15.140625" style="137" bestFit="1" customWidth="1"/>
    <col min="2532" max="2532" width="13" style="137" bestFit="1" customWidth="1"/>
    <col min="2533" max="2533" width="16.7109375" style="137" bestFit="1" customWidth="1"/>
    <col min="2534" max="2534" width="13.140625" style="137" bestFit="1" customWidth="1"/>
    <col min="2535" max="2537" width="12.140625" style="137" customWidth="1"/>
    <col min="2538" max="2539" width="14" style="137" customWidth="1"/>
    <col min="2540" max="2540" width="26.28515625" style="137" customWidth="1"/>
    <col min="2541" max="2541" width="15.42578125" style="137" bestFit="1" customWidth="1"/>
    <col min="2542" max="2542" width="11.140625" style="137" bestFit="1" customWidth="1"/>
    <col min="2543" max="2543" width="9.140625" style="137"/>
    <col min="2544" max="2544" width="9.28515625" style="137" bestFit="1" customWidth="1"/>
    <col min="2545" max="2692" width="9.140625" style="137"/>
    <col min="2693" max="2693" width="6" style="137" bestFit="1" customWidth="1"/>
    <col min="2694" max="2694" width="23.7109375" style="137" customWidth="1"/>
    <col min="2695" max="2695" width="19.5703125" style="137" bestFit="1" customWidth="1"/>
    <col min="2696" max="2696" width="19.7109375" style="137" bestFit="1" customWidth="1"/>
    <col min="2697" max="2697" width="18.85546875" style="137" bestFit="1" customWidth="1"/>
    <col min="2698" max="2698" width="12.85546875" style="137" bestFit="1" customWidth="1"/>
    <col min="2699" max="2699" width="17.7109375" style="137" bestFit="1" customWidth="1"/>
    <col min="2700" max="2700" width="17.5703125" style="137" bestFit="1" customWidth="1"/>
    <col min="2701" max="2701" width="18.85546875" style="137" bestFit="1" customWidth="1"/>
    <col min="2702" max="2702" width="12.42578125" style="137" bestFit="1" customWidth="1"/>
    <col min="2703" max="2703" width="15.85546875" style="137" bestFit="1" customWidth="1"/>
    <col min="2704" max="2704" width="17.7109375" style="137" bestFit="1" customWidth="1"/>
    <col min="2705" max="2705" width="18" style="137" bestFit="1" customWidth="1"/>
    <col min="2706" max="2706" width="13.5703125" style="137" customWidth="1"/>
    <col min="2707" max="2707" width="15.85546875" style="137" bestFit="1" customWidth="1"/>
    <col min="2708" max="2708" width="15.140625" style="137" bestFit="1" customWidth="1"/>
    <col min="2709" max="2709" width="18" style="137" bestFit="1" customWidth="1"/>
    <col min="2710" max="2710" width="13.140625" style="137" bestFit="1" customWidth="1"/>
    <col min="2711" max="2711" width="17.7109375" style="137" bestFit="1" customWidth="1"/>
    <col min="2712" max="2712" width="15.85546875" style="137" customWidth="1"/>
    <col min="2713" max="2713" width="18" style="137" bestFit="1" customWidth="1"/>
    <col min="2714" max="2714" width="13.5703125" style="137" customWidth="1"/>
    <col min="2715" max="2715" width="15.140625" style="137" bestFit="1" customWidth="1"/>
    <col min="2716" max="2716" width="12.85546875" style="137" bestFit="1" customWidth="1"/>
    <col min="2717" max="2717" width="15.28515625" style="137" bestFit="1" customWidth="1"/>
    <col min="2718" max="2718" width="14.85546875" style="137" bestFit="1" customWidth="1"/>
    <col min="2719" max="2720" width="17.5703125" style="137" bestFit="1" customWidth="1"/>
    <col min="2721" max="2721" width="11.140625" style="137" bestFit="1" customWidth="1"/>
    <col min="2722" max="2722" width="13.42578125" style="137" customWidth="1"/>
    <col min="2723" max="2723" width="17.7109375" style="137" bestFit="1" customWidth="1"/>
    <col min="2724" max="2724" width="17.5703125" style="137" bestFit="1" customWidth="1"/>
    <col min="2725" max="2725" width="18" style="137" bestFit="1" customWidth="1"/>
    <col min="2726" max="2728" width="12.85546875" style="137" bestFit="1" customWidth="1"/>
    <col min="2729" max="2729" width="13.85546875" style="137" bestFit="1" customWidth="1"/>
    <col min="2730" max="2731" width="12.85546875" style="137" bestFit="1" customWidth="1"/>
    <col min="2732" max="2732" width="11" style="137" bestFit="1" customWidth="1"/>
    <col min="2733" max="2733" width="13.85546875" style="137" bestFit="1" customWidth="1"/>
    <col min="2734" max="2734" width="14.85546875" style="137" bestFit="1" customWidth="1"/>
    <col min="2735" max="2735" width="17.7109375" style="137" bestFit="1" customWidth="1"/>
    <col min="2736" max="2736" width="15.140625" style="137" bestFit="1" customWidth="1"/>
    <col min="2737" max="2737" width="16.7109375" style="137" bestFit="1" customWidth="1"/>
    <col min="2738" max="2738" width="15.7109375" style="137" bestFit="1" customWidth="1"/>
    <col min="2739" max="2739" width="17.7109375" style="137" bestFit="1" customWidth="1"/>
    <col min="2740" max="2740" width="15.7109375" style="137" bestFit="1" customWidth="1"/>
    <col min="2741" max="2741" width="18" style="137" bestFit="1" customWidth="1"/>
    <col min="2742" max="2742" width="13.140625" style="137" bestFit="1" customWidth="1"/>
    <col min="2743" max="2743" width="17.7109375" style="137" bestFit="1" customWidth="1"/>
    <col min="2744" max="2744" width="15.140625" style="137" bestFit="1" customWidth="1"/>
    <col min="2745" max="2745" width="18" style="137" bestFit="1" customWidth="1"/>
    <col min="2746" max="2746" width="15.7109375" style="137" bestFit="1" customWidth="1"/>
    <col min="2747" max="2748" width="15.140625" style="137" bestFit="1" customWidth="1"/>
    <col min="2749" max="2749" width="15.7109375" style="137" bestFit="1" customWidth="1"/>
    <col min="2750" max="2750" width="12.85546875" style="137" customWidth="1"/>
    <col min="2751" max="2751" width="17.7109375" style="137" bestFit="1" customWidth="1"/>
    <col min="2752" max="2752" width="15.85546875" style="137" bestFit="1" customWidth="1"/>
    <col min="2753" max="2753" width="18" style="137" bestFit="1" customWidth="1"/>
    <col min="2754" max="2754" width="10.5703125" style="137" bestFit="1" customWidth="1"/>
    <col min="2755" max="2755" width="17.7109375" style="137" bestFit="1" customWidth="1"/>
    <col min="2756" max="2756" width="15.140625" style="137" bestFit="1" customWidth="1"/>
    <col min="2757" max="2757" width="18" style="137" bestFit="1" customWidth="1"/>
    <col min="2758" max="2758" width="15.7109375" style="137" bestFit="1" customWidth="1"/>
    <col min="2759" max="2759" width="17.7109375" style="137" bestFit="1" customWidth="1"/>
    <col min="2760" max="2760" width="15.7109375" style="137" bestFit="1" customWidth="1"/>
    <col min="2761" max="2761" width="18" style="137" bestFit="1" customWidth="1"/>
    <col min="2762" max="2762" width="12.85546875" style="137" bestFit="1" customWidth="1"/>
    <col min="2763" max="2763" width="12.42578125" style="137" bestFit="1" customWidth="1"/>
    <col min="2764" max="2764" width="10.7109375" style="137" bestFit="1" customWidth="1"/>
    <col min="2765" max="2765" width="10.140625" style="137" customWidth="1"/>
    <col min="2766" max="2766" width="13.140625" style="137" bestFit="1" customWidth="1"/>
    <col min="2767" max="2770" width="0" style="137" hidden="1" customWidth="1"/>
    <col min="2771" max="2771" width="15.140625" style="137" bestFit="1" customWidth="1"/>
    <col min="2772" max="2772" width="13" style="137" bestFit="1" customWidth="1"/>
    <col min="2773" max="2773" width="15.28515625" style="137" bestFit="1" customWidth="1"/>
    <col min="2774" max="2774" width="12.85546875" style="137" bestFit="1" customWidth="1"/>
    <col min="2775" max="2778" width="0" style="137" hidden="1" customWidth="1"/>
    <col min="2779" max="2780" width="17.7109375" style="137" bestFit="1" customWidth="1"/>
    <col min="2781" max="2781" width="18.85546875" style="137" bestFit="1" customWidth="1"/>
    <col min="2782" max="2782" width="12.85546875" style="137" bestFit="1" customWidth="1"/>
    <col min="2783" max="2783" width="17.7109375" style="137" bestFit="1" customWidth="1"/>
    <col min="2784" max="2784" width="12.5703125" style="137" bestFit="1" customWidth="1"/>
    <col min="2785" max="2785" width="18" style="137" bestFit="1" customWidth="1"/>
    <col min="2786" max="2786" width="13" style="137" customWidth="1"/>
    <col min="2787" max="2787" width="15.140625" style="137" bestFit="1" customWidth="1"/>
    <col min="2788" max="2788" width="13" style="137" bestFit="1" customWidth="1"/>
    <col min="2789" max="2789" width="16.7109375" style="137" bestFit="1" customWidth="1"/>
    <col min="2790" max="2790" width="13.140625" style="137" bestFit="1" customWidth="1"/>
    <col min="2791" max="2793" width="12.140625" style="137" customWidth="1"/>
    <col min="2794" max="2795" width="14" style="137" customWidth="1"/>
    <col min="2796" max="2796" width="26.28515625" style="137" customWidth="1"/>
    <col min="2797" max="2797" width="15.42578125" style="137" bestFit="1" customWidth="1"/>
    <col min="2798" max="2798" width="11.140625" style="137" bestFit="1" customWidth="1"/>
    <col min="2799" max="2799" width="9.140625" style="137"/>
    <col min="2800" max="2800" width="9.28515625" style="137" bestFit="1" customWidth="1"/>
    <col min="2801" max="2948" width="9.140625" style="137"/>
    <col min="2949" max="2949" width="6" style="137" bestFit="1" customWidth="1"/>
    <col min="2950" max="2950" width="23.7109375" style="137" customWidth="1"/>
    <col min="2951" max="2951" width="19.5703125" style="137" bestFit="1" customWidth="1"/>
    <col min="2952" max="2952" width="19.7109375" style="137" bestFit="1" customWidth="1"/>
    <col min="2953" max="2953" width="18.85546875" style="137" bestFit="1" customWidth="1"/>
    <col min="2954" max="2954" width="12.85546875" style="137" bestFit="1" customWidth="1"/>
    <col min="2955" max="2955" width="17.7109375" style="137" bestFit="1" customWidth="1"/>
    <col min="2956" max="2956" width="17.5703125" style="137" bestFit="1" customWidth="1"/>
    <col min="2957" max="2957" width="18.85546875" style="137" bestFit="1" customWidth="1"/>
    <col min="2958" max="2958" width="12.42578125" style="137" bestFit="1" customWidth="1"/>
    <col min="2959" max="2959" width="15.85546875" style="137" bestFit="1" customWidth="1"/>
    <col min="2960" max="2960" width="17.7109375" style="137" bestFit="1" customWidth="1"/>
    <col min="2961" max="2961" width="18" style="137" bestFit="1" customWidth="1"/>
    <col min="2962" max="2962" width="13.5703125" style="137" customWidth="1"/>
    <col min="2963" max="2963" width="15.85546875" style="137" bestFit="1" customWidth="1"/>
    <col min="2964" max="2964" width="15.140625" style="137" bestFit="1" customWidth="1"/>
    <col min="2965" max="2965" width="18" style="137" bestFit="1" customWidth="1"/>
    <col min="2966" max="2966" width="13.140625" style="137" bestFit="1" customWidth="1"/>
    <col min="2967" max="2967" width="17.7109375" style="137" bestFit="1" customWidth="1"/>
    <col min="2968" max="2968" width="15.85546875" style="137" customWidth="1"/>
    <col min="2969" max="2969" width="18" style="137" bestFit="1" customWidth="1"/>
    <col min="2970" max="2970" width="13.5703125" style="137" customWidth="1"/>
    <col min="2971" max="2971" width="15.140625" style="137" bestFit="1" customWidth="1"/>
    <col min="2972" max="2972" width="12.85546875" style="137" bestFit="1" customWidth="1"/>
    <col min="2973" max="2973" width="15.28515625" style="137" bestFit="1" customWidth="1"/>
    <col min="2974" max="2974" width="14.85546875" style="137" bestFit="1" customWidth="1"/>
    <col min="2975" max="2976" width="17.5703125" style="137" bestFit="1" customWidth="1"/>
    <col min="2977" max="2977" width="11.140625" style="137" bestFit="1" customWidth="1"/>
    <col min="2978" max="2978" width="13.42578125" style="137" customWidth="1"/>
    <col min="2979" max="2979" width="17.7109375" style="137" bestFit="1" customWidth="1"/>
    <col min="2980" max="2980" width="17.5703125" style="137" bestFit="1" customWidth="1"/>
    <col min="2981" max="2981" width="18" style="137" bestFit="1" customWidth="1"/>
    <col min="2982" max="2984" width="12.85546875" style="137" bestFit="1" customWidth="1"/>
    <col min="2985" max="2985" width="13.85546875" style="137" bestFit="1" customWidth="1"/>
    <col min="2986" max="2987" width="12.85546875" style="137" bestFit="1" customWidth="1"/>
    <col min="2988" max="2988" width="11" style="137" bestFit="1" customWidth="1"/>
    <col min="2989" max="2989" width="13.85546875" style="137" bestFit="1" customWidth="1"/>
    <col min="2990" max="2990" width="14.85546875" style="137" bestFit="1" customWidth="1"/>
    <col min="2991" max="2991" width="17.7109375" style="137" bestFit="1" customWidth="1"/>
    <col min="2992" max="2992" width="15.140625" style="137" bestFit="1" customWidth="1"/>
    <col min="2993" max="2993" width="16.7109375" style="137" bestFit="1" customWidth="1"/>
    <col min="2994" max="2994" width="15.7109375" style="137" bestFit="1" customWidth="1"/>
    <col min="2995" max="2995" width="17.7109375" style="137" bestFit="1" customWidth="1"/>
    <col min="2996" max="2996" width="15.7109375" style="137" bestFit="1" customWidth="1"/>
    <col min="2997" max="2997" width="18" style="137" bestFit="1" customWidth="1"/>
    <col min="2998" max="2998" width="13.140625" style="137" bestFit="1" customWidth="1"/>
    <col min="2999" max="2999" width="17.7109375" style="137" bestFit="1" customWidth="1"/>
    <col min="3000" max="3000" width="15.140625" style="137" bestFit="1" customWidth="1"/>
    <col min="3001" max="3001" width="18" style="137" bestFit="1" customWidth="1"/>
    <col min="3002" max="3002" width="15.7109375" style="137" bestFit="1" customWidth="1"/>
    <col min="3003" max="3004" width="15.140625" style="137" bestFit="1" customWidth="1"/>
    <col min="3005" max="3005" width="15.7109375" style="137" bestFit="1" customWidth="1"/>
    <col min="3006" max="3006" width="12.85546875" style="137" customWidth="1"/>
    <col min="3007" max="3007" width="17.7109375" style="137" bestFit="1" customWidth="1"/>
    <col min="3008" max="3008" width="15.85546875" style="137" bestFit="1" customWidth="1"/>
    <col min="3009" max="3009" width="18" style="137" bestFit="1" customWidth="1"/>
    <col min="3010" max="3010" width="10.5703125" style="137" bestFit="1" customWidth="1"/>
    <col min="3011" max="3011" width="17.7109375" style="137" bestFit="1" customWidth="1"/>
    <col min="3012" max="3012" width="15.140625" style="137" bestFit="1" customWidth="1"/>
    <col min="3013" max="3013" width="18" style="137" bestFit="1" customWidth="1"/>
    <col min="3014" max="3014" width="15.7109375" style="137" bestFit="1" customWidth="1"/>
    <col min="3015" max="3015" width="17.7109375" style="137" bestFit="1" customWidth="1"/>
    <col min="3016" max="3016" width="15.7109375" style="137" bestFit="1" customWidth="1"/>
    <col min="3017" max="3017" width="18" style="137" bestFit="1" customWidth="1"/>
    <col min="3018" max="3018" width="12.85546875" style="137" bestFit="1" customWidth="1"/>
    <col min="3019" max="3019" width="12.42578125" style="137" bestFit="1" customWidth="1"/>
    <col min="3020" max="3020" width="10.7109375" style="137" bestFit="1" customWidth="1"/>
    <col min="3021" max="3021" width="10.140625" style="137" customWidth="1"/>
    <col min="3022" max="3022" width="13.140625" style="137" bestFit="1" customWidth="1"/>
    <col min="3023" max="3026" width="0" style="137" hidden="1" customWidth="1"/>
    <col min="3027" max="3027" width="15.140625" style="137" bestFit="1" customWidth="1"/>
    <col min="3028" max="3028" width="13" style="137" bestFit="1" customWidth="1"/>
    <col min="3029" max="3029" width="15.28515625" style="137" bestFit="1" customWidth="1"/>
    <col min="3030" max="3030" width="12.85546875" style="137" bestFit="1" customWidth="1"/>
    <col min="3031" max="3034" width="0" style="137" hidden="1" customWidth="1"/>
    <col min="3035" max="3036" width="17.7109375" style="137" bestFit="1" customWidth="1"/>
    <col min="3037" max="3037" width="18.85546875" style="137" bestFit="1" customWidth="1"/>
    <col min="3038" max="3038" width="12.85546875" style="137" bestFit="1" customWidth="1"/>
    <col min="3039" max="3039" width="17.7109375" style="137" bestFit="1" customWidth="1"/>
    <col min="3040" max="3040" width="12.5703125" style="137" bestFit="1" customWidth="1"/>
    <col min="3041" max="3041" width="18" style="137" bestFit="1" customWidth="1"/>
    <col min="3042" max="3042" width="13" style="137" customWidth="1"/>
    <col min="3043" max="3043" width="15.140625" style="137" bestFit="1" customWidth="1"/>
    <col min="3044" max="3044" width="13" style="137" bestFit="1" customWidth="1"/>
    <col min="3045" max="3045" width="16.7109375" style="137" bestFit="1" customWidth="1"/>
    <col min="3046" max="3046" width="13.140625" style="137" bestFit="1" customWidth="1"/>
    <col min="3047" max="3049" width="12.140625" style="137" customWidth="1"/>
    <col min="3050" max="3051" width="14" style="137" customWidth="1"/>
    <col min="3052" max="3052" width="26.28515625" style="137" customWidth="1"/>
    <col min="3053" max="3053" width="15.42578125" style="137" bestFit="1" customWidth="1"/>
    <col min="3054" max="3054" width="11.140625" style="137" bestFit="1" customWidth="1"/>
    <col min="3055" max="3055" width="9.140625" style="137"/>
    <col min="3056" max="3056" width="9.28515625" style="137" bestFit="1" customWidth="1"/>
    <col min="3057" max="3204" width="9.140625" style="137"/>
    <col min="3205" max="3205" width="6" style="137" bestFit="1" customWidth="1"/>
    <col min="3206" max="3206" width="23.7109375" style="137" customWidth="1"/>
    <col min="3207" max="3207" width="19.5703125" style="137" bestFit="1" customWidth="1"/>
    <col min="3208" max="3208" width="19.7109375" style="137" bestFit="1" customWidth="1"/>
    <col min="3209" max="3209" width="18.85546875" style="137" bestFit="1" customWidth="1"/>
    <col min="3210" max="3210" width="12.85546875" style="137" bestFit="1" customWidth="1"/>
    <col min="3211" max="3211" width="17.7109375" style="137" bestFit="1" customWidth="1"/>
    <col min="3212" max="3212" width="17.5703125" style="137" bestFit="1" customWidth="1"/>
    <col min="3213" max="3213" width="18.85546875" style="137" bestFit="1" customWidth="1"/>
    <col min="3214" max="3214" width="12.42578125" style="137" bestFit="1" customWidth="1"/>
    <col min="3215" max="3215" width="15.85546875" style="137" bestFit="1" customWidth="1"/>
    <col min="3216" max="3216" width="17.7109375" style="137" bestFit="1" customWidth="1"/>
    <col min="3217" max="3217" width="18" style="137" bestFit="1" customWidth="1"/>
    <col min="3218" max="3218" width="13.5703125" style="137" customWidth="1"/>
    <col min="3219" max="3219" width="15.85546875" style="137" bestFit="1" customWidth="1"/>
    <col min="3220" max="3220" width="15.140625" style="137" bestFit="1" customWidth="1"/>
    <col min="3221" max="3221" width="18" style="137" bestFit="1" customWidth="1"/>
    <col min="3222" max="3222" width="13.140625" style="137" bestFit="1" customWidth="1"/>
    <col min="3223" max="3223" width="17.7109375" style="137" bestFit="1" customWidth="1"/>
    <col min="3224" max="3224" width="15.85546875" style="137" customWidth="1"/>
    <col min="3225" max="3225" width="18" style="137" bestFit="1" customWidth="1"/>
    <col min="3226" max="3226" width="13.5703125" style="137" customWidth="1"/>
    <col min="3227" max="3227" width="15.140625" style="137" bestFit="1" customWidth="1"/>
    <col min="3228" max="3228" width="12.85546875" style="137" bestFit="1" customWidth="1"/>
    <col min="3229" max="3229" width="15.28515625" style="137" bestFit="1" customWidth="1"/>
    <col min="3230" max="3230" width="14.85546875" style="137" bestFit="1" customWidth="1"/>
    <col min="3231" max="3232" width="17.5703125" style="137" bestFit="1" customWidth="1"/>
    <col min="3233" max="3233" width="11.140625" style="137" bestFit="1" customWidth="1"/>
    <col min="3234" max="3234" width="13.42578125" style="137" customWidth="1"/>
    <col min="3235" max="3235" width="17.7109375" style="137" bestFit="1" customWidth="1"/>
    <col min="3236" max="3236" width="17.5703125" style="137" bestFit="1" customWidth="1"/>
    <col min="3237" max="3237" width="18" style="137" bestFit="1" customWidth="1"/>
    <col min="3238" max="3240" width="12.85546875" style="137" bestFit="1" customWidth="1"/>
    <col min="3241" max="3241" width="13.85546875" style="137" bestFit="1" customWidth="1"/>
    <col min="3242" max="3243" width="12.85546875" style="137" bestFit="1" customWidth="1"/>
    <col min="3244" max="3244" width="11" style="137" bestFit="1" customWidth="1"/>
    <col min="3245" max="3245" width="13.85546875" style="137" bestFit="1" customWidth="1"/>
    <col min="3246" max="3246" width="14.85546875" style="137" bestFit="1" customWidth="1"/>
    <col min="3247" max="3247" width="17.7109375" style="137" bestFit="1" customWidth="1"/>
    <col min="3248" max="3248" width="15.140625" style="137" bestFit="1" customWidth="1"/>
    <col min="3249" max="3249" width="16.7109375" style="137" bestFit="1" customWidth="1"/>
    <col min="3250" max="3250" width="15.7109375" style="137" bestFit="1" customWidth="1"/>
    <col min="3251" max="3251" width="17.7109375" style="137" bestFit="1" customWidth="1"/>
    <col min="3252" max="3252" width="15.7109375" style="137" bestFit="1" customWidth="1"/>
    <col min="3253" max="3253" width="18" style="137" bestFit="1" customWidth="1"/>
    <col min="3254" max="3254" width="13.140625" style="137" bestFit="1" customWidth="1"/>
    <col min="3255" max="3255" width="17.7109375" style="137" bestFit="1" customWidth="1"/>
    <col min="3256" max="3256" width="15.140625" style="137" bestFit="1" customWidth="1"/>
    <col min="3257" max="3257" width="18" style="137" bestFit="1" customWidth="1"/>
    <col min="3258" max="3258" width="15.7109375" style="137" bestFit="1" customWidth="1"/>
    <col min="3259" max="3260" width="15.140625" style="137" bestFit="1" customWidth="1"/>
    <col min="3261" max="3261" width="15.7109375" style="137" bestFit="1" customWidth="1"/>
    <col min="3262" max="3262" width="12.85546875" style="137" customWidth="1"/>
    <col min="3263" max="3263" width="17.7109375" style="137" bestFit="1" customWidth="1"/>
    <col min="3264" max="3264" width="15.85546875" style="137" bestFit="1" customWidth="1"/>
    <col min="3265" max="3265" width="18" style="137" bestFit="1" customWidth="1"/>
    <col min="3266" max="3266" width="10.5703125" style="137" bestFit="1" customWidth="1"/>
    <col min="3267" max="3267" width="17.7109375" style="137" bestFit="1" customWidth="1"/>
    <col min="3268" max="3268" width="15.140625" style="137" bestFit="1" customWidth="1"/>
    <col min="3269" max="3269" width="18" style="137" bestFit="1" customWidth="1"/>
    <col min="3270" max="3270" width="15.7109375" style="137" bestFit="1" customWidth="1"/>
    <col min="3271" max="3271" width="17.7109375" style="137" bestFit="1" customWidth="1"/>
    <col min="3272" max="3272" width="15.7109375" style="137" bestFit="1" customWidth="1"/>
    <col min="3273" max="3273" width="18" style="137" bestFit="1" customWidth="1"/>
    <col min="3274" max="3274" width="12.85546875" style="137" bestFit="1" customWidth="1"/>
    <col min="3275" max="3275" width="12.42578125" style="137" bestFit="1" customWidth="1"/>
    <col min="3276" max="3276" width="10.7109375" style="137" bestFit="1" customWidth="1"/>
    <col min="3277" max="3277" width="10.140625" style="137" customWidth="1"/>
    <col min="3278" max="3278" width="13.140625" style="137" bestFit="1" customWidth="1"/>
    <col min="3279" max="3282" width="0" style="137" hidden="1" customWidth="1"/>
    <col min="3283" max="3283" width="15.140625" style="137" bestFit="1" customWidth="1"/>
    <col min="3284" max="3284" width="13" style="137" bestFit="1" customWidth="1"/>
    <col min="3285" max="3285" width="15.28515625" style="137" bestFit="1" customWidth="1"/>
    <col min="3286" max="3286" width="12.85546875" style="137" bestFit="1" customWidth="1"/>
    <col min="3287" max="3290" width="0" style="137" hidden="1" customWidth="1"/>
    <col min="3291" max="3292" width="17.7109375" style="137" bestFit="1" customWidth="1"/>
    <col min="3293" max="3293" width="18.85546875" style="137" bestFit="1" customWidth="1"/>
    <col min="3294" max="3294" width="12.85546875" style="137" bestFit="1" customWidth="1"/>
    <col min="3295" max="3295" width="17.7109375" style="137" bestFit="1" customWidth="1"/>
    <col min="3296" max="3296" width="12.5703125" style="137" bestFit="1" customWidth="1"/>
    <col min="3297" max="3297" width="18" style="137" bestFit="1" customWidth="1"/>
    <col min="3298" max="3298" width="13" style="137" customWidth="1"/>
    <col min="3299" max="3299" width="15.140625" style="137" bestFit="1" customWidth="1"/>
    <col min="3300" max="3300" width="13" style="137" bestFit="1" customWidth="1"/>
    <col min="3301" max="3301" width="16.7109375" style="137" bestFit="1" customWidth="1"/>
    <col min="3302" max="3302" width="13.140625" style="137" bestFit="1" customWidth="1"/>
    <col min="3303" max="3305" width="12.140625" style="137" customWidth="1"/>
    <col min="3306" max="3307" width="14" style="137" customWidth="1"/>
    <col min="3308" max="3308" width="26.28515625" style="137" customWidth="1"/>
    <col min="3309" max="3309" width="15.42578125" style="137" bestFit="1" customWidth="1"/>
    <col min="3310" max="3310" width="11.140625" style="137" bestFit="1" customWidth="1"/>
    <col min="3311" max="3311" width="9.140625" style="137"/>
    <col min="3312" max="3312" width="9.28515625" style="137" bestFit="1" customWidth="1"/>
    <col min="3313" max="3460" width="9.140625" style="137"/>
    <col min="3461" max="3461" width="6" style="137" bestFit="1" customWidth="1"/>
    <col min="3462" max="3462" width="23.7109375" style="137" customWidth="1"/>
    <col min="3463" max="3463" width="19.5703125" style="137" bestFit="1" customWidth="1"/>
    <col min="3464" max="3464" width="19.7109375" style="137" bestFit="1" customWidth="1"/>
    <col min="3465" max="3465" width="18.85546875" style="137" bestFit="1" customWidth="1"/>
    <col min="3466" max="3466" width="12.85546875" style="137" bestFit="1" customWidth="1"/>
    <col min="3467" max="3467" width="17.7109375" style="137" bestFit="1" customWidth="1"/>
    <col min="3468" max="3468" width="17.5703125" style="137" bestFit="1" customWidth="1"/>
    <col min="3469" max="3469" width="18.85546875" style="137" bestFit="1" customWidth="1"/>
    <col min="3470" max="3470" width="12.42578125" style="137" bestFit="1" customWidth="1"/>
    <col min="3471" max="3471" width="15.85546875" style="137" bestFit="1" customWidth="1"/>
    <col min="3472" max="3472" width="17.7109375" style="137" bestFit="1" customWidth="1"/>
    <col min="3473" max="3473" width="18" style="137" bestFit="1" customWidth="1"/>
    <col min="3474" max="3474" width="13.5703125" style="137" customWidth="1"/>
    <col min="3475" max="3475" width="15.85546875" style="137" bestFit="1" customWidth="1"/>
    <col min="3476" max="3476" width="15.140625" style="137" bestFit="1" customWidth="1"/>
    <col min="3477" max="3477" width="18" style="137" bestFit="1" customWidth="1"/>
    <col min="3478" max="3478" width="13.140625" style="137" bestFit="1" customWidth="1"/>
    <col min="3479" max="3479" width="17.7109375" style="137" bestFit="1" customWidth="1"/>
    <col min="3480" max="3480" width="15.85546875" style="137" customWidth="1"/>
    <col min="3481" max="3481" width="18" style="137" bestFit="1" customWidth="1"/>
    <col min="3482" max="3482" width="13.5703125" style="137" customWidth="1"/>
    <col min="3483" max="3483" width="15.140625" style="137" bestFit="1" customWidth="1"/>
    <col min="3484" max="3484" width="12.85546875" style="137" bestFit="1" customWidth="1"/>
    <col min="3485" max="3485" width="15.28515625" style="137" bestFit="1" customWidth="1"/>
    <col min="3486" max="3486" width="14.85546875" style="137" bestFit="1" customWidth="1"/>
    <col min="3487" max="3488" width="17.5703125" style="137" bestFit="1" customWidth="1"/>
    <col min="3489" max="3489" width="11.140625" style="137" bestFit="1" customWidth="1"/>
    <col min="3490" max="3490" width="13.42578125" style="137" customWidth="1"/>
    <col min="3491" max="3491" width="17.7109375" style="137" bestFit="1" customWidth="1"/>
    <col min="3492" max="3492" width="17.5703125" style="137" bestFit="1" customWidth="1"/>
    <col min="3493" max="3493" width="18" style="137" bestFit="1" customWidth="1"/>
    <col min="3494" max="3496" width="12.85546875" style="137" bestFit="1" customWidth="1"/>
    <col min="3497" max="3497" width="13.85546875" style="137" bestFit="1" customWidth="1"/>
    <col min="3498" max="3499" width="12.85546875" style="137" bestFit="1" customWidth="1"/>
    <col min="3500" max="3500" width="11" style="137" bestFit="1" customWidth="1"/>
    <col min="3501" max="3501" width="13.85546875" style="137" bestFit="1" customWidth="1"/>
    <col min="3502" max="3502" width="14.85546875" style="137" bestFit="1" customWidth="1"/>
    <col min="3503" max="3503" width="17.7109375" style="137" bestFit="1" customWidth="1"/>
    <col min="3504" max="3504" width="15.140625" style="137" bestFit="1" customWidth="1"/>
    <col min="3505" max="3505" width="16.7109375" style="137" bestFit="1" customWidth="1"/>
    <col min="3506" max="3506" width="15.7109375" style="137" bestFit="1" customWidth="1"/>
    <col min="3507" max="3507" width="17.7109375" style="137" bestFit="1" customWidth="1"/>
    <col min="3508" max="3508" width="15.7109375" style="137" bestFit="1" customWidth="1"/>
    <col min="3509" max="3509" width="18" style="137" bestFit="1" customWidth="1"/>
    <col min="3510" max="3510" width="13.140625" style="137" bestFit="1" customWidth="1"/>
    <col min="3511" max="3511" width="17.7109375" style="137" bestFit="1" customWidth="1"/>
    <col min="3512" max="3512" width="15.140625" style="137" bestFit="1" customWidth="1"/>
    <col min="3513" max="3513" width="18" style="137" bestFit="1" customWidth="1"/>
    <col min="3514" max="3514" width="15.7109375" style="137" bestFit="1" customWidth="1"/>
    <col min="3515" max="3516" width="15.140625" style="137" bestFit="1" customWidth="1"/>
    <col min="3517" max="3517" width="15.7109375" style="137" bestFit="1" customWidth="1"/>
    <col min="3518" max="3518" width="12.85546875" style="137" customWidth="1"/>
    <col min="3519" max="3519" width="17.7109375" style="137" bestFit="1" customWidth="1"/>
    <col min="3520" max="3520" width="15.85546875" style="137" bestFit="1" customWidth="1"/>
    <col min="3521" max="3521" width="18" style="137" bestFit="1" customWidth="1"/>
    <col min="3522" max="3522" width="10.5703125" style="137" bestFit="1" customWidth="1"/>
    <col min="3523" max="3523" width="17.7109375" style="137" bestFit="1" customWidth="1"/>
    <col min="3524" max="3524" width="15.140625" style="137" bestFit="1" customWidth="1"/>
    <col min="3525" max="3525" width="18" style="137" bestFit="1" customWidth="1"/>
    <col min="3526" max="3526" width="15.7109375" style="137" bestFit="1" customWidth="1"/>
    <col min="3527" max="3527" width="17.7109375" style="137" bestFit="1" customWidth="1"/>
    <col min="3528" max="3528" width="15.7109375" style="137" bestFit="1" customWidth="1"/>
    <col min="3529" max="3529" width="18" style="137" bestFit="1" customWidth="1"/>
    <col min="3530" max="3530" width="12.85546875" style="137" bestFit="1" customWidth="1"/>
    <col min="3531" max="3531" width="12.42578125" style="137" bestFit="1" customWidth="1"/>
    <col min="3532" max="3532" width="10.7109375" style="137" bestFit="1" customWidth="1"/>
    <col min="3533" max="3533" width="10.140625" style="137" customWidth="1"/>
    <col min="3534" max="3534" width="13.140625" style="137" bestFit="1" customWidth="1"/>
    <col min="3535" max="3538" width="0" style="137" hidden="1" customWidth="1"/>
    <col min="3539" max="3539" width="15.140625" style="137" bestFit="1" customWidth="1"/>
    <col min="3540" max="3540" width="13" style="137" bestFit="1" customWidth="1"/>
    <col min="3541" max="3541" width="15.28515625" style="137" bestFit="1" customWidth="1"/>
    <col min="3542" max="3542" width="12.85546875" style="137" bestFit="1" customWidth="1"/>
    <col min="3543" max="3546" width="0" style="137" hidden="1" customWidth="1"/>
    <col min="3547" max="3548" width="17.7109375" style="137" bestFit="1" customWidth="1"/>
    <col min="3549" max="3549" width="18.85546875" style="137" bestFit="1" customWidth="1"/>
    <col min="3550" max="3550" width="12.85546875" style="137" bestFit="1" customWidth="1"/>
    <col min="3551" max="3551" width="17.7109375" style="137" bestFit="1" customWidth="1"/>
    <col min="3552" max="3552" width="12.5703125" style="137" bestFit="1" customWidth="1"/>
    <col min="3553" max="3553" width="18" style="137" bestFit="1" customWidth="1"/>
    <col min="3554" max="3554" width="13" style="137" customWidth="1"/>
    <col min="3555" max="3555" width="15.140625" style="137" bestFit="1" customWidth="1"/>
    <col min="3556" max="3556" width="13" style="137" bestFit="1" customWidth="1"/>
    <col min="3557" max="3557" width="16.7109375" style="137" bestFit="1" customWidth="1"/>
    <col min="3558" max="3558" width="13.140625" style="137" bestFit="1" customWidth="1"/>
    <col min="3559" max="3561" width="12.140625" style="137" customWidth="1"/>
    <col min="3562" max="3563" width="14" style="137" customWidth="1"/>
    <col min="3564" max="3564" width="26.28515625" style="137" customWidth="1"/>
    <col min="3565" max="3565" width="15.42578125" style="137" bestFit="1" customWidth="1"/>
    <col min="3566" max="3566" width="11.140625" style="137" bestFit="1" customWidth="1"/>
    <col min="3567" max="3567" width="9.140625" style="137"/>
    <col min="3568" max="3568" width="9.28515625" style="137" bestFit="1" customWidth="1"/>
    <col min="3569" max="3716" width="9.140625" style="137"/>
    <col min="3717" max="3717" width="6" style="137" bestFit="1" customWidth="1"/>
    <col min="3718" max="3718" width="23.7109375" style="137" customWidth="1"/>
    <col min="3719" max="3719" width="19.5703125" style="137" bestFit="1" customWidth="1"/>
    <col min="3720" max="3720" width="19.7109375" style="137" bestFit="1" customWidth="1"/>
    <col min="3721" max="3721" width="18.85546875" style="137" bestFit="1" customWidth="1"/>
    <col min="3722" max="3722" width="12.85546875" style="137" bestFit="1" customWidth="1"/>
    <col min="3723" max="3723" width="17.7109375" style="137" bestFit="1" customWidth="1"/>
    <col min="3724" max="3724" width="17.5703125" style="137" bestFit="1" customWidth="1"/>
    <col min="3725" max="3725" width="18.85546875" style="137" bestFit="1" customWidth="1"/>
    <col min="3726" max="3726" width="12.42578125" style="137" bestFit="1" customWidth="1"/>
    <col min="3727" max="3727" width="15.85546875" style="137" bestFit="1" customWidth="1"/>
    <col min="3728" max="3728" width="17.7109375" style="137" bestFit="1" customWidth="1"/>
    <col min="3729" max="3729" width="18" style="137" bestFit="1" customWidth="1"/>
    <col min="3730" max="3730" width="13.5703125" style="137" customWidth="1"/>
    <col min="3731" max="3731" width="15.85546875" style="137" bestFit="1" customWidth="1"/>
    <col min="3732" max="3732" width="15.140625" style="137" bestFit="1" customWidth="1"/>
    <col min="3733" max="3733" width="18" style="137" bestFit="1" customWidth="1"/>
    <col min="3734" max="3734" width="13.140625" style="137" bestFit="1" customWidth="1"/>
    <col min="3735" max="3735" width="17.7109375" style="137" bestFit="1" customWidth="1"/>
    <col min="3736" max="3736" width="15.85546875" style="137" customWidth="1"/>
    <col min="3737" max="3737" width="18" style="137" bestFit="1" customWidth="1"/>
    <col min="3738" max="3738" width="13.5703125" style="137" customWidth="1"/>
    <col min="3739" max="3739" width="15.140625" style="137" bestFit="1" customWidth="1"/>
    <col min="3740" max="3740" width="12.85546875" style="137" bestFit="1" customWidth="1"/>
    <col min="3741" max="3741" width="15.28515625" style="137" bestFit="1" customWidth="1"/>
    <col min="3742" max="3742" width="14.85546875" style="137" bestFit="1" customWidth="1"/>
    <col min="3743" max="3744" width="17.5703125" style="137" bestFit="1" customWidth="1"/>
    <col min="3745" max="3745" width="11.140625" style="137" bestFit="1" customWidth="1"/>
    <col min="3746" max="3746" width="13.42578125" style="137" customWidth="1"/>
    <col min="3747" max="3747" width="17.7109375" style="137" bestFit="1" customWidth="1"/>
    <col min="3748" max="3748" width="17.5703125" style="137" bestFit="1" customWidth="1"/>
    <col min="3749" max="3749" width="18" style="137" bestFit="1" customWidth="1"/>
    <col min="3750" max="3752" width="12.85546875" style="137" bestFit="1" customWidth="1"/>
    <col min="3753" max="3753" width="13.85546875" style="137" bestFit="1" customWidth="1"/>
    <col min="3754" max="3755" width="12.85546875" style="137" bestFit="1" customWidth="1"/>
    <col min="3756" max="3756" width="11" style="137" bestFit="1" customWidth="1"/>
    <col min="3757" max="3757" width="13.85546875" style="137" bestFit="1" customWidth="1"/>
    <col min="3758" max="3758" width="14.85546875" style="137" bestFit="1" customWidth="1"/>
    <col min="3759" max="3759" width="17.7109375" style="137" bestFit="1" customWidth="1"/>
    <col min="3760" max="3760" width="15.140625" style="137" bestFit="1" customWidth="1"/>
    <col min="3761" max="3761" width="16.7109375" style="137" bestFit="1" customWidth="1"/>
    <col min="3762" max="3762" width="15.7109375" style="137" bestFit="1" customWidth="1"/>
    <col min="3763" max="3763" width="17.7109375" style="137" bestFit="1" customWidth="1"/>
    <col min="3764" max="3764" width="15.7109375" style="137" bestFit="1" customWidth="1"/>
    <col min="3765" max="3765" width="18" style="137" bestFit="1" customWidth="1"/>
    <col min="3766" max="3766" width="13.140625" style="137" bestFit="1" customWidth="1"/>
    <col min="3767" max="3767" width="17.7109375" style="137" bestFit="1" customWidth="1"/>
    <col min="3768" max="3768" width="15.140625" style="137" bestFit="1" customWidth="1"/>
    <col min="3769" max="3769" width="18" style="137" bestFit="1" customWidth="1"/>
    <col min="3770" max="3770" width="15.7109375" style="137" bestFit="1" customWidth="1"/>
    <col min="3771" max="3772" width="15.140625" style="137" bestFit="1" customWidth="1"/>
    <col min="3773" max="3773" width="15.7109375" style="137" bestFit="1" customWidth="1"/>
    <col min="3774" max="3774" width="12.85546875" style="137" customWidth="1"/>
    <col min="3775" max="3775" width="17.7109375" style="137" bestFit="1" customWidth="1"/>
    <col min="3776" max="3776" width="15.85546875" style="137" bestFit="1" customWidth="1"/>
    <col min="3777" max="3777" width="18" style="137" bestFit="1" customWidth="1"/>
    <col min="3778" max="3778" width="10.5703125" style="137" bestFit="1" customWidth="1"/>
    <col min="3779" max="3779" width="17.7109375" style="137" bestFit="1" customWidth="1"/>
    <col min="3780" max="3780" width="15.140625" style="137" bestFit="1" customWidth="1"/>
    <col min="3781" max="3781" width="18" style="137" bestFit="1" customWidth="1"/>
    <col min="3782" max="3782" width="15.7109375" style="137" bestFit="1" customWidth="1"/>
    <col min="3783" max="3783" width="17.7109375" style="137" bestFit="1" customWidth="1"/>
    <col min="3784" max="3784" width="15.7109375" style="137" bestFit="1" customWidth="1"/>
    <col min="3785" max="3785" width="18" style="137" bestFit="1" customWidth="1"/>
    <col min="3786" max="3786" width="12.85546875" style="137" bestFit="1" customWidth="1"/>
    <col min="3787" max="3787" width="12.42578125" style="137" bestFit="1" customWidth="1"/>
    <col min="3788" max="3788" width="10.7109375" style="137" bestFit="1" customWidth="1"/>
    <col min="3789" max="3789" width="10.140625" style="137" customWidth="1"/>
    <col min="3790" max="3790" width="13.140625" style="137" bestFit="1" customWidth="1"/>
    <col min="3791" max="3794" width="0" style="137" hidden="1" customWidth="1"/>
    <col min="3795" max="3795" width="15.140625" style="137" bestFit="1" customWidth="1"/>
    <col min="3796" max="3796" width="13" style="137" bestFit="1" customWidth="1"/>
    <col min="3797" max="3797" width="15.28515625" style="137" bestFit="1" customWidth="1"/>
    <col min="3798" max="3798" width="12.85546875" style="137" bestFit="1" customWidth="1"/>
    <col min="3799" max="3802" width="0" style="137" hidden="1" customWidth="1"/>
    <col min="3803" max="3804" width="17.7109375" style="137" bestFit="1" customWidth="1"/>
    <col min="3805" max="3805" width="18.85546875" style="137" bestFit="1" customWidth="1"/>
    <col min="3806" max="3806" width="12.85546875" style="137" bestFit="1" customWidth="1"/>
    <col min="3807" max="3807" width="17.7109375" style="137" bestFit="1" customWidth="1"/>
    <col min="3808" max="3808" width="12.5703125" style="137" bestFit="1" customWidth="1"/>
    <col min="3809" max="3809" width="18" style="137" bestFit="1" customWidth="1"/>
    <col min="3810" max="3810" width="13" style="137" customWidth="1"/>
    <col min="3811" max="3811" width="15.140625" style="137" bestFit="1" customWidth="1"/>
    <col min="3812" max="3812" width="13" style="137" bestFit="1" customWidth="1"/>
    <col min="3813" max="3813" width="16.7109375" style="137" bestFit="1" customWidth="1"/>
    <col min="3814" max="3814" width="13.140625" style="137" bestFit="1" customWidth="1"/>
    <col min="3815" max="3817" width="12.140625" style="137" customWidth="1"/>
    <col min="3818" max="3819" width="14" style="137" customWidth="1"/>
    <col min="3820" max="3820" width="26.28515625" style="137" customWidth="1"/>
    <col min="3821" max="3821" width="15.42578125" style="137" bestFit="1" customWidth="1"/>
    <col min="3822" max="3822" width="11.140625" style="137" bestFit="1" customWidth="1"/>
    <col min="3823" max="3823" width="9.140625" style="137"/>
    <col min="3824" max="3824" width="9.28515625" style="137" bestFit="1" customWidth="1"/>
    <col min="3825" max="3972" width="9.140625" style="137"/>
    <col min="3973" max="3973" width="6" style="137" bestFit="1" customWidth="1"/>
    <col min="3974" max="3974" width="23.7109375" style="137" customWidth="1"/>
    <col min="3975" max="3975" width="19.5703125" style="137" bestFit="1" customWidth="1"/>
    <col min="3976" max="3976" width="19.7109375" style="137" bestFit="1" customWidth="1"/>
    <col min="3977" max="3977" width="18.85546875" style="137" bestFit="1" customWidth="1"/>
    <col min="3978" max="3978" width="12.85546875" style="137" bestFit="1" customWidth="1"/>
    <col min="3979" max="3979" width="17.7109375" style="137" bestFit="1" customWidth="1"/>
    <col min="3980" max="3980" width="17.5703125" style="137" bestFit="1" customWidth="1"/>
    <col min="3981" max="3981" width="18.85546875" style="137" bestFit="1" customWidth="1"/>
    <col min="3982" max="3982" width="12.42578125" style="137" bestFit="1" customWidth="1"/>
    <col min="3983" max="3983" width="15.85546875" style="137" bestFit="1" customWidth="1"/>
    <col min="3984" max="3984" width="17.7109375" style="137" bestFit="1" customWidth="1"/>
    <col min="3985" max="3985" width="18" style="137" bestFit="1" customWidth="1"/>
    <col min="3986" max="3986" width="13.5703125" style="137" customWidth="1"/>
    <col min="3987" max="3987" width="15.85546875" style="137" bestFit="1" customWidth="1"/>
    <col min="3988" max="3988" width="15.140625" style="137" bestFit="1" customWidth="1"/>
    <col min="3989" max="3989" width="18" style="137" bestFit="1" customWidth="1"/>
    <col min="3990" max="3990" width="13.140625" style="137" bestFit="1" customWidth="1"/>
    <col min="3991" max="3991" width="17.7109375" style="137" bestFit="1" customWidth="1"/>
    <col min="3992" max="3992" width="15.85546875" style="137" customWidth="1"/>
    <col min="3993" max="3993" width="18" style="137" bestFit="1" customWidth="1"/>
    <col min="3994" max="3994" width="13.5703125" style="137" customWidth="1"/>
    <col min="3995" max="3995" width="15.140625" style="137" bestFit="1" customWidth="1"/>
    <col min="3996" max="3996" width="12.85546875" style="137" bestFit="1" customWidth="1"/>
    <col min="3997" max="3997" width="15.28515625" style="137" bestFit="1" customWidth="1"/>
    <col min="3998" max="3998" width="14.85546875" style="137" bestFit="1" customWidth="1"/>
    <col min="3999" max="4000" width="17.5703125" style="137" bestFit="1" customWidth="1"/>
    <col min="4001" max="4001" width="11.140625" style="137" bestFit="1" customWidth="1"/>
    <col min="4002" max="4002" width="13.42578125" style="137" customWidth="1"/>
    <col min="4003" max="4003" width="17.7109375" style="137" bestFit="1" customWidth="1"/>
    <col min="4004" max="4004" width="17.5703125" style="137" bestFit="1" customWidth="1"/>
    <col min="4005" max="4005" width="18" style="137" bestFit="1" customWidth="1"/>
    <col min="4006" max="4008" width="12.85546875" style="137" bestFit="1" customWidth="1"/>
    <col min="4009" max="4009" width="13.85546875" style="137" bestFit="1" customWidth="1"/>
    <col min="4010" max="4011" width="12.85546875" style="137" bestFit="1" customWidth="1"/>
    <col min="4012" max="4012" width="11" style="137" bestFit="1" customWidth="1"/>
    <col min="4013" max="4013" width="13.85546875" style="137" bestFit="1" customWidth="1"/>
    <col min="4014" max="4014" width="14.85546875" style="137" bestFit="1" customWidth="1"/>
    <col min="4015" max="4015" width="17.7109375" style="137" bestFit="1" customWidth="1"/>
    <col min="4016" max="4016" width="15.140625" style="137" bestFit="1" customWidth="1"/>
    <col min="4017" max="4017" width="16.7109375" style="137" bestFit="1" customWidth="1"/>
    <col min="4018" max="4018" width="15.7109375" style="137" bestFit="1" customWidth="1"/>
    <col min="4019" max="4019" width="17.7109375" style="137" bestFit="1" customWidth="1"/>
    <col min="4020" max="4020" width="15.7109375" style="137" bestFit="1" customWidth="1"/>
    <col min="4021" max="4021" width="18" style="137" bestFit="1" customWidth="1"/>
    <col min="4022" max="4022" width="13.140625" style="137" bestFit="1" customWidth="1"/>
    <col min="4023" max="4023" width="17.7109375" style="137" bestFit="1" customWidth="1"/>
    <col min="4024" max="4024" width="15.140625" style="137" bestFit="1" customWidth="1"/>
    <col min="4025" max="4025" width="18" style="137" bestFit="1" customWidth="1"/>
    <col min="4026" max="4026" width="15.7109375" style="137" bestFit="1" customWidth="1"/>
    <col min="4027" max="4028" width="15.140625" style="137" bestFit="1" customWidth="1"/>
    <col min="4029" max="4029" width="15.7109375" style="137" bestFit="1" customWidth="1"/>
    <col min="4030" max="4030" width="12.85546875" style="137" customWidth="1"/>
    <col min="4031" max="4031" width="17.7109375" style="137" bestFit="1" customWidth="1"/>
    <col min="4032" max="4032" width="15.85546875" style="137" bestFit="1" customWidth="1"/>
    <col min="4033" max="4033" width="18" style="137" bestFit="1" customWidth="1"/>
    <col min="4034" max="4034" width="10.5703125" style="137" bestFit="1" customWidth="1"/>
    <col min="4035" max="4035" width="17.7109375" style="137" bestFit="1" customWidth="1"/>
    <col min="4036" max="4036" width="15.140625" style="137" bestFit="1" customWidth="1"/>
    <col min="4037" max="4037" width="18" style="137" bestFit="1" customWidth="1"/>
    <col min="4038" max="4038" width="15.7109375" style="137" bestFit="1" customWidth="1"/>
    <col min="4039" max="4039" width="17.7109375" style="137" bestFit="1" customWidth="1"/>
    <col min="4040" max="4040" width="15.7109375" style="137" bestFit="1" customWidth="1"/>
    <col min="4041" max="4041" width="18" style="137" bestFit="1" customWidth="1"/>
    <col min="4042" max="4042" width="12.85546875" style="137" bestFit="1" customWidth="1"/>
    <col min="4043" max="4043" width="12.42578125" style="137" bestFit="1" customWidth="1"/>
    <col min="4044" max="4044" width="10.7109375" style="137" bestFit="1" customWidth="1"/>
    <col min="4045" max="4045" width="10.140625" style="137" customWidth="1"/>
    <col min="4046" max="4046" width="13.140625" style="137" bestFit="1" customWidth="1"/>
    <col min="4047" max="4050" width="0" style="137" hidden="1" customWidth="1"/>
    <col min="4051" max="4051" width="15.140625" style="137" bestFit="1" customWidth="1"/>
    <col min="4052" max="4052" width="13" style="137" bestFit="1" customWidth="1"/>
    <col min="4053" max="4053" width="15.28515625" style="137" bestFit="1" customWidth="1"/>
    <col min="4054" max="4054" width="12.85546875" style="137" bestFit="1" customWidth="1"/>
    <col min="4055" max="4058" width="0" style="137" hidden="1" customWidth="1"/>
    <col min="4059" max="4060" width="17.7109375" style="137" bestFit="1" customWidth="1"/>
    <col min="4061" max="4061" width="18.85546875" style="137" bestFit="1" customWidth="1"/>
    <col min="4062" max="4062" width="12.85546875" style="137" bestFit="1" customWidth="1"/>
    <col min="4063" max="4063" width="17.7109375" style="137" bestFit="1" customWidth="1"/>
    <col min="4064" max="4064" width="12.5703125" style="137" bestFit="1" customWidth="1"/>
    <col min="4065" max="4065" width="18" style="137" bestFit="1" customWidth="1"/>
    <col min="4066" max="4066" width="13" style="137" customWidth="1"/>
    <col min="4067" max="4067" width="15.140625" style="137" bestFit="1" customWidth="1"/>
    <col min="4068" max="4068" width="13" style="137" bestFit="1" customWidth="1"/>
    <col min="4069" max="4069" width="16.7109375" style="137" bestFit="1" customWidth="1"/>
    <col min="4070" max="4070" width="13.140625" style="137" bestFit="1" customWidth="1"/>
    <col min="4071" max="4073" width="12.140625" style="137" customWidth="1"/>
    <col min="4074" max="4075" width="14" style="137" customWidth="1"/>
    <col min="4076" max="4076" width="26.28515625" style="137" customWidth="1"/>
    <col min="4077" max="4077" width="15.42578125" style="137" bestFit="1" customWidth="1"/>
    <col min="4078" max="4078" width="11.140625" style="137" bestFit="1" customWidth="1"/>
    <col min="4079" max="4079" width="9.140625" style="137"/>
    <col min="4080" max="4080" width="9.28515625" style="137" bestFit="1" customWidth="1"/>
    <col min="4081" max="4228" width="9.140625" style="137"/>
    <col min="4229" max="4229" width="6" style="137" bestFit="1" customWidth="1"/>
    <col min="4230" max="4230" width="23.7109375" style="137" customWidth="1"/>
    <col min="4231" max="4231" width="19.5703125" style="137" bestFit="1" customWidth="1"/>
    <col min="4232" max="4232" width="19.7109375" style="137" bestFit="1" customWidth="1"/>
    <col min="4233" max="4233" width="18.85546875" style="137" bestFit="1" customWidth="1"/>
    <col min="4234" max="4234" width="12.85546875" style="137" bestFit="1" customWidth="1"/>
    <col min="4235" max="4235" width="17.7109375" style="137" bestFit="1" customWidth="1"/>
    <col min="4236" max="4236" width="17.5703125" style="137" bestFit="1" customWidth="1"/>
    <col min="4237" max="4237" width="18.85546875" style="137" bestFit="1" customWidth="1"/>
    <col min="4238" max="4238" width="12.42578125" style="137" bestFit="1" customWidth="1"/>
    <col min="4239" max="4239" width="15.85546875" style="137" bestFit="1" customWidth="1"/>
    <col min="4240" max="4240" width="17.7109375" style="137" bestFit="1" customWidth="1"/>
    <col min="4241" max="4241" width="18" style="137" bestFit="1" customWidth="1"/>
    <col min="4242" max="4242" width="13.5703125" style="137" customWidth="1"/>
    <col min="4243" max="4243" width="15.85546875" style="137" bestFit="1" customWidth="1"/>
    <col min="4244" max="4244" width="15.140625" style="137" bestFit="1" customWidth="1"/>
    <col min="4245" max="4245" width="18" style="137" bestFit="1" customWidth="1"/>
    <col min="4246" max="4246" width="13.140625" style="137" bestFit="1" customWidth="1"/>
    <col min="4247" max="4247" width="17.7109375" style="137" bestFit="1" customWidth="1"/>
    <col min="4248" max="4248" width="15.85546875" style="137" customWidth="1"/>
    <col min="4249" max="4249" width="18" style="137" bestFit="1" customWidth="1"/>
    <col min="4250" max="4250" width="13.5703125" style="137" customWidth="1"/>
    <col min="4251" max="4251" width="15.140625" style="137" bestFit="1" customWidth="1"/>
    <col min="4252" max="4252" width="12.85546875" style="137" bestFit="1" customWidth="1"/>
    <col min="4253" max="4253" width="15.28515625" style="137" bestFit="1" customWidth="1"/>
    <col min="4254" max="4254" width="14.85546875" style="137" bestFit="1" customWidth="1"/>
    <col min="4255" max="4256" width="17.5703125" style="137" bestFit="1" customWidth="1"/>
    <col min="4257" max="4257" width="11.140625" style="137" bestFit="1" customWidth="1"/>
    <col min="4258" max="4258" width="13.42578125" style="137" customWidth="1"/>
    <col min="4259" max="4259" width="17.7109375" style="137" bestFit="1" customWidth="1"/>
    <col min="4260" max="4260" width="17.5703125" style="137" bestFit="1" customWidth="1"/>
    <col min="4261" max="4261" width="18" style="137" bestFit="1" customWidth="1"/>
    <col min="4262" max="4264" width="12.85546875" style="137" bestFit="1" customWidth="1"/>
    <col min="4265" max="4265" width="13.85546875" style="137" bestFit="1" customWidth="1"/>
    <col min="4266" max="4267" width="12.85546875" style="137" bestFit="1" customWidth="1"/>
    <col min="4268" max="4268" width="11" style="137" bestFit="1" customWidth="1"/>
    <col min="4269" max="4269" width="13.85546875" style="137" bestFit="1" customWidth="1"/>
    <col min="4270" max="4270" width="14.85546875" style="137" bestFit="1" customWidth="1"/>
    <col min="4271" max="4271" width="17.7109375" style="137" bestFit="1" customWidth="1"/>
    <col min="4272" max="4272" width="15.140625" style="137" bestFit="1" customWidth="1"/>
    <col min="4273" max="4273" width="16.7109375" style="137" bestFit="1" customWidth="1"/>
    <col min="4274" max="4274" width="15.7109375" style="137" bestFit="1" customWidth="1"/>
    <col min="4275" max="4275" width="17.7109375" style="137" bestFit="1" customWidth="1"/>
    <col min="4276" max="4276" width="15.7109375" style="137" bestFit="1" customWidth="1"/>
    <col min="4277" max="4277" width="18" style="137" bestFit="1" customWidth="1"/>
    <col min="4278" max="4278" width="13.140625" style="137" bestFit="1" customWidth="1"/>
    <col min="4279" max="4279" width="17.7109375" style="137" bestFit="1" customWidth="1"/>
    <col min="4280" max="4280" width="15.140625" style="137" bestFit="1" customWidth="1"/>
    <col min="4281" max="4281" width="18" style="137" bestFit="1" customWidth="1"/>
    <col min="4282" max="4282" width="15.7109375" style="137" bestFit="1" customWidth="1"/>
    <col min="4283" max="4284" width="15.140625" style="137" bestFit="1" customWidth="1"/>
    <col min="4285" max="4285" width="15.7109375" style="137" bestFit="1" customWidth="1"/>
    <col min="4286" max="4286" width="12.85546875" style="137" customWidth="1"/>
    <col min="4287" max="4287" width="17.7109375" style="137" bestFit="1" customWidth="1"/>
    <col min="4288" max="4288" width="15.85546875" style="137" bestFit="1" customWidth="1"/>
    <col min="4289" max="4289" width="18" style="137" bestFit="1" customWidth="1"/>
    <col min="4290" max="4290" width="10.5703125" style="137" bestFit="1" customWidth="1"/>
    <col min="4291" max="4291" width="17.7109375" style="137" bestFit="1" customWidth="1"/>
    <col min="4292" max="4292" width="15.140625" style="137" bestFit="1" customWidth="1"/>
    <col min="4293" max="4293" width="18" style="137" bestFit="1" customWidth="1"/>
    <col min="4294" max="4294" width="15.7109375" style="137" bestFit="1" customWidth="1"/>
    <col min="4295" max="4295" width="17.7109375" style="137" bestFit="1" customWidth="1"/>
    <col min="4296" max="4296" width="15.7109375" style="137" bestFit="1" customWidth="1"/>
    <col min="4297" max="4297" width="18" style="137" bestFit="1" customWidth="1"/>
    <col min="4298" max="4298" width="12.85546875" style="137" bestFit="1" customWidth="1"/>
    <col min="4299" max="4299" width="12.42578125" style="137" bestFit="1" customWidth="1"/>
    <col min="4300" max="4300" width="10.7109375" style="137" bestFit="1" customWidth="1"/>
    <col min="4301" max="4301" width="10.140625" style="137" customWidth="1"/>
    <col min="4302" max="4302" width="13.140625" style="137" bestFit="1" customWidth="1"/>
    <col min="4303" max="4306" width="0" style="137" hidden="1" customWidth="1"/>
    <col min="4307" max="4307" width="15.140625" style="137" bestFit="1" customWidth="1"/>
    <col min="4308" max="4308" width="13" style="137" bestFit="1" customWidth="1"/>
    <col min="4309" max="4309" width="15.28515625" style="137" bestFit="1" customWidth="1"/>
    <col min="4310" max="4310" width="12.85546875" style="137" bestFit="1" customWidth="1"/>
    <col min="4311" max="4314" width="0" style="137" hidden="1" customWidth="1"/>
    <col min="4315" max="4316" width="17.7109375" style="137" bestFit="1" customWidth="1"/>
    <col min="4317" max="4317" width="18.85546875" style="137" bestFit="1" customWidth="1"/>
    <col min="4318" max="4318" width="12.85546875" style="137" bestFit="1" customWidth="1"/>
    <col min="4319" max="4319" width="17.7109375" style="137" bestFit="1" customWidth="1"/>
    <col min="4320" max="4320" width="12.5703125" style="137" bestFit="1" customWidth="1"/>
    <col min="4321" max="4321" width="18" style="137" bestFit="1" customWidth="1"/>
    <col min="4322" max="4322" width="13" style="137" customWidth="1"/>
    <col min="4323" max="4323" width="15.140625" style="137" bestFit="1" customWidth="1"/>
    <col min="4324" max="4324" width="13" style="137" bestFit="1" customWidth="1"/>
    <col min="4325" max="4325" width="16.7109375" style="137" bestFit="1" customWidth="1"/>
    <col min="4326" max="4326" width="13.140625" style="137" bestFit="1" customWidth="1"/>
    <col min="4327" max="4329" width="12.140625" style="137" customWidth="1"/>
    <col min="4330" max="4331" width="14" style="137" customWidth="1"/>
    <col min="4332" max="4332" width="26.28515625" style="137" customWidth="1"/>
    <col min="4333" max="4333" width="15.42578125" style="137" bestFit="1" customWidth="1"/>
    <col min="4334" max="4334" width="11.140625" style="137" bestFit="1" customWidth="1"/>
    <col min="4335" max="4335" width="9.140625" style="137"/>
    <col min="4336" max="4336" width="9.28515625" style="137" bestFit="1" customWidth="1"/>
    <col min="4337" max="4484" width="9.140625" style="137"/>
    <col min="4485" max="4485" width="6" style="137" bestFit="1" customWidth="1"/>
    <col min="4486" max="4486" width="23.7109375" style="137" customWidth="1"/>
    <col min="4487" max="4487" width="19.5703125" style="137" bestFit="1" customWidth="1"/>
    <col min="4488" max="4488" width="19.7109375" style="137" bestFit="1" customWidth="1"/>
    <col min="4489" max="4489" width="18.85546875" style="137" bestFit="1" customWidth="1"/>
    <col min="4490" max="4490" width="12.85546875" style="137" bestFit="1" customWidth="1"/>
    <col min="4491" max="4491" width="17.7109375" style="137" bestFit="1" customWidth="1"/>
    <col min="4492" max="4492" width="17.5703125" style="137" bestFit="1" customWidth="1"/>
    <col min="4493" max="4493" width="18.85546875" style="137" bestFit="1" customWidth="1"/>
    <col min="4494" max="4494" width="12.42578125" style="137" bestFit="1" customWidth="1"/>
    <col min="4495" max="4495" width="15.85546875" style="137" bestFit="1" customWidth="1"/>
    <col min="4496" max="4496" width="17.7109375" style="137" bestFit="1" customWidth="1"/>
    <col min="4497" max="4497" width="18" style="137" bestFit="1" customWidth="1"/>
    <col min="4498" max="4498" width="13.5703125" style="137" customWidth="1"/>
    <col min="4499" max="4499" width="15.85546875" style="137" bestFit="1" customWidth="1"/>
    <col min="4500" max="4500" width="15.140625" style="137" bestFit="1" customWidth="1"/>
    <col min="4501" max="4501" width="18" style="137" bestFit="1" customWidth="1"/>
    <col min="4502" max="4502" width="13.140625" style="137" bestFit="1" customWidth="1"/>
    <col min="4503" max="4503" width="17.7109375" style="137" bestFit="1" customWidth="1"/>
    <col min="4504" max="4504" width="15.85546875" style="137" customWidth="1"/>
    <col min="4505" max="4505" width="18" style="137" bestFit="1" customWidth="1"/>
    <col min="4506" max="4506" width="13.5703125" style="137" customWidth="1"/>
    <col min="4507" max="4507" width="15.140625" style="137" bestFit="1" customWidth="1"/>
    <col min="4508" max="4508" width="12.85546875" style="137" bestFit="1" customWidth="1"/>
    <col min="4509" max="4509" width="15.28515625" style="137" bestFit="1" customWidth="1"/>
    <col min="4510" max="4510" width="14.85546875" style="137" bestFit="1" customWidth="1"/>
    <col min="4511" max="4512" width="17.5703125" style="137" bestFit="1" customWidth="1"/>
    <col min="4513" max="4513" width="11.140625" style="137" bestFit="1" customWidth="1"/>
    <col min="4514" max="4514" width="13.42578125" style="137" customWidth="1"/>
    <col min="4515" max="4515" width="17.7109375" style="137" bestFit="1" customWidth="1"/>
    <col min="4516" max="4516" width="17.5703125" style="137" bestFit="1" customWidth="1"/>
    <col min="4517" max="4517" width="18" style="137" bestFit="1" customWidth="1"/>
    <col min="4518" max="4520" width="12.85546875" style="137" bestFit="1" customWidth="1"/>
    <col min="4521" max="4521" width="13.85546875" style="137" bestFit="1" customWidth="1"/>
    <col min="4522" max="4523" width="12.85546875" style="137" bestFit="1" customWidth="1"/>
    <col min="4524" max="4524" width="11" style="137" bestFit="1" customWidth="1"/>
    <col min="4525" max="4525" width="13.85546875" style="137" bestFit="1" customWidth="1"/>
    <col min="4526" max="4526" width="14.85546875" style="137" bestFit="1" customWidth="1"/>
    <col min="4527" max="4527" width="17.7109375" style="137" bestFit="1" customWidth="1"/>
    <col min="4528" max="4528" width="15.140625" style="137" bestFit="1" customWidth="1"/>
    <col min="4529" max="4529" width="16.7109375" style="137" bestFit="1" customWidth="1"/>
    <col min="4530" max="4530" width="15.7109375" style="137" bestFit="1" customWidth="1"/>
    <col min="4531" max="4531" width="17.7109375" style="137" bestFit="1" customWidth="1"/>
    <col min="4532" max="4532" width="15.7109375" style="137" bestFit="1" customWidth="1"/>
    <col min="4533" max="4533" width="18" style="137" bestFit="1" customWidth="1"/>
    <col min="4534" max="4534" width="13.140625" style="137" bestFit="1" customWidth="1"/>
    <col min="4535" max="4535" width="17.7109375" style="137" bestFit="1" customWidth="1"/>
    <col min="4536" max="4536" width="15.140625" style="137" bestFit="1" customWidth="1"/>
    <col min="4537" max="4537" width="18" style="137" bestFit="1" customWidth="1"/>
    <col min="4538" max="4538" width="15.7109375" style="137" bestFit="1" customWidth="1"/>
    <col min="4539" max="4540" width="15.140625" style="137" bestFit="1" customWidth="1"/>
    <col min="4541" max="4541" width="15.7109375" style="137" bestFit="1" customWidth="1"/>
    <col min="4542" max="4542" width="12.85546875" style="137" customWidth="1"/>
    <col min="4543" max="4543" width="17.7109375" style="137" bestFit="1" customWidth="1"/>
    <col min="4544" max="4544" width="15.85546875" style="137" bestFit="1" customWidth="1"/>
    <col min="4545" max="4545" width="18" style="137" bestFit="1" customWidth="1"/>
    <col min="4546" max="4546" width="10.5703125" style="137" bestFit="1" customWidth="1"/>
    <col min="4547" max="4547" width="17.7109375" style="137" bestFit="1" customWidth="1"/>
    <col min="4548" max="4548" width="15.140625" style="137" bestFit="1" customWidth="1"/>
    <col min="4549" max="4549" width="18" style="137" bestFit="1" customWidth="1"/>
    <col min="4550" max="4550" width="15.7109375" style="137" bestFit="1" customWidth="1"/>
    <col min="4551" max="4551" width="17.7109375" style="137" bestFit="1" customWidth="1"/>
    <col min="4552" max="4552" width="15.7109375" style="137" bestFit="1" customWidth="1"/>
    <col min="4553" max="4553" width="18" style="137" bestFit="1" customWidth="1"/>
    <col min="4554" max="4554" width="12.85546875" style="137" bestFit="1" customWidth="1"/>
    <col min="4555" max="4555" width="12.42578125" style="137" bestFit="1" customWidth="1"/>
    <col min="4556" max="4556" width="10.7109375" style="137" bestFit="1" customWidth="1"/>
    <col min="4557" max="4557" width="10.140625" style="137" customWidth="1"/>
    <col min="4558" max="4558" width="13.140625" style="137" bestFit="1" customWidth="1"/>
    <col min="4559" max="4562" width="0" style="137" hidden="1" customWidth="1"/>
    <col min="4563" max="4563" width="15.140625" style="137" bestFit="1" customWidth="1"/>
    <col min="4564" max="4564" width="13" style="137" bestFit="1" customWidth="1"/>
    <col min="4565" max="4565" width="15.28515625" style="137" bestFit="1" customWidth="1"/>
    <col min="4566" max="4566" width="12.85546875" style="137" bestFit="1" customWidth="1"/>
    <col min="4567" max="4570" width="0" style="137" hidden="1" customWidth="1"/>
    <col min="4571" max="4572" width="17.7109375" style="137" bestFit="1" customWidth="1"/>
    <col min="4573" max="4573" width="18.85546875" style="137" bestFit="1" customWidth="1"/>
    <col min="4574" max="4574" width="12.85546875" style="137" bestFit="1" customWidth="1"/>
    <col min="4575" max="4575" width="17.7109375" style="137" bestFit="1" customWidth="1"/>
    <col min="4576" max="4576" width="12.5703125" style="137" bestFit="1" customWidth="1"/>
    <col min="4577" max="4577" width="18" style="137" bestFit="1" customWidth="1"/>
    <col min="4578" max="4578" width="13" style="137" customWidth="1"/>
    <col min="4579" max="4579" width="15.140625" style="137" bestFit="1" customWidth="1"/>
    <col min="4580" max="4580" width="13" style="137" bestFit="1" customWidth="1"/>
    <col min="4581" max="4581" width="16.7109375" style="137" bestFit="1" customWidth="1"/>
    <col min="4582" max="4582" width="13.140625" style="137" bestFit="1" customWidth="1"/>
    <col min="4583" max="4585" width="12.140625" style="137" customWidth="1"/>
    <col min="4586" max="4587" width="14" style="137" customWidth="1"/>
    <col min="4588" max="4588" width="26.28515625" style="137" customWidth="1"/>
    <col min="4589" max="4589" width="15.42578125" style="137" bestFit="1" customWidth="1"/>
    <col min="4590" max="4590" width="11.140625" style="137" bestFit="1" customWidth="1"/>
    <col min="4591" max="4591" width="9.140625" style="137"/>
    <col min="4592" max="4592" width="9.28515625" style="137" bestFit="1" customWidth="1"/>
    <col min="4593" max="4740" width="9.140625" style="137"/>
    <col min="4741" max="4741" width="6" style="137" bestFit="1" customWidth="1"/>
    <col min="4742" max="4742" width="23.7109375" style="137" customWidth="1"/>
    <col min="4743" max="4743" width="19.5703125" style="137" bestFit="1" customWidth="1"/>
    <col min="4744" max="4744" width="19.7109375" style="137" bestFit="1" customWidth="1"/>
    <col min="4745" max="4745" width="18.85546875" style="137" bestFit="1" customWidth="1"/>
    <col min="4746" max="4746" width="12.85546875" style="137" bestFit="1" customWidth="1"/>
    <col min="4747" max="4747" width="17.7109375" style="137" bestFit="1" customWidth="1"/>
    <col min="4748" max="4748" width="17.5703125" style="137" bestFit="1" customWidth="1"/>
    <col min="4749" max="4749" width="18.85546875" style="137" bestFit="1" customWidth="1"/>
    <col min="4750" max="4750" width="12.42578125" style="137" bestFit="1" customWidth="1"/>
    <col min="4751" max="4751" width="15.85546875" style="137" bestFit="1" customWidth="1"/>
    <col min="4752" max="4752" width="17.7109375" style="137" bestFit="1" customWidth="1"/>
    <col min="4753" max="4753" width="18" style="137" bestFit="1" customWidth="1"/>
    <col min="4754" max="4754" width="13.5703125" style="137" customWidth="1"/>
    <col min="4755" max="4755" width="15.85546875" style="137" bestFit="1" customWidth="1"/>
    <col min="4756" max="4756" width="15.140625" style="137" bestFit="1" customWidth="1"/>
    <col min="4757" max="4757" width="18" style="137" bestFit="1" customWidth="1"/>
    <col min="4758" max="4758" width="13.140625" style="137" bestFit="1" customWidth="1"/>
    <col min="4759" max="4759" width="17.7109375" style="137" bestFit="1" customWidth="1"/>
    <col min="4760" max="4760" width="15.85546875" style="137" customWidth="1"/>
    <col min="4761" max="4761" width="18" style="137" bestFit="1" customWidth="1"/>
    <col min="4762" max="4762" width="13.5703125" style="137" customWidth="1"/>
    <col min="4763" max="4763" width="15.140625" style="137" bestFit="1" customWidth="1"/>
    <col min="4764" max="4764" width="12.85546875" style="137" bestFit="1" customWidth="1"/>
    <col min="4765" max="4765" width="15.28515625" style="137" bestFit="1" customWidth="1"/>
    <col min="4766" max="4766" width="14.85546875" style="137" bestFit="1" customWidth="1"/>
    <col min="4767" max="4768" width="17.5703125" style="137" bestFit="1" customWidth="1"/>
    <col min="4769" max="4769" width="11.140625" style="137" bestFit="1" customWidth="1"/>
    <col min="4770" max="4770" width="13.42578125" style="137" customWidth="1"/>
    <col min="4771" max="4771" width="17.7109375" style="137" bestFit="1" customWidth="1"/>
    <col min="4772" max="4772" width="17.5703125" style="137" bestFit="1" customWidth="1"/>
    <col min="4773" max="4773" width="18" style="137" bestFit="1" customWidth="1"/>
    <col min="4774" max="4776" width="12.85546875" style="137" bestFit="1" customWidth="1"/>
    <col min="4777" max="4777" width="13.85546875" style="137" bestFit="1" customWidth="1"/>
    <col min="4778" max="4779" width="12.85546875" style="137" bestFit="1" customWidth="1"/>
    <col min="4780" max="4780" width="11" style="137" bestFit="1" customWidth="1"/>
    <col min="4781" max="4781" width="13.85546875" style="137" bestFit="1" customWidth="1"/>
    <col min="4782" max="4782" width="14.85546875" style="137" bestFit="1" customWidth="1"/>
    <col min="4783" max="4783" width="17.7109375" style="137" bestFit="1" customWidth="1"/>
    <col min="4784" max="4784" width="15.140625" style="137" bestFit="1" customWidth="1"/>
    <col min="4785" max="4785" width="16.7109375" style="137" bestFit="1" customWidth="1"/>
    <col min="4786" max="4786" width="15.7109375" style="137" bestFit="1" customWidth="1"/>
    <col min="4787" max="4787" width="17.7109375" style="137" bestFit="1" customWidth="1"/>
    <col min="4788" max="4788" width="15.7109375" style="137" bestFit="1" customWidth="1"/>
    <col min="4789" max="4789" width="18" style="137" bestFit="1" customWidth="1"/>
    <col min="4790" max="4790" width="13.140625" style="137" bestFit="1" customWidth="1"/>
    <col min="4791" max="4791" width="17.7109375" style="137" bestFit="1" customWidth="1"/>
    <col min="4792" max="4792" width="15.140625" style="137" bestFit="1" customWidth="1"/>
    <col min="4793" max="4793" width="18" style="137" bestFit="1" customWidth="1"/>
    <col min="4794" max="4794" width="15.7109375" style="137" bestFit="1" customWidth="1"/>
    <col min="4795" max="4796" width="15.140625" style="137" bestFit="1" customWidth="1"/>
    <col min="4797" max="4797" width="15.7109375" style="137" bestFit="1" customWidth="1"/>
    <col min="4798" max="4798" width="12.85546875" style="137" customWidth="1"/>
    <col min="4799" max="4799" width="17.7109375" style="137" bestFit="1" customWidth="1"/>
    <col min="4800" max="4800" width="15.85546875" style="137" bestFit="1" customWidth="1"/>
    <col min="4801" max="4801" width="18" style="137" bestFit="1" customWidth="1"/>
    <col min="4802" max="4802" width="10.5703125" style="137" bestFit="1" customWidth="1"/>
    <col min="4803" max="4803" width="17.7109375" style="137" bestFit="1" customWidth="1"/>
    <col min="4804" max="4804" width="15.140625" style="137" bestFit="1" customWidth="1"/>
    <col min="4805" max="4805" width="18" style="137" bestFit="1" customWidth="1"/>
    <col min="4806" max="4806" width="15.7109375" style="137" bestFit="1" customWidth="1"/>
    <col min="4807" max="4807" width="17.7109375" style="137" bestFit="1" customWidth="1"/>
    <col min="4808" max="4808" width="15.7109375" style="137" bestFit="1" customWidth="1"/>
    <col min="4809" max="4809" width="18" style="137" bestFit="1" customWidth="1"/>
    <col min="4810" max="4810" width="12.85546875" style="137" bestFit="1" customWidth="1"/>
    <col min="4811" max="4811" width="12.42578125" style="137" bestFit="1" customWidth="1"/>
    <col min="4812" max="4812" width="10.7109375" style="137" bestFit="1" customWidth="1"/>
    <col min="4813" max="4813" width="10.140625" style="137" customWidth="1"/>
    <col min="4814" max="4814" width="13.140625" style="137" bestFit="1" customWidth="1"/>
    <col min="4815" max="4818" width="0" style="137" hidden="1" customWidth="1"/>
    <col min="4819" max="4819" width="15.140625" style="137" bestFit="1" customWidth="1"/>
    <col min="4820" max="4820" width="13" style="137" bestFit="1" customWidth="1"/>
    <col min="4821" max="4821" width="15.28515625" style="137" bestFit="1" customWidth="1"/>
    <col min="4822" max="4822" width="12.85546875" style="137" bestFit="1" customWidth="1"/>
    <col min="4823" max="4826" width="0" style="137" hidden="1" customWidth="1"/>
    <col min="4827" max="4828" width="17.7109375" style="137" bestFit="1" customWidth="1"/>
    <col min="4829" max="4829" width="18.85546875" style="137" bestFit="1" customWidth="1"/>
    <col min="4830" max="4830" width="12.85546875" style="137" bestFit="1" customWidth="1"/>
    <col min="4831" max="4831" width="17.7109375" style="137" bestFit="1" customWidth="1"/>
    <col min="4832" max="4832" width="12.5703125" style="137" bestFit="1" customWidth="1"/>
    <col min="4833" max="4833" width="18" style="137" bestFit="1" customWidth="1"/>
    <col min="4834" max="4834" width="13" style="137" customWidth="1"/>
    <col min="4835" max="4835" width="15.140625" style="137" bestFit="1" customWidth="1"/>
    <col min="4836" max="4836" width="13" style="137" bestFit="1" customWidth="1"/>
    <col min="4837" max="4837" width="16.7109375" style="137" bestFit="1" customWidth="1"/>
    <col min="4838" max="4838" width="13.140625" style="137" bestFit="1" customWidth="1"/>
    <col min="4839" max="4841" width="12.140625" style="137" customWidth="1"/>
    <col min="4842" max="4843" width="14" style="137" customWidth="1"/>
    <col min="4844" max="4844" width="26.28515625" style="137" customWidth="1"/>
    <col min="4845" max="4845" width="15.42578125" style="137" bestFit="1" customWidth="1"/>
    <col min="4846" max="4846" width="11.140625" style="137" bestFit="1" customWidth="1"/>
    <col min="4847" max="4847" width="9.140625" style="137"/>
    <col min="4848" max="4848" width="9.28515625" style="137" bestFit="1" customWidth="1"/>
    <col min="4849" max="4996" width="9.140625" style="137"/>
    <col min="4997" max="4997" width="6" style="137" bestFit="1" customWidth="1"/>
    <col min="4998" max="4998" width="23.7109375" style="137" customWidth="1"/>
    <col min="4999" max="4999" width="19.5703125" style="137" bestFit="1" customWidth="1"/>
    <col min="5000" max="5000" width="19.7109375" style="137" bestFit="1" customWidth="1"/>
    <col min="5001" max="5001" width="18.85546875" style="137" bestFit="1" customWidth="1"/>
    <col min="5002" max="5002" width="12.85546875" style="137" bestFit="1" customWidth="1"/>
    <col min="5003" max="5003" width="17.7109375" style="137" bestFit="1" customWidth="1"/>
    <col min="5004" max="5004" width="17.5703125" style="137" bestFit="1" customWidth="1"/>
    <col min="5005" max="5005" width="18.85546875" style="137" bestFit="1" customWidth="1"/>
    <col min="5006" max="5006" width="12.42578125" style="137" bestFit="1" customWidth="1"/>
    <col min="5007" max="5007" width="15.85546875" style="137" bestFit="1" customWidth="1"/>
    <col min="5008" max="5008" width="17.7109375" style="137" bestFit="1" customWidth="1"/>
    <col min="5009" max="5009" width="18" style="137" bestFit="1" customWidth="1"/>
    <col min="5010" max="5010" width="13.5703125" style="137" customWidth="1"/>
    <col min="5011" max="5011" width="15.85546875" style="137" bestFit="1" customWidth="1"/>
    <col min="5012" max="5012" width="15.140625" style="137" bestFit="1" customWidth="1"/>
    <col min="5013" max="5013" width="18" style="137" bestFit="1" customWidth="1"/>
    <col min="5014" max="5014" width="13.140625" style="137" bestFit="1" customWidth="1"/>
    <col min="5015" max="5015" width="17.7109375" style="137" bestFit="1" customWidth="1"/>
    <col min="5016" max="5016" width="15.85546875" style="137" customWidth="1"/>
    <col min="5017" max="5017" width="18" style="137" bestFit="1" customWidth="1"/>
    <col min="5018" max="5018" width="13.5703125" style="137" customWidth="1"/>
    <col min="5019" max="5019" width="15.140625" style="137" bestFit="1" customWidth="1"/>
    <col min="5020" max="5020" width="12.85546875" style="137" bestFit="1" customWidth="1"/>
    <col min="5021" max="5021" width="15.28515625" style="137" bestFit="1" customWidth="1"/>
    <col min="5022" max="5022" width="14.85546875" style="137" bestFit="1" customWidth="1"/>
    <col min="5023" max="5024" width="17.5703125" style="137" bestFit="1" customWidth="1"/>
    <col min="5025" max="5025" width="11.140625" style="137" bestFit="1" customWidth="1"/>
    <col min="5026" max="5026" width="13.42578125" style="137" customWidth="1"/>
    <col min="5027" max="5027" width="17.7109375" style="137" bestFit="1" customWidth="1"/>
    <col min="5028" max="5028" width="17.5703125" style="137" bestFit="1" customWidth="1"/>
    <col min="5029" max="5029" width="18" style="137" bestFit="1" customWidth="1"/>
    <col min="5030" max="5032" width="12.85546875" style="137" bestFit="1" customWidth="1"/>
    <col min="5033" max="5033" width="13.85546875" style="137" bestFit="1" customWidth="1"/>
    <col min="5034" max="5035" width="12.85546875" style="137" bestFit="1" customWidth="1"/>
    <col min="5036" max="5036" width="11" style="137" bestFit="1" customWidth="1"/>
    <col min="5037" max="5037" width="13.85546875" style="137" bestFit="1" customWidth="1"/>
    <col min="5038" max="5038" width="14.85546875" style="137" bestFit="1" customWidth="1"/>
    <col min="5039" max="5039" width="17.7109375" style="137" bestFit="1" customWidth="1"/>
    <col min="5040" max="5040" width="15.140625" style="137" bestFit="1" customWidth="1"/>
    <col min="5041" max="5041" width="16.7109375" style="137" bestFit="1" customWidth="1"/>
    <col min="5042" max="5042" width="15.7109375" style="137" bestFit="1" customWidth="1"/>
    <col min="5043" max="5043" width="17.7109375" style="137" bestFit="1" customWidth="1"/>
    <col min="5044" max="5044" width="15.7109375" style="137" bestFit="1" customWidth="1"/>
    <col min="5045" max="5045" width="18" style="137" bestFit="1" customWidth="1"/>
    <col min="5046" max="5046" width="13.140625" style="137" bestFit="1" customWidth="1"/>
    <col min="5047" max="5047" width="17.7109375" style="137" bestFit="1" customWidth="1"/>
    <col min="5048" max="5048" width="15.140625" style="137" bestFit="1" customWidth="1"/>
    <col min="5049" max="5049" width="18" style="137" bestFit="1" customWidth="1"/>
    <col min="5050" max="5050" width="15.7109375" style="137" bestFit="1" customWidth="1"/>
    <col min="5051" max="5052" width="15.140625" style="137" bestFit="1" customWidth="1"/>
    <col min="5053" max="5053" width="15.7109375" style="137" bestFit="1" customWidth="1"/>
    <col min="5054" max="5054" width="12.85546875" style="137" customWidth="1"/>
    <col min="5055" max="5055" width="17.7109375" style="137" bestFit="1" customWidth="1"/>
    <col min="5056" max="5056" width="15.85546875" style="137" bestFit="1" customWidth="1"/>
    <col min="5057" max="5057" width="18" style="137" bestFit="1" customWidth="1"/>
    <col min="5058" max="5058" width="10.5703125" style="137" bestFit="1" customWidth="1"/>
    <col min="5059" max="5059" width="17.7109375" style="137" bestFit="1" customWidth="1"/>
    <col min="5060" max="5060" width="15.140625" style="137" bestFit="1" customWidth="1"/>
    <col min="5061" max="5061" width="18" style="137" bestFit="1" customWidth="1"/>
    <col min="5062" max="5062" width="15.7109375" style="137" bestFit="1" customWidth="1"/>
    <col min="5063" max="5063" width="17.7109375" style="137" bestFit="1" customWidth="1"/>
    <col min="5064" max="5064" width="15.7109375" style="137" bestFit="1" customWidth="1"/>
    <col min="5065" max="5065" width="18" style="137" bestFit="1" customWidth="1"/>
    <col min="5066" max="5066" width="12.85546875" style="137" bestFit="1" customWidth="1"/>
    <col min="5067" max="5067" width="12.42578125" style="137" bestFit="1" customWidth="1"/>
    <col min="5068" max="5068" width="10.7109375" style="137" bestFit="1" customWidth="1"/>
    <col min="5069" max="5069" width="10.140625" style="137" customWidth="1"/>
    <col min="5070" max="5070" width="13.140625" style="137" bestFit="1" customWidth="1"/>
    <col min="5071" max="5074" width="0" style="137" hidden="1" customWidth="1"/>
    <col min="5075" max="5075" width="15.140625" style="137" bestFit="1" customWidth="1"/>
    <col min="5076" max="5076" width="13" style="137" bestFit="1" customWidth="1"/>
    <col min="5077" max="5077" width="15.28515625" style="137" bestFit="1" customWidth="1"/>
    <col min="5078" max="5078" width="12.85546875" style="137" bestFit="1" customWidth="1"/>
    <col min="5079" max="5082" width="0" style="137" hidden="1" customWidth="1"/>
    <col min="5083" max="5084" width="17.7109375" style="137" bestFit="1" customWidth="1"/>
    <col min="5085" max="5085" width="18.85546875" style="137" bestFit="1" customWidth="1"/>
    <col min="5086" max="5086" width="12.85546875" style="137" bestFit="1" customWidth="1"/>
    <col min="5087" max="5087" width="17.7109375" style="137" bestFit="1" customWidth="1"/>
    <col min="5088" max="5088" width="12.5703125" style="137" bestFit="1" customWidth="1"/>
    <col min="5089" max="5089" width="18" style="137" bestFit="1" customWidth="1"/>
    <col min="5090" max="5090" width="13" style="137" customWidth="1"/>
    <col min="5091" max="5091" width="15.140625" style="137" bestFit="1" customWidth="1"/>
    <col min="5092" max="5092" width="13" style="137" bestFit="1" customWidth="1"/>
    <col min="5093" max="5093" width="16.7109375" style="137" bestFit="1" customWidth="1"/>
    <col min="5094" max="5094" width="13.140625" style="137" bestFit="1" customWidth="1"/>
    <col min="5095" max="5097" width="12.140625" style="137" customWidth="1"/>
    <col min="5098" max="5099" width="14" style="137" customWidth="1"/>
    <col min="5100" max="5100" width="26.28515625" style="137" customWidth="1"/>
    <col min="5101" max="5101" width="15.42578125" style="137" bestFit="1" customWidth="1"/>
    <col min="5102" max="5102" width="11.140625" style="137" bestFit="1" customWidth="1"/>
    <col min="5103" max="5103" width="9.140625" style="137"/>
    <col min="5104" max="5104" width="9.28515625" style="137" bestFit="1" customWidth="1"/>
    <col min="5105" max="5252" width="9.140625" style="137"/>
    <col min="5253" max="5253" width="6" style="137" bestFit="1" customWidth="1"/>
    <col min="5254" max="5254" width="23.7109375" style="137" customWidth="1"/>
    <col min="5255" max="5255" width="19.5703125" style="137" bestFit="1" customWidth="1"/>
    <col min="5256" max="5256" width="19.7109375" style="137" bestFit="1" customWidth="1"/>
    <col min="5257" max="5257" width="18.85546875" style="137" bestFit="1" customWidth="1"/>
    <col min="5258" max="5258" width="12.85546875" style="137" bestFit="1" customWidth="1"/>
    <col min="5259" max="5259" width="17.7109375" style="137" bestFit="1" customWidth="1"/>
    <col min="5260" max="5260" width="17.5703125" style="137" bestFit="1" customWidth="1"/>
    <col min="5261" max="5261" width="18.85546875" style="137" bestFit="1" customWidth="1"/>
    <col min="5262" max="5262" width="12.42578125" style="137" bestFit="1" customWidth="1"/>
    <col min="5263" max="5263" width="15.85546875" style="137" bestFit="1" customWidth="1"/>
    <col min="5264" max="5264" width="17.7109375" style="137" bestFit="1" customWidth="1"/>
    <col min="5265" max="5265" width="18" style="137" bestFit="1" customWidth="1"/>
    <col min="5266" max="5266" width="13.5703125" style="137" customWidth="1"/>
    <col min="5267" max="5267" width="15.85546875" style="137" bestFit="1" customWidth="1"/>
    <col min="5268" max="5268" width="15.140625" style="137" bestFit="1" customWidth="1"/>
    <col min="5269" max="5269" width="18" style="137" bestFit="1" customWidth="1"/>
    <col min="5270" max="5270" width="13.140625" style="137" bestFit="1" customWidth="1"/>
    <col min="5271" max="5271" width="17.7109375" style="137" bestFit="1" customWidth="1"/>
    <col min="5272" max="5272" width="15.85546875" style="137" customWidth="1"/>
    <col min="5273" max="5273" width="18" style="137" bestFit="1" customWidth="1"/>
    <col min="5274" max="5274" width="13.5703125" style="137" customWidth="1"/>
    <col min="5275" max="5275" width="15.140625" style="137" bestFit="1" customWidth="1"/>
    <col min="5276" max="5276" width="12.85546875" style="137" bestFit="1" customWidth="1"/>
    <col min="5277" max="5277" width="15.28515625" style="137" bestFit="1" customWidth="1"/>
    <col min="5278" max="5278" width="14.85546875" style="137" bestFit="1" customWidth="1"/>
    <col min="5279" max="5280" width="17.5703125" style="137" bestFit="1" customWidth="1"/>
    <col min="5281" max="5281" width="11.140625" style="137" bestFit="1" customWidth="1"/>
    <col min="5282" max="5282" width="13.42578125" style="137" customWidth="1"/>
    <col min="5283" max="5283" width="17.7109375" style="137" bestFit="1" customWidth="1"/>
    <col min="5284" max="5284" width="17.5703125" style="137" bestFit="1" customWidth="1"/>
    <col min="5285" max="5285" width="18" style="137" bestFit="1" customWidth="1"/>
    <col min="5286" max="5288" width="12.85546875" style="137" bestFit="1" customWidth="1"/>
    <col min="5289" max="5289" width="13.85546875" style="137" bestFit="1" customWidth="1"/>
    <col min="5290" max="5291" width="12.85546875" style="137" bestFit="1" customWidth="1"/>
    <col min="5292" max="5292" width="11" style="137" bestFit="1" customWidth="1"/>
    <col min="5293" max="5293" width="13.85546875" style="137" bestFit="1" customWidth="1"/>
    <col min="5294" max="5294" width="14.85546875" style="137" bestFit="1" customWidth="1"/>
    <col min="5295" max="5295" width="17.7109375" style="137" bestFit="1" customWidth="1"/>
    <col min="5296" max="5296" width="15.140625" style="137" bestFit="1" customWidth="1"/>
    <col min="5297" max="5297" width="16.7109375" style="137" bestFit="1" customWidth="1"/>
    <col min="5298" max="5298" width="15.7109375" style="137" bestFit="1" customWidth="1"/>
    <col min="5299" max="5299" width="17.7109375" style="137" bestFit="1" customWidth="1"/>
    <col min="5300" max="5300" width="15.7109375" style="137" bestFit="1" customWidth="1"/>
    <col min="5301" max="5301" width="18" style="137" bestFit="1" customWidth="1"/>
    <col min="5302" max="5302" width="13.140625" style="137" bestFit="1" customWidth="1"/>
    <col min="5303" max="5303" width="17.7109375" style="137" bestFit="1" customWidth="1"/>
    <col min="5304" max="5304" width="15.140625" style="137" bestFit="1" customWidth="1"/>
    <col min="5305" max="5305" width="18" style="137" bestFit="1" customWidth="1"/>
    <col min="5306" max="5306" width="15.7109375" style="137" bestFit="1" customWidth="1"/>
    <col min="5307" max="5308" width="15.140625" style="137" bestFit="1" customWidth="1"/>
    <col min="5309" max="5309" width="15.7109375" style="137" bestFit="1" customWidth="1"/>
    <col min="5310" max="5310" width="12.85546875" style="137" customWidth="1"/>
    <col min="5311" max="5311" width="17.7109375" style="137" bestFit="1" customWidth="1"/>
    <col min="5312" max="5312" width="15.85546875" style="137" bestFit="1" customWidth="1"/>
    <col min="5313" max="5313" width="18" style="137" bestFit="1" customWidth="1"/>
    <col min="5314" max="5314" width="10.5703125" style="137" bestFit="1" customWidth="1"/>
    <col min="5315" max="5315" width="17.7109375" style="137" bestFit="1" customWidth="1"/>
    <col min="5316" max="5316" width="15.140625" style="137" bestFit="1" customWidth="1"/>
    <col min="5317" max="5317" width="18" style="137" bestFit="1" customWidth="1"/>
    <col min="5318" max="5318" width="15.7109375" style="137" bestFit="1" customWidth="1"/>
    <col min="5319" max="5319" width="17.7109375" style="137" bestFit="1" customWidth="1"/>
    <col min="5320" max="5320" width="15.7109375" style="137" bestFit="1" customWidth="1"/>
    <col min="5321" max="5321" width="18" style="137" bestFit="1" customWidth="1"/>
    <col min="5322" max="5322" width="12.85546875" style="137" bestFit="1" customWidth="1"/>
    <col min="5323" max="5323" width="12.42578125" style="137" bestFit="1" customWidth="1"/>
    <col min="5324" max="5324" width="10.7109375" style="137" bestFit="1" customWidth="1"/>
    <col min="5325" max="5325" width="10.140625" style="137" customWidth="1"/>
    <col min="5326" max="5326" width="13.140625" style="137" bestFit="1" customWidth="1"/>
    <col min="5327" max="5330" width="0" style="137" hidden="1" customWidth="1"/>
    <col min="5331" max="5331" width="15.140625" style="137" bestFit="1" customWidth="1"/>
    <col min="5332" max="5332" width="13" style="137" bestFit="1" customWidth="1"/>
    <col min="5333" max="5333" width="15.28515625" style="137" bestFit="1" customWidth="1"/>
    <col min="5334" max="5334" width="12.85546875" style="137" bestFit="1" customWidth="1"/>
    <col min="5335" max="5338" width="0" style="137" hidden="1" customWidth="1"/>
    <col min="5339" max="5340" width="17.7109375" style="137" bestFit="1" customWidth="1"/>
    <col min="5341" max="5341" width="18.85546875" style="137" bestFit="1" customWidth="1"/>
    <col min="5342" max="5342" width="12.85546875" style="137" bestFit="1" customWidth="1"/>
    <col min="5343" max="5343" width="17.7109375" style="137" bestFit="1" customWidth="1"/>
    <col min="5344" max="5344" width="12.5703125" style="137" bestFit="1" customWidth="1"/>
    <col min="5345" max="5345" width="18" style="137" bestFit="1" customWidth="1"/>
    <col min="5346" max="5346" width="13" style="137" customWidth="1"/>
    <col min="5347" max="5347" width="15.140625" style="137" bestFit="1" customWidth="1"/>
    <col min="5348" max="5348" width="13" style="137" bestFit="1" customWidth="1"/>
    <col min="5349" max="5349" width="16.7109375" style="137" bestFit="1" customWidth="1"/>
    <col min="5350" max="5350" width="13.140625" style="137" bestFit="1" customWidth="1"/>
    <col min="5351" max="5353" width="12.140625" style="137" customWidth="1"/>
    <col min="5354" max="5355" width="14" style="137" customWidth="1"/>
    <col min="5356" max="5356" width="26.28515625" style="137" customWidth="1"/>
    <col min="5357" max="5357" width="15.42578125" style="137" bestFit="1" customWidth="1"/>
    <col min="5358" max="5358" width="11.140625" style="137" bestFit="1" customWidth="1"/>
    <col min="5359" max="5359" width="9.140625" style="137"/>
    <col min="5360" max="5360" width="9.28515625" style="137" bestFit="1" customWidth="1"/>
    <col min="5361" max="5508" width="9.140625" style="137"/>
    <col min="5509" max="5509" width="6" style="137" bestFit="1" customWidth="1"/>
    <col min="5510" max="5510" width="23.7109375" style="137" customWidth="1"/>
    <col min="5511" max="5511" width="19.5703125" style="137" bestFit="1" customWidth="1"/>
    <col min="5512" max="5512" width="19.7109375" style="137" bestFit="1" customWidth="1"/>
    <col min="5513" max="5513" width="18.85546875" style="137" bestFit="1" customWidth="1"/>
    <col min="5514" max="5514" width="12.85546875" style="137" bestFit="1" customWidth="1"/>
    <col min="5515" max="5515" width="17.7109375" style="137" bestFit="1" customWidth="1"/>
    <col min="5516" max="5516" width="17.5703125" style="137" bestFit="1" customWidth="1"/>
    <col min="5517" max="5517" width="18.85546875" style="137" bestFit="1" customWidth="1"/>
    <col min="5518" max="5518" width="12.42578125" style="137" bestFit="1" customWidth="1"/>
    <col min="5519" max="5519" width="15.85546875" style="137" bestFit="1" customWidth="1"/>
    <col min="5520" max="5520" width="17.7109375" style="137" bestFit="1" customWidth="1"/>
    <col min="5521" max="5521" width="18" style="137" bestFit="1" customWidth="1"/>
    <col min="5522" max="5522" width="13.5703125" style="137" customWidth="1"/>
    <col min="5523" max="5523" width="15.85546875" style="137" bestFit="1" customWidth="1"/>
    <col min="5524" max="5524" width="15.140625" style="137" bestFit="1" customWidth="1"/>
    <col min="5525" max="5525" width="18" style="137" bestFit="1" customWidth="1"/>
    <col min="5526" max="5526" width="13.140625" style="137" bestFit="1" customWidth="1"/>
    <col min="5527" max="5527" width="17.7109375" style="137" bestFit="1" customWidth="1"/>
    <col min="5528" max="5528" width="15.85546875" style="137" customWidth="1"/>
    <col min="5529" max="5529" width="18" style="137" bestFit="1" customWidth="1"/>
    <col min="5530" max="5530" width="13.5703125" style="137" customWidth="1"/>
    <col min="5531" max="5531" width="15.140625" style="137" bestFit="1" customWidth="1"/>
    <col min="5532" max="5532" width="12.85546875" style="137" bestFit="1" customWidth="1"/>
    <col min="5533" max="5533" width="15.28515625" style="137" bestFit="1" customWidth="1"/>
    <col min="5534" max="5534" width="14.85546875" style="137" bestFit="1" customWidth="1"/>
    <col min="5535" max="5536" width="17.5703125" style="137" bestFit="1" customWidth="1"/>
    <col min="5537" max="5537" width="11.140625" style="137" bestFit="1" customWidth="1"/>
    <col min="5538" max="5538" width="13.42578125" style="137" customWidth="1"/>
    <col min="5539" max="5539" width="17.7109375" style="137" bestFit="1" customWidth="1"/>
    <col min="5540" max="5540" width="17.5703125" style="137" bestFit="1" customWidth="1"/>
    <col min="5541" max="5541" width="18" style="137" bestFit="1" customWidth="1"/>
    <col min="5542" max="5544" width="12.85546875" style="137" bestFit="1" customWidth="1"/>
    <col min="5545" max="5545" width="13.85546875" style="137" bestFit="1" customWidth="1"/>
    <col min="5546" max="5547" width="12.85546875" style="137" bestFit="1" customWidth="1"/>
    <col min="5548" max="5548" width="11" style="137" bestFit="1" customWidth="1"/>
    <col min="5549" max="5549" width="13.85546875" style="137" bestFit="1" customWidth="1"/>
    <col min="5550" max="5550" width="14.85546875" style="137" bestFit="1" customWidth="1"/>
    <col min="5551" max="5551" width="17.7109375" style="137" bestFit="1" customWidth="1"/>
    <col min="5552" max="5552" width="15.140625" style="137" bestFit="1" customWidth="1"/>
    <col min="5553" max="5553" width="16.7109375" style="137" bestFit="1" customWidth="1"/>
    <col min="5554" max="5554" width="15.7109375" style="137" bestFit="1" customWidth="1"/>
    <col min="5555" max="5555" width="17.7109375" style="137" bestFit="1" customWidth="1"/>
    <col min="5556" max="5556" width="15.7109375" style="137" bestFit="1" customWidth="1"/>
    <col min="5557" max="5557" width="18" style="137" bestFit="1" customWidth="1"/>
    <col min="5558" max="5558" width="13.140625" style="137" bestFit="1" customWidth="1"/>
    <col min="5559" max="5559" width="17.7109375" style="137" bestFit="1" customWidth="1"/>
    <col min="5560" max="5560" width="15.140625" style="137" bestFit="1" customWidth="1"/>
    <col min="5561" max="5561" width="18" style="137" bestFit="1" customWidth="1"/>
    <col min="5562" max="5562" width="15.7109375" style="137" bestFit="1" customWidth="1"/>
    <col min="5563" max="5564" width="15.140625" style="137" bestFit="1" customWidth="1"/>
    <col min="5565" max="5565" width="15.7109375" style="137" bestFit="1" customWidth="1"/>
    <col min="5566" max="5566" width="12.85546875" style="137" customWidth="1"/>
    <col min="5567" max="5567" width="17.7109375" style="137" bestFit="1" customWidth="1"/>
    <col min="5568" max="5568" width="15.85546875" style="137" bestFit="1" customWidth="1"/>
    <col min="5569" max="5569" width="18" style="137" bestFit="1" customWidth="1"/>
    <col min="5570" max="5570" width="10.5703125" style="137" bestFit="1" customWidth="1"/>
    <col min="5571" max="5571" width="17.7109375" style="137" bestFit="1" customWidth="1"/>
    <col min="5572" max="5572" width="15.140625" style="137" bestFit="1" customWidth="1"/>
    <col min="5573" max="5573" width="18" style="137" bestFit="1" customWidth="1"/>
    <col min="5574" max="5574" width="15.7109375" style="137" bestFit="1" customWidth="1"/>
    <col min="5575" max="5575" width="17.7109375" style="137" bestFit="1" customWidth="1"/>
    <col min="5576" max="5576" width="15.7109375" style="137" bestFit="1" customWidth="1"/>
    <col min="5577" max="5577" width="18" style="137" bestFit="1" customWidth="1"/>
    <col min="5578" max="5578" width="12.85546875" style="137" bestFit="1" customWidth="1"/>
    <col min="5579" max="5579" width="12.42578125" style="137" bestFit="1" customWidth="1"/>
    <col min="5580" max="5580" width="10.7109375" style="137" bestFit="1" customWidth="1"/>
    <col min="5581" max="5581" width="10.140625" style="137" customWidth="1"/>
    <col min="5582" max="5582" width="13.140625" style="137" bestFit="1" customWidth="1"/>
    <col min="5583" max="5586" width="0" style="137" hidden="1" customWidth="1"/>
    <col min="5587" max="5587" width="15.140625" style="137" bestFit="1" customWidth="1"/>
    <col min="5588" max="5588" width="13" style="137" bestFit="1" customWidth="1"/>
    <col min="5589" max="5589" width="15.28515625" style="137" bestFit="1" customWidth="1"/>
    <col min="5590" max="5590" width="12.85546875" style="137" bestFit="1" customWidth="1"/>
    <col min="5591" max="5594" width="0" style="137" hidden="1" customWidth="1"/>
    <col min="5595" max="5596" width="17.7109375" style="137" bestFit="1" customWidth="1"/>
    <col min="5597" max="5597" width="18.85546875" style="137" bestFit="1" customWidth="1"/>
    <col min="5598" max="5598" width="12.85546875" style="137" bestFit="1" customWidth="1"/>
    <col min="5599" max="5599" width="17.7109375" style="137" bestFit="1" customWidth="1"/>
    <col min="5600" max="5600" width="12.5703125" style="137" bestFit="1" customWidth="1"/>
    <col min="5601" max="5601" width="18" style="137" bestFit="1" customWidth="1"/>
    <col min="5602" max="5602" width="13" style="137" customWidth="1"/>
    <col min="5603" max="5603" width="15.140625" style="137" bestFit="1" customWidth="1"/>
    <col min="5604" max="5604" width="13" style="137" bestFit="1" customWidth="1"/>
    <col min="5605" max="5605" width="16.7109375" style="137" bestFit="1" customWidth="1"/>
    <col min="5606" max="5606" width="13.140625" style="137" bestFit="1" customWidth="1"/>
    <col min="5607" max="5609" width="12.140625" style="137" customWidth="1"/>
    <col min="5610" max="5611" width="14" style="137" customWidth="1"/>
    <col min="5612" max="5612" width="26.28515625" style="137" customWidth="1"/>
    <col min="5613" max="5613" width="15.42578125" style="137" bestFit="1" customWidth="1"/>
    <col min="5614" max="5614" width="11.140625" style="137" bestFit="1" customWidth="1"/>
    <col min="5615" max="5615" width="9.140625" style="137"/>
    <col min="5616" max="5616" width="9.28515625" style="137" bestFit="1" customWidth="1"/>
    <col min="5617" max="5764" width="9.140625" style="137"/>
    <col min="5765" max="5765" width="6" style="137" bestFit="1" customWidth="1"/>
    <col min="5766" max="5766" width="23.7109375" style="137" customWidth="1"/>
    <col min="5767" max="5767" width="19.5703125" style="137" bestFit="1" customWidth="1"/>
    <col min="5768" max="5768" width="19.7109375" style="137" bestFit="1" customWidth="1"/>
    <col min="5769" max="5769" width="18.85546875" style="137" bestFit="1" customWidth="1"/>
    <col min="5770" max="5770" width="12.85546875" style="137" bestFit="1" customWidth="1"/>
    <col min="5771" max="5771" width="17.7109375" style="137" bestFit="1" customWidth="1"/>
    <col min="5772" max="5772" width="17.5703125" style="137" bestFit="1" customWidth="1"/>
    <col min="5773" max="5773" width="18.85546875" style="137" bestFit="1" customWidth="1"/>
    <col min="5774" max="5774" width="12.42578125" style="137" bestFit="1" customWidth="1"/>
    <col min="5775" max="5775" width="15.85546875" style="137" bestFit="1" customWidth="1"/>
    <col min="5776" max="5776" width="17.7109375" style="137" bestFit="1" customWidth="1"/>
    <col min="5777" max="5777" width="18" style="137" bestFit="1" customWidth="1"/>
    <col min="5778" max="5778" width="13.5703125" style="137" customWidth="1"/>
    <col min="5779" max="5779" width="15.85546875" style="137" bestFit="1" customWidth="1"/>
    <col min="5780" max="5780" width="15.140625" style="137" bestFit="1" customWidth="1"/>
    <col min="5781" max="5781" width="18" style="137" bestFit="1" customWidth="1"/>
    <col min="5782" max="5782" width="13.140625" style="137" bestFit="1" customWidth="1"/>
    <col min="5783" max="5783" width="17.7109375" style="137" bestFit="1" customWidth="1"/>
    <col min="5784" max="5784" width="15.85546875" style="137" customWidth="1"/>
    <col min="5785" max="5785" width="18" style="137" bestFit="1" customWidth="1"/>
    <col min="5786" max="5786" width="13.5703125" style="137" customWidth="1"/>
    <col min="5787" max="5787" width="15.140625" style="137" bestFit="1" customWidth="1"/>
    <col min="5788" max="5788" width="12.85546875" style="137" bestFit="1" customWidth="1"/>
    <col min="5789" max="5789" width="15.28515625" style="137" bestFit="1" customWidth="1"/>
    <col min="5790" max="5790" width="14.85546875" style="137" bestFit="1" customWidth="1"/>
    <col min="5791" max="5792" width="17.5703125" style="137" bestFit="1" customWidth="1"/>
    <col min="5793" max="5793" width="11.140625" style="137" bestFit="1" customWidth="1"/>
    <col min="5794" max="5794" width="13.42578125" style="137" customWidth="1"/>
    <col min="5795" max="5795" width="17.7109375" style="137" bestFit="1" customWidth="1"/>
    <col min="5796" max="5796" width="17.5703125" style="137" bestFit="1" customWidth="1"/>
    <col min="5797" max="5797" width="18" style="137" bestFit="1" customWidth="1"/>
    <col min="5798" max="5800" width="12.85546875" style="137" bestFit="1" customWidth="1"/>
    <col min="5801" max="5801" width="13.85546875" style="137" bestFit="1" customWidth="1"/>
    <col min="5802" max="5803" width="12.85546875" style="137" bestFit="1" customWidth="1"/>
    <col min="5804" max="5804" width="11" style="137" bestFit="1" customWidth="1"/>
    <col min="5805" max="5805" width="13.85546875" style="137" bestFit="1" customWidth="1"/>
    <col min="5806" max="5806" width="14.85546875" style="137" bestFit="1" customWidth="1"/>
    <col min="5807" max="5807" width="17.7109375" style="137" bestFit="1" customWidth="1"/>
    <col min="5808" max="5808" width="15.140625" style="137" bestFit="1" customWidth="1"/>
    <col min="5809" max="5809" width="16.7109375" style="137" bestFit="1" customWidth="1"/>
    <col min="5810" max="5810" width="15.7109375" style="137" bestFit="1" customWidth="1"/>
    <col min="5811" max="5811" width="17.7109375" style="137" bestFit="1" customWidth="1"/>
    <col min="5812" max="5812" width="15.7109375" style="137" bestFit="1" customWidth="1"/>
    <col min="5813" max="5813" width="18" style="137" bestFit="1" customWidth="1"/>
    <col min="5814" max="5814" width="13.140625" style="137" bestFit="1" customWidth="1"/>
    <col min="5815" max="5815" width="17.7109375" style="137" bestFit="1" customWidth="1"/>
    <col min="5816" max="5816" width="15.140625" style="137" bestFit="1" customWidth="1"/>
    <col min="5817" max="5817" width="18" style="137" bestFit="1" customWidth="1"/>
    <col min="5818" max="5818" width="15.7109375" style="137" bestFit="1" customWidth="1"/>
    <col min="5819" max="5820" width="15.140625" style="137" bestFit="1" customWidth="1"/>
    <col min="5821" max="5821" width="15.7109375" style="137" bestFit="1" customWidth="1"/>
    <col min="5822" max="5822" width="12.85546875" style="137" customWidth="1"/>
    <col min="5823" max="5823" width="17.7109375" style="137" bestFit="1" customWidth="1"/>
    <col min="5824" max="5824" width="15.85546875" style="137" bestFit="1" customWidth="1"/>
    <col min="5825" max="5825" width="18" style="137" bestFit="1" customWidth="1"/>
    <col min="5826" max="5826" width="10.5703125" style="137" bestFit="1" customWidth="1"/>
    <col min="5827" max="5827" width="17.7109375" style="137" bestFit="1" customWidth="1"/>
    <col min="5828" max="5828" width="15.140625" style="137" bestFit="1" customWidth="1"/>
    <col min="5829" max="5829" width="18" style="137" bestFit="1" customWidth="1"/>
    <col min="5830" max="5830" width="15.7109375" style="137" bestFit="1" customWidth="1"/>
    <col min="5831" max="5831" width="17.7109375" style="137" bestFit="1" customWidth="1"/>
    <col min="5832" max="5832" width="15.7109375" style="137" bestFit="1" customWidth="1"/>
    <col min="5833" max="5833" width="18" style="137" bestFit="1" customWidth="1"/>
    <col min="5834" max="5834" width="12.85546875" style="137" bestFit="1" customWidth="1"/>
    <col min="5835" max="5835" width="12.42578125" style="137" bestFit="1" customWidth="1"/>
    <col min="5836" max="5836" width="10.7109375" style="137" bestFit="1" customWidth="1"/>
    <col min="5837" max="5837" width="10.140625" style="137" customWidth="1"/>
    <col min="5838" max="5838" width="13.140625" style="137" bestFit="1" customWidth="1"/>
    <col min="5839" max="5842" width="0" style="137" hidden="1" customWidth="1"/>
    <col min="5843" max="5843" width="15.140625" style="137" bestFit="1" customWidth="1"/>
    <col min="5844" max="5844" width="13" style="137" bestFit="1" customWidth="1"/>
    <col min="5845" max="5845" width="15.28515625" style="137" bestFit="1" customWidth="1"/>
    <col min="5846" max="5846" width="12.85546875" style="137" bestFit="1" customWidth="1"/>
    <col min="5847" max="5850" width="0" style="137" hidden="1" customWidth="1"/>
    <col min="5851" max="5852" width="17.7109375" style="137" bestFit="1" customWidth="1"/>
    <col min="5853" max="5853" width="18.85546875" style="137" bestFit="1" customWidth="1"/>
    <col min="5854" max="5854" width="12.85546875" style="137" bestFit="1" customWidth="1"/>
    <col min="5855" max="5855" width="17.7109375" style="137" bestFit="1" customWidth="1"/>
    <col min="5856" max="5856" width="12.5703125" style="137" bestFit="1" customWidth="1"/>
    <col min="5857" max="5857" width="18" style="137" bestFit="1" customWidth="1"/>
    <col min="5858" max="5858" width="13" style="137" customWidth="1"/>
    <col min="5859" max="5859" width="15.140625" style="137" bestFit="1" customWidth="1"/>
    <col min="5860" max="5860" width="13" style="137" bestFit="1" customWidth="1"/>
    <col min="5861" max="5861" width="16.7109375" style="137" bestFit="1" customWidth="1"/>
    <col min="5862" max="5862" width="13.140625" style="137" bestFit="1" customWidth="1"/>
    <col min="5863" max="5865" width="12.140625" style="137" customWidth="1"/>
    <col min="5866" max="5867" width="14" style="137" customWidth="1"/>
    <col min="5868" max="5868" width="26.28515625" style="137" customWidth="1"/>
    <col min="5869" max="5869" width="15.42578125" style="137" bestFit="1" customWidth="1"/>
    <col min="5870" max="5870" width="11.140625" style="137" bestFit="1" customWidth="1"/>
    <col min="5871" max="5871" width="9.140625" style="137"/>
    <col min="5872" max="5872" width="9.28515625" style="137" bestFit="1" customWidth="1"/>
    <col min="5873" max="6020" width="9.140625" style="137"/>
    <col min="6021" max="6021" width="6" style="137" bestFit="1" customWidth="1"/>
    <col min="6022" max="6022" width="23.7109375" style="137" customWidth="1"/>
    <col min="6023" max="6023" width="19.5703125" style="137" bestFit="1" customWidth="1"/>
    <col min="6024" max="6024" width="19.7109375" style="137" bestFit="1" customWidth="1"/>
    <col min="6025" max="6025" width="18.85546875" style="137" bestFit="1" customWidth="1"/>
    <col min="6026" max="6026" width="12.85546875" style="137" bestFit="1" customWidth="1"/>
    <col min="6027" max="6027" width="17.7109375" style="137" bestFit="1" customWidth="1"/>
    <col min="6028" max="6028" width="17.5703125" style="137" bestFit="1" customWidth="1"/>
    <col min="6029" max="6029" width="18.85546875" style="137" bestFit="1" customWidth="1"/>
    <col min="6030" max="6030" width="12.42578125" style="137" bestFit="1" customWidth="1"/>
    <col min="6031" max="6031" width="15.85546875" style="137" bestFit="1" customWidth="1"/>
    <col min="6032" max="6032" width="17.7109375" style="137" bestFit="1" customWidth="1"/>
    <col min="6033" max="6033" width="18" style="137" bestFit="1" customWidth="1"/>
    <col min="6034" max="6034" width="13.5703125" style="137" customWidth="1"/>
    <col min="6035" max="6035" width="15.85546875" style="137" bestFit="1" customWidth="1"/>
    <col min="6036" max="6036" width="15.140625" style="137" bestFit="1" customWidth="1"/>
    <col min="6037" max="6037" width="18" style="137" bestFit="1" customWidth="1"/>
    <col min="6038" max="6038" width="13.140625" style="137" bestFit="1" customWidth="1"/>
    <col min="6039" max="6039" width="17.7109375" style="137" bestFit="1" customWidth="1"/>
    <col min="6040" max="6040" width="15.85546875" style="137" customWidth="1"/>
    <col min="6041" max="6041" width="18" style="137" bestFit="1" customWidth="1"/>
    <col min="6042" max="6042" width="13.5703125" style="137" customWidth="1"/>
    <col min="6043" max="6043" width="15.140625" style="137" bestFit="1" customWidth="1"/>
    <col min="6044" max="6044" width="12.85546875" style="137" bestFit="1" customWidth="1"/>
    <col min="6045" max="6045" width="15.28515625" style="137" bestFit="1" customWidth="1"/>
    <col min="6046" max="6046" width="14.85546875" style="137" bestFit="1" customWidth="1"/>
    <col min="6047" max="6048" width="17.5703125" style="137" bestFit="1" customWidth="1"/>
    <col min="6049" max="6049" width="11.140625" style="137" bestFit="1" customWidth="1"/>
    <col min="6050" max="6050" width="13.42578125" style="137" customWidth="1"/>
    <col min="6051" max="6051" width="17.7109375" style="137" bestFit="1" customWidth="1"/>
    <col min="6052" max="6052" width="17.5703125" style="137" bestFit="1" customWidth="1"/>
    <col min="6053" max="6053" width="18" style="137" bestFit="1" customWidth="1"/>
    <col min="6054" max="6056" width="12.85546875" style="137" bestFit="1" customWidth="1"/>
    <col min="6057" max="6057" width="13.85546875" style="137" bestFit="1" customWidth="1"/>
    <col min="6058" max="6059" width="12.85546875" style="137" bestFit="1" customWidth="1"/>
    <col min="6060" max="6060" width="11" style="137" bestFit="1" customWidth="1"/>
    <col min="6061" max="6061" width="13.85546875" style="137" bestFit="1" customWidth="1"/>
    <col min="6062" max="6062" width="14.85546875" style="137" bestFit="1" customWidth="1"/>
    <col min="6063" max="6063" width="17.7109375" style="137" bestFit="1" customWidth="1"/>
    <col min="6064" max="6064" width="15.140625" style="137" bestFit="1" customWidth="1"/>
    <col min="6065" max="6065" width="16.7109375" style="137" bestFit="1" customWidth="1"/>
    <col min="6066" max="6066" width="15.7109375" style="137" bestFit="1" customWidth="1"/>
    <col min="6067" max="6067" width="17.7109375" style="137" bestFit="1" customWidth="1"/>
    <col min="6068" max="6068" width="15.7109375" style="137" bestFit="1" customWidth="1"/>
    <col min="6069" max="6069" width="18" style="137" bestFit="1" customWidth="1"/>
    <col min="6070" max="6070" width="13.140625" style="137" bestFit="1" customWidth="1"/>
    <col min="6071" max="6071" width="17.7109375" style="137" bestFit="1" customWidth="1"/>
    <col min="6072" max="6072" width="15.140625" style="137" bestFit="1" customWidth="1"/>
    <col min="6073" max="6073" width="18" style="137" bestFit="1" customWidth="1"/>
    <col min="6074" max="6074" width="15.7109375" style="137" bestFit="1" customWidth="1"/>
    <col min="6075" max="6076" width="15.140625" style="137" bestFit="1" customWidth="1"/>
    <col min="6077" max="6077" width="15.7109375" style="137" bestFit="1" customWidth="1"/>
    <col min="6078" max="6078" width="12.85546875" style="137" customWidth="1"/>
    <col min="6079" max="6079" width="17.7109375" style="137" bestFit="1" customWidth="1"/>
    <col min="6080" max="6080" width="15.85546875" style="137" bestFit="1" customWidth="1"/>
    <col min="6081" max="6081" width="18" style="137" bestFit="1" customWidth="1"/>
    <col min="6082" max="6082" width="10.5703125" style="137" bestFit="1" customWidth="1"/>
    <col min="6083" max="6083" width="17.7109375" style="137" bestFit="1" customWidth="1"/>
    <col min="6084" max="6084" width="15.140625" style="137" bestFit="1" customWidth="1"/>
    <col min="6085" max="6085" width="18" style="137" bestFit="1" customWidth="1"/>
    <col min="6086" max="6086" width="15.7109375" style="137" bestFit="1" customWidth="1"/>
    <col min="6087" max="6087" width="17.7109375" style="137" bestFit="1" customWidth="1"/>
    <col min="6088" max="6088" width="15.7109375" style="137" bestFit="1" customWidth="1"/>
    <col min="6089" max="6089" width="18" style="137" bestFit="1" customWidth="1"/>
    <col min="6090" max="6090" width="12.85546875" style="137" bestFit="1" customWidth="1"/>
    <col min="6091" max="6091" width="12.42578125" style="137" bestFit="1" customWidth="1"/>
    <col min="6092" max="6092" width="10.7109375" style="137" bestFit="1" customWidth="1"/>
    <col min="6093" max="6093" width="10.140625" style="137" customWidth="1"/>
    <col min="6094" max="6094" width="13.140625" style="137" bestFit="1" customWidth="1"/>
    <col min="6095" max="6098" width="0" style="137" hidden="1" customWidth="1"/>
    <col min="6099" max="6099" width="15.140625" style="137" bestFit="1" customWidth="1"/>
    <col min="6100" max="6100" width="13" style="137" bestFit="1" customWidth="1"/>
    <col min="6101" max="6101" width="15.28515625" style="137" bestFit="1" customWidth="1"/>
    <col min="6102" max="6102" width="12.85546875" style="137" bestFit="1" customWidth="1"/>
    <col min="6103" max="6106" width="0" style="137" hidden="1" customWidth="1"/>
    <col min="6107" max="6108" width="17.7109375" style="137" bestFit="1" customWidth="1"/>
    <col min="6109" max="6109" width="18.85546875" style="137" bestFit="1" customWidth="1"/>
    <col min="6110" max="6110" width="12.85546875" style="137" bestFit="1" customWidth="1"/>
    <col min="6111" max="6111" width="17.7109375" style="137" bestFit="1" customWidth="1"/>
    <col min="6112" max="6112" width="12.5703125" style="137" bestFit="1" customWidth="1"/>
    <col min="6113" max="6113" width="18" style="137" bestFit="1" customWidth="1"/>
    <col min="6114" max="6114" width="13" style="137" customWidth="1"/>
    <col min="6115" max="6115" width="15.140625" style="137" bestFit="1" customWidth="1"/>
    <col min="6116" max="6116" width="13" style="137" bestFit="1" customWidth="1"/>
    <col min="6117" max="6117" width="16.7109375" style="137" bestFit="1" customWidth="1"/>
    <col min="6118" max="6118" width="13.140625" style="137" bestFit="1" customWidth="1"/>
    <col min="6119" max="6121" width="12.140625" style="137" customWidth="1"/>
    <col min="6122" max="6123" width="14" style="137" customWidth="1"/>
    <col min="6124" max="6124" width="26.28515625" style="137" customWidth="1"/>
    <col min="6125" max="6125" width="15.42578125" style="137" bestFit="1" customWidth="1"/>
    <col min="6126" max="6126" width="11.140625" style="137" bestFit="1" customWidth="1"/>
    <col min="6127" max="6127" width="9.140625" style="137"/>
    <col min="6128" max="6128" width="9.28515625" style="137" bestFit="1" customWidth="1"/>
    <col min="6129" max="6276" width="9.140625" style="137"/>
    <col min="6277" max="6277" width="6" style="137" bestFit="1" customWidth="1"/>
    <col min="6278" max="6278" width="23.7109375" style="137" customWidth="1"/>
    <col min="6279" max="6279" width="19.5703125" style="137" bestFit="1" customWidth="1"/>
    <col min="6280" max="6280" width="19.7109375" style="137" bestFit="1" customWidth="1"/>
    <col min="6281" max="6281" width="18.85546875" style="137" bestFit="1" customWidth="1"/>
    <col min="6282" max="6282" width="12.85546875" style="137" bestFit="1" customWidth="1"/>
    <col min="6283" max="6283" width="17.7109375" style="137" bestFit="1" customWidth="1"/>
    <col min="6284" max="6284" width="17.5703125" style="137" bestFit="1" customWidth="1"/>
    <col min="6285" max="6285" width="18.85546875" style="137" bestFit="1" customWidth="1"/>
    <col min="6286" max="6286" width="12.42578125" style="137" bestFit="1" customWidth="1"/>
    <col min="6287" max="6287" width="15.85546875" style="137" bestFit="1" customWidth="1"/>
    <col min="6288" max="6288" width="17.7109375" style="137" bestFit="1" customWidth="1"/>
    <col min="6289" max="6289" width="18" style="137" bestFit="1" customWidth="1"/>
    <col min="6290" max="6290" width="13.5703125" style="137" customWidth="1"/>
    <col min="6291" max="6291" width="15.85546875" style="137" bestFit="1" customWidth="1"/>
    <col min="6292" max="6292" width="15.140625" style="137" bestFit="1" customWidth="1"/>
    <col min="6293" max="6293" width="18" style="137" bestFit="1" customWidth="1"/>
    <col min="6294" max="6294" width="13.140625" style="137" bestFit="1" customWidth="1"/>
    <col min="6295" max="6295" width="17.7109375" style="137" bestFit="1" customWidth="1"/>
    <col min="6296" max="6296" width="15.85546875" style="137" customWidth="1"/>
    <col min="6297" max="6297" width="18" style="137" bestFit="1" customWidth="1"/>
    <col min="6298" max="6298" width="13.5703125" style="137" customWidth="1"/>
    <col min="6299" max="6299" width="15.140625" style="137" bestFit="1" customWidth="1"/>
    <col min="6300" max="6300" width="12.85546875" style="137" bestFit="1" customWidth="1"/>
    <col min="6301" max="6301" width="15.28515625" style="137" bestFit="1" customWidth="1"/>
    <col min="6302" max="6302" width="14.85546875" style="137" bestFit="1" customWidth="1"/>
    <col min="6303" max="6304" width="17.5703125" style="137" bestFit="1" customWidth="1"/>
    <col min="6305" max="6305" width="11.140625" style="137" bestFit="1" customWidth="1"/>
    <col min="6306" max="6306" width="13.42578125" style="137" customWidth="1"/>
    <col min="6307" max="6307" width="17.7109375" style="137" bestFit="1" customWidth="1"/>
    <col min="6308" max="6308" width="17.5703125" style="137" bestFit="1" customWidth="1"/>
    <col min="6309" max="6309" width="18" style="137" bestFit="1" customWidth="1"/>
    <col min="6310" max="6312" width="12.85546875" style="137" bestFit="1" customWidth="1"/>
    <col min="6313" max="6313" width="13.85546875" style="137" bestFit="1" customWidth="1"/>
    <col min="6314" max="6315" width="12.85546875" style="137" bestFit="1" customWidth="1"/>
    <col min="6316" max="6316" width="11" style="137" bestFit="1" customWidth="1"/>
    <col min="6317" max="6317" width="13.85546875" style="137" bestFit="1" customWidth="1"/>
    <col min="6318" max="6318" width="14.85546875" style="137" bestFit="1" customWidth="1"/>
    <col min="6319" max="6319" width="17.7109375" style="137" bestFit="1" customWidth="1"/>
    <col min="6320" max="6320" width="15.140625" style="137" bestFit="1" customWidth="1"/>
    <col min="6321" max="6321" width="16.7109375" style="137" bestFit="1" customWidth="1"/>
    <col min="6322" max="6322" width="15.7109375" style="137" bestFit="1" customWidth="1"/>
    <col min="6323" max="6323" width="17.7109375" style="137" bestFit="1" customWidth="1"/>
    <col min="6324" max="6324" width="15.7109375" style="137" bestFit="1" customWidth="1"/>
    <col min="6325" max="6325" width="18" style="137" bestFit="1" customWidth="1"/>
    <col min="6326" max="6326" width="13.140625" style="137" bestFit="1" customWidth="1"/>
    <col min="6327" max="6327" width="17.7109375" style="137" bestFit="1" customWidth="1"/>
    <col min="6328" max="6328" width="15.140625" style="137" bestFit="1" customWidth="1"/>
    <col min="6329" max="6329" width="18" style="137" bestFit="1" customWidth="1"/>
    <col min="6330" max="6330" width="15.7109375" style="137" bestFit="1" customWidth="1"/>
    <col min="6331" max="6332" width="15.140625" style="137" bestFit="1" customWidth="1"/>
    <col min="6333" max="6333" width="15.7109375" style="137" bestFit="1" customWidth="1"/>
    <col min="6334" max="6334" width="12.85546875" style="137" customWidth="1"/>
    <col min="6335" max="6335" width="17.7109375" style="137" bestFit="1" customWidth="1"/>
    <col min="6336" max="6336" width="15.85546875" style="137" bestFit="1" customWidth="1"/>
    <col min="6337" max="6337" width="18" style="137" bestFit="1" customWidth="1"/>
    <col min="6338" max="6338" width="10.5703125" style="137" bestFit="1" customWidth="1"/>
    <col min="6339" max="6339" width="17.7109375" style="137" bestFit="1" customWidth="1"/>
    <col min="6340" max="6340" width="15.140625" style="137" bestFit="1" customWidth="1"/>
    <col min="6341" max="6341" width="18" style="137" bestFit="1" customWidth="1"/>
    <col min="6342" max="6342" width="15.7109375" style="137" bestFit="1" customWidth="1"/>
    <col min="6343" max="6343" width="17.7109375" style="137" bestFit="1" customWidth="1"/>
    <col min="6344" max="6344" width="15.7109375" style="137" bestFit="1" customWidth="1"/>
    <col min="6345" max="6345" width="18" style="137" bestFit="1" customWidth="1"/>
    <col min="6346" max="6346" width="12.85546875" style="137" bestFit="1" customWidth="1"/>
    <col min="6347" max="6347" width="12.42578125" style="137" bestFit="1" customWidth="1"/>
    <col min="6348" max="6348" width="10.7109375" style="137" bestFit="1" customWidth="1"/>
    <col min="6349" max="6349" width="10.140625" style="137" customWidth="1"/>
    <col min="6350" max="6350" width="13.140625" style="137" bestFit="1" customWidth="1"/>
    <col min="6351" max="6354" width="0" style="137" hidden="1" customWidth="1"/>
    <col min="6355" max="6355" width="15.140625" style="137" bestFit="1" customWidth="1"/>
    <col min="6356" max="6356" width="13" style="137" bestFit="1" customWidth="1"/>
    <col min="6357" max="6357" width="15.28515625" style="137" bestFit="1" customWidth="1"/>
    <col min="6358" max="6358" width="12.85546875" style="137" bestFit="1" customWidth="1"/>
    <col min="6359" max="6362" width="0" style="137" hidden="1" customWidth="1"/>
    <col min="6363" max="6364" width="17.7109375" style="137" bestFit="1" customWidth="1"/>
    <col min="6365" max="6365" width="18.85546875" style="137" bestFit="1" customWidth="1"/>
    <col min="6366" max="6366" width="12.85546875" style="137" bestFit="1" customWidth="1"/>
    <col min="6367" max="6367" width="17.7109375" style="137" bestFit="1" customWidth="1"/>
    <col min="6368" max="6368" width="12.5703125" style="137" bestFit="1" customWidth="1"/>
    <col min="6369" max="6369" width="18" style="137" bestFit="1" customWidth="1"/>
    <col min="6370" max="6370" width="13" style="137" customWidth="1"/>
    <col min="6371" max="6371" width="15.140625" style="137" bestFit="1" customWidth="1"/>
    <col min="6372" max="6372" width="13" style="137" bestFit="1" customWidth="1"/>
    <col min="6373" max="6373" width="16.7109375" style="137" bestFit="1" customWidth="1"/>
    <col min="6374" max="6374" width="13.140625" style="137" bestFit="1" customWidth="1"/>
    <col min="6375" max="6377" width="12.140625" style="137" customWidth="1"/>
    <col min="6378" max="6379" width="14" style="137" customWidth="1"/>
    <col min="6380" max="6380" width="26.28515625" style="137" customWidth="1"/>
    <col min="6381" max="6381" width="15.42578125" style="137" bestFit="1" customWidth="1"/>
    <col min="6382" max="6382" width="11.140625" style="137" bestFit="1" customWidth="1"/>
    <col min="6383" max="6383" width="9.140625" style="137"/>
    <col min="6384" max="6384" width="9.28515625" style="137" bestFit="1" customWidth="1"/>
    <col min="6385" max="6532" width="9.140625" style="137"/>
    <col min="6533" max="6533" width="6" style="137" bestFit="1" customWidth="1"/>
    <col min="6534" max="6534" width="23.7109375" style="137" customWidth="1"/>
    <col min="6535" max="6535" width="19.5703125" style="137" bestFit="1" customWidth="1"/>
    <col min="6536" max="6536" width="19.7109375" style="137" bestFit="1" customWidth="1"/>
    <col min="6537" max="6537" width="18.85546875" style="137" bestFit="1" customWidth="1"/>
    <col min="6538" max="6538" width="12.85546875" style="137" bestFit="1" customWidth="1"/>
    <col min="6539" max="6539" width="17.7109375" style="137" bestFit="1" customWidth="1"/>
    <col min="6540" max="6540" width="17.5703125" style="137" bestFit="1" customWidth="1"/>
    <col min="6541" max="6541" width="18.85546875" style="137" bestFit="1" customWidth="1"/>
    <col min="6542" max="6542" width="12.42578125" style="137" bestFit="1" customWidth="1"/>
    <col min="6543" max="6543" width="15.85546875" style="137" bestFit="1" customWidth="1"/>
    <col min="6544" max="6544" width="17.7109375" style="137" bestFit="1" customWidth="1"/>
    <col min="6545" max="6545" width="18" style="137" bestFit="1" customWidth="1"/>
    <col min="6546" max="6546" width="13.5703125" style="137" customWidth="1"/>
    <col min="6547" max="6547" width="15.85546875" style="137" bestFit="1" customWidth="1"/>
    <col min="6548" max="6548" width="15.140625" style="137" bestFit="1" customWidth="1"/>
    <col min="6549" max="6549" width="18" style="137" bestFit="1" customWidth="1"/>
    <col min="6550" max="6550" width="13.140625" style="137" bestFit="1" customWidth="1"/>
    <col min="6551" max="6551" width="17.7109375" style="137" bestFit="1" customWidth="1"/>
    <col min="6552" max="6552" width="15.85546875" style="137" customWidth="1"/>
    <col min="6553" max="6553" width="18" style="137" bestFit="1" customWidth="1"/>
    <col min="6554" max="6554" width="13.5703125" style="137" customWidth="1"/>
    <col min="6555" max="6555" width="15.140625" style="137" bestFit="1" customWidth="1"/>
    <col min="6556" max="6556" width="12.85546875" style="137" bestFit="1" customWidth="1"/>
    <col min="6557" max="6557" width="15.28515625" style="137" bestFit="1" customWidth="1"/>
    <col min="6558" max="6558" width="14.85546875" style="137" bestFit="1" customWidth="1"/>
    <col min="6559" max="6560" width="17.5703125" style="137" bestFit="1" customWidth="1"/>
    <col min="6561" max="6561" width="11.140625" style="137" bestFit="1" customWidth="1"/>
    <col min="6562" max="6562" width="13.42578125" style="137" customWidth="1"/>
    <col min="6563" max="6563" width="17.7109375" style="137" bestFit="1" customWidth="1"/>
    <col min="6564" max="6564" width="17.5703125" style="137" bestFit="1" customWidth="1"/>
    <col min="6565" max="6565" width="18" style="137" bestFit="1" customWidth="1"/>
    <col min="6566" max="6568" width="12.85546875" style="137" bestFit="1" customWidth="1"/>
    <col min="6569" max="6569" width="13.85546875" style="137" bestFit="1" customWidth="1"/>
    <col min="6570" max="6571" width="12.85546875" style="137" bestFit="1" customWidth="1"/>
    <col min="6572" max="6572" width="11" style="137" bestFit="1" customWidth="1"/>
    <col min="6573" max="6573" width="13.85546875" style="137" bestFit="1" customWidth="1"/>
    <col min="6574" max="6574" width="14.85546875" style="137" bestFit="1" customWidth="1"/>
    <col min="6575" max="6575" width="17.7109375" style="137" bestFit="1" customWidth="1"/>
    <col min="6576" max="6576" width="15.140625" style="137" bestFit="1" customWidth="1"/>
    <col min="6577" max="6577" width="16.7109375" style="137" bestFit="1" customWidth="1"/>
    <col min="6578" max="6578" width="15.7109375" style="137" bestFit="1" customWidth="1"/>
    <col min="6579" max="6579" width="17.7109375" style="137" bestFit="1" customWidth="1"/>
    <col min="6580" max="6580" width="15.7109375" style="137" bestFit="1" customWidth="1"/>
    <col min="6581" max="6581" width="18" style="137" bestFit="1" customWidth="1"/>
    <col min="6582" max="6582" width="13.140625" style="137" bestFit="1" customWidth="1"/>
    <col min="6583" max="6583" width="17.7109375" style="137" bestFit="1" customWidth="1"/>
    <col min="6584" max="6584" width="15.140625" style="137" bestFit="1" customWidth="1"/>
    <col min="6585" max="6585" width="18" style="137" bestFit="1" customWidth="1"/>
    <col min="6586" max="6586" width="15.7109375" style="137" bestFit="1" customWidth="1"/>
    <col min="6587" max="6588" width="15.140625" style="137" bestFit="1" customWidth="1"/>
    <col min="6589" max="6589" width="15.7109375" style="137" bestFit="1" customWidth="1"/>
    <col min="6590" max="6590" width="12.85546875" style="137" customWidth="1"/>
    <col min="6591" max="6591" width="17.7109375" style="137" bestFit="1" customWidth="1"/>
    <col min="6592" max="6592" width="15.85546875" style="137" bestFit="1" customWidth="1"/>
    <col min="6593" max="6593" width="18" style="137" bestFit="1" customWidth="1"/>
    <col min="6594" max="6594" width="10.5703125" style="137" bestFit="1" customWidth="1"/>
    <col min="6595" max="6595" width="17.7109375" style="137" bestFit="1" customWidth="1"/>
    <col min="6596" max="6596" width="15.140625" style="137" bestFit="1" customWidth="1"/>
    <col min="6597" max="6597" width="18" style="137" bestFit="1" customWidth="1"/>
    <col min="6598" max="6598" width="15.7109375" style="137" bestFit="1" customWidth="1"/>
    <col min="6599" max="6599" width="17.7109375" style="137" bestFit="1" customWidth="1"/>
    <col min="6600" max="6600" width="15.7109375" style="137" bestFit="1" customWidth="1"/>
    <col min="6601" max="6601" width="18" style="137" bestFit="1" customWidth="1"/>
    <col min="6602" max="6602" width="12.85546875" style="137" bestFit="1" customWidth="1"/>
    <col min="6603" max="6603" width="12.42578125" style="137" bestFit="1" customWidth="1"/>
    <col min="6604" max="6604" width="10.7109375" style="137" bestFit="1" customWidth="1"/>
    <col min="6605" max="6605" width="10.140625" style="137" customWidth="1"/>
    <col min="6606" max="6606" width="13.140625" style="137" bestFit="1" customWidth="1"/>
    <col min="6607" max="6610" width="0" style="137" hidden="1" customWidth="1"/>
    <col min="6611" max="6611" width="15.140625" style="137" bestFit="1" customWidth="1"/>
    <col min="6612" max="6612" width="13" style="137" bestFit="1" customWidth="1"/>
    <col min="6613" max="6613" width="15.28515625" style="137" bestFit="1" customWidth="1"/>
    <col min="6614" max="6614" width="12.85546875" style="137" bestFit="1" customWidth="1"/>
    <col min="6615" max="6618" width="0" style="137" hidden="1" customWidth="1"/>
    <col min="6619" max="6620" width="17.7109375" style="137" bestFit="1" customWidth="1"/>
    <col min="6621" max="6621" width="18.85546875" style="137" bestFit="1" customWidth="1"/>
    <col min="6622" max="6622" width="12.85546875" style="137" bestFit="1" customWidth="1"/>
    <col min="6623" max="6623" width="17.7109375" style="137" bestFit="1" customWidth="1"/>
    <col min="6624" max="6624" width="12.5703125" style="137" bestFit="1" customWidth="1"/>
    <col min="6625" max="6625" width="18" style="137" bestFit="1" customWidth="1"/>
    <col min="6626" max="6626" width="13" style="137" customWidth="1"/>
    <col min="6627" max="6627" width="15.140625" style="137" bestFit="1" customWidth="1"/>
    <col min="6628" max="6628" width="13" style="137" bestFit="1" customWidth="1"/>
    <col min="6629" max="6629" width="16.7109375" style="137" bestFit="1" customWidth="1"/>
    <col min="6630" max="6630" width="13.140625" style="137" bestFit="1" customWidth="1"/>
    <col min="6631" max="6633" width="12.140625" style="137" customWidth="1"/>
    <col min="6634" max="6635" width="14" style="137" customWidth="1"/>
    <col min="6636" max="6636" width="26.28515625" style="137" customWidth="1"/>
    <col min="6637" max="6637" width="15.42578125" style="137" bestFit="1" customWidth="1"/>
    <col min="6638" max="6638" width="11.140625" style="137" bestFit="1" customWidth="1"/>
    <col min="6639" max="6639" width="9.140625" style="137"/>
    <col min="6640" max="6640" width="9.28515625" style="137" bestFit="1" customWidth="1"/>
    <col min="6641" max="6788" width="9.140625" style="137"/>
    <col min="6789" max="6789" width="6" style="137" bestFit="1" customWidth="1"/>
    <col min="6790" max="6790" width="23.7109375" style="137" customWidth="1"/>
    <col min="6791" max="6791" width="19.5703125" style="137" bestFit="1" customWidth="1"/>
    <col min="6792" max="6792" width="19.7109375" style="137" bestFit="1" customWidth="1"/>
    <col min="6793" max="6793" width="18.85546875" style="137" bestFit="1" customWidth="1"/>
    <col min="6794" max="6794" width="12.85546875" style="137" bestFit="1" customWidth="1"/>
    <col min="6795" max="6795" width="17.7109375" style="137" bestFit="1" customWidth="1"/>
    <col min="6796" max="6796" width="17.5703125" style="137" bestFit="1" customWidth="1"/>
    <col min="6797" max="6797" width="18.85546875" style="137" bestFit="1" customWidth="1"/>
    <col min="6798" max="6798" width="12.42578125" style="137" bestFit="1" customWidth="1"/>
    <col min="6799" max="6799" width="15.85546875" style="137" bestFit="1" customWidth="1"/>
    <col min="6800" max="6800" width="17.7109375" style="137" bestFit="1" customWidth="1"/>
    <col min="6801" max="6801" width="18" style="137" bestFit="1" customWidth="1"/>
    <col min="6802" max="6802" width="13.5703125" style="137" customWidth="1"/>
    <col min="6803" max="6803" width="15.85546875" style="137" bestFit="1" customWidth="1"/>
    <col min="6804" max="6804" width="15.140625" style="137" bestFit="1" customWidth="1"/>
    <col min="6805" max="6805" width="18" style="137" bestFit="1" customWidth="1"/>
    <col min="6806" max="6806" width="13.140625" style="137" bestFit="1" customWidth="1"/>
    <col min="6807" max="6807" width="17.7109375" style="137" bestFit="1" customWidth="1"/>
    <col min="6808" max="6808" width="15.85546875" style="137" customWidth="1"/>
    <col min="6809" max="6809" width="18" style="137" bestFit="1" customWidth="1"/>
    <col min="6810" max="6810" width="13.5703125" style="137" customWidth="1"/>
    <col min="6811" max="6811" width="15.140625" style="137" bestFit="1" customWidth="1"/>
    <col min="6812" max="6812" width="12.85546875" style="137" bestFit="1" customWidth="1"/>
    <col min="6813" max="6813" width="15.28515625" style="137" bestFit="1" customWidth="1"/>
    <col min="6814" max="6814" width="14.85546875" style="137" bestFit="1" customWidth="1"/>
    <col min="6815" max="6816" width="17.5703125" style="137" bestFit="1" customWidth="1"/>
    <col min="6817" max="6817" width="11.140625" style="137" bestFit="1" customWidth="1"/>
    <col min="6818" max="6818" width="13.42578125" style="137" customWidth="1"/>
    <col min="6819" max="6819" width="17.7109375" style="137" bestFit="1" customWidth="1"/>
    <col min="6820" max="6820" width="17.5703125" style="137" bestFit="1" customWidth="1"/>
    <col min="6821" max="6821" width="18" style="137" bestFit="1" customWidth="1"/>
    <col min="6822" max="6824" width="12.85546875" style="137" bestFit="1" customWidth="1"/>
    <col min="6825" max="6825" width="13.85546875" style="137" bestFit="1" customWidth="1"/>
    <col min="6826" max="6827" width="12.85546875" style="137" bestFit="1" customWidth="1"/>
    <col min="6828" max="6828" width="11" style="137" bestFit="1" customWidth="1"/>
    <col min="6829" max="6829" width="13.85546875" style="137" bestFit="1" customWidth="1"/>
    <col min="6830" max="6830" width="14.85546875" style="137" bestFit="1" customWidth="1"/>
    <col min="6831" max="6831" width="17.7109375" style="137" bestFit="1" customWidth="1"/>
    <col min="6832" max="6832" width="15.140625" style="137" bestFit="1" customWidth="1"/>
    <col min="6833" max="6833" width="16.7109375" style="137" bestFit="1" customWidth="1"/>
    <col min="6834" max="6834" width="15.7109375" style="137" bestFit="1" customWidth="1"/>
    <col min="6835" max="6835" width="17.7109375" style="137" bestFit="1" customWidth="1"/>
    <col min="6836" max="6836" width="15.7109375" style="137" bestFit="1" customWidth="1"/>
    <col min="6837" max="6837" width="18" style="137" bestFit="1" customWidth="1"/>
    <col min="6838" max="6838" width="13.140625" style="137" bestFit="1" customWidth="1"/>
    <col min="6839" max="6839" width="17.7109375" style="137" bestFit="1" customWidth="1"/>
    <col min="6840" max="6840" width="15.140625" style="137" bestFit="1" customWidth="1"/>
    <col min="6841" max="6841" width="18" style="137" bestFit="1" customWidth="1"/>
    <col min="6842" max="6842" width="15.7109375" style="137" bestFit="1" customWidth="1"/>
    <col min="6843" max="6844" width="15.140625" style="137" bestFit="1" customWidth="1"/>
    <col min="6845" max="6845" width="15.7109375" style="137" bestFit="1" customWidth="1"/>
    <col min="6846" max="6846" width="12.85546875" style="137" customWidth="1"/>
    <col min="6847" max="6847" width="17.7109375" style="137" bestFit="1" customWidth="1"/>
    <col min="6848" max="6848" width="15.85546875" style="137" bestFit="1" customWidth="1"/>
    <col min="6849" max="6849" width="18" style="137" bestFit="1" customWidth="1"/>
    <col min="6850" max="6850" width="10.5703125" style="137" bestFit="1" customWidth="1"/>
    <col min="6851" max="6851" width="17.7109375" style="137" bestFit="1" customWidth="1"/>
    <col min="6852" max="6852" width="15.140625" style="137" bestFit="1" customWidth="1"/>
    <col min="6853" max="6853" width="18" style="137" bestFit="1" customWidth="1"/>
    <col min="6854" max="6854" width="15.7109375" style="137" bestFit="1" customWidth="1"/>
    <col min="6855" max="6855" width="17.7109375" style="137" bestFit="1" customWidth="1"/>
    <col min="6856" max="6856" width="15.7109375" style="137" bestFit="1" customWidth="1"/>
    <col min="6857" max="6857" width="18" style="137" bestFit="1" customWidth="1"/>
    <col min="6858" max="6858" width="12.85546875" style="137" bestFit="1" customWidth="1"/>
    <col min="6859" max="6859" width="12.42578125" style="137" bestFit="1" customWidth="1"/>
    <col min="6860" max="6860" width="10.7109375" style="137" bestFit="1" customWidth="1"/>
    <col min="6861" max="6861" width="10.140625" style="137" customWidth="1"/>
    <col min="6862" max="6862" width="13.140625" style="137" bestFit="1" customWidth="1"/>
    <col min="6863" max="6866" width="0" style="137" hidden="1" customWidth="1"/>
    <col min="6867" max="6867" width="15.140625" style="137" bestFit="1" customWidth="1"/>
    <col min="6868" max="6868" width="13" style="137" bestFit="1" customWidth="1"/>
    <col min="6869" max="6869" width="15.28515625" style="137" bestFit="1" customWidth="1"/>
    <col min="6870" max="6870" width="12.85546875" style="137" bestFit="1" customWidth="1"/>
    <col min="6871" max="6874" width="0" style="137" hidden="1" customWidth="1"/>
    <col min="6875" max="6876" width="17.7109375" style="137" bestFit="1" customWidth="1"/>
    <col min="6877" max="6877" width="18.85546875" style="137" bestFit="1" customWidth="1"/>
    <col min="6878" max="6878" width="12.85546875" style="137" bestFit="1" customWidth="1"/>
    <col min="6879" max="6879" width="17.7109375" style="137" bestFit="1" customWidth="1"/>
    <col min="6880" max="6880" width="12.5703125" style="137" bestFit="1" customWidth="1"/>
    <col min="6881" max="6881" width="18" style="137" bestFit="1" customWidth="1"/>
    <col min="6882" max="6882" width="13" style="137" customWidth="1"/>
    <col min="6883" max="6883" width="15.140625" style="137" bestFit="1" customWidth="1"/>
    <col min="6884" max="6884" width="13" style="137" bestFit="1" customWidth="1"/>
    <col min="6885" max="6885" width="16.7109375" style="137" bestFit="1" customWidth="1"/>
    <col min="6886" max="6886" width="13.140625" style="137" bestFit="1" customWidth="1"/>
    <col min="6887" max="6889" width="12.140625" style="137" customWidth="1"/>
    <col min="6890" max="6891" width="14" style="137" customWidth="1"/>
    <col min="6892" max="6892" width="26.28515625" style="137" customWidth="1"/>
    <col min="6893" max="6893" width="15.42578125" style="137" bestFit="1" customWidth="1"/>
    <col min="6894" max="6894" width="11.140625" style="137" bestFit="1" customWidth="1"/>
    <col min="6895" max="6895" width="9.140625" style="137"/>
    <col min="6896" max="6896" width="9.28515625" style="137" bestFit="1" customWidth="1"/>
    <col min="6897" max="7044" width="9.140625" style="137"/>
    <col min="7045" max="7045" width="6" style="137" bestFit="1" customWidth="1"/>
    <col min="7046" max="7046" width="23.7109375" style="137" customWidth="1"/>
    <col min="7047" max="7047" width="19.5703125" style="137" bestFit="1" customWidth="1"/>
    <col min="7048" max="7048" width="19.7109375" style="137" bestFit="1" customWidth="1"/>
    <col min="7049" max="7049" width="18.85546875" style="137" bestFit="1" customWidth="1"/>
    <col min="7050" max="7050" width="12.85546875" style="137" bestFit="1" customWidth="1"/>
    <col min="7051" max="7051" width="17.7109375" style="137" bestFit="1" customWidth="1"/>
    <col min="7052" max="7052" width="17.5703125" style="137" bestFit="1" customWidth="1"/>
    <col min="7053" max="7053" width="18.85546875" style="137" bestFit="1" customWidth="1"/>
    <col min="7054" max="7054" width="12.42578125" style="137" bestFit="1" customWidth="1"/>
    <col min="7055" max="7055" width="15.85546875" style="137" bestFit="1" customWidth="1"/>
    <col min="7056" max="7056" width="17.7109375" style="137" bestFit="1" customWidth="1"/>
    <col min="7057" max="7057" width="18" style="137" bestFit="1" customWidth="1"/>
    <col min="7058" max="7058" width="13.5703125" style="137" customWidth="1"/>
    <col min="7059" max="7059" width="15.85546875" style="137" bestFit="1" customWidth="1"/>
    <col min="7060" max="7060" width="15.140625" style="137" bestFit="1" customWidth="1"/>
    <col min="7061" max="7061" width="18" style="137" bestFit="1" customWidth="1"/>
    <col min="7062" max="7062" width="13.140625" style="137" bestFit="1" customWidth="1"/>
    <col min="7063" max="7063" width="17.7109375" style="137" bestFit="1" customWidth="1"/>
    <col min="7064" max="7064" width="15.85546875" style="137" customWidth="1"/>
    <col min="7065" max="7065" width="18" style="137" bestFit="1" customWidth="1"/>
    <col min="7066" max="7066" width="13.5703125" style="137" customWidth="1"/>
    <col min="7067" max="7067" width="15.140625" style="137" bestFit="1" customWidth="1"/>
    <col min="7068" max="7068" width="12.85546875" style="137" bestFit="1" customWidth="1"/>
    <col min="7069" max="7069" width="15.28515625" style="137" bestFit="1" customWidth="1"/>
    <col min="7070" max="7070" width="14.85546875" style="137" bestFit="1" customWidth="1"/>
    <col min="7071" max="7072" width="17.5703125" style="137" bestFit="1" customWidth="1"/>
    <col min="7073" max="7073" width="11.140625" style="137" bestFit="1" customWidth="1"/>
    <col min="7074" max="7074" width="13.42578125" style="137" customWidth="1"/>
    <col min="7075" max="7075" width="17.7109375" style="137" bestFit="1" customWidth="1"/>
    <col min="7076" max="7076" width="17.5703125" style="137" bestFit="1" customWidth="1"/>
    <col min="7077" max="7077" width="18" style="137" bestFit="1" customWidth="1"/>
    <col min="7078" max="7080" width="12.85546875" style="137" bestFit="1" customWidth="1"/>
    <col min="7081" max="7081" width="13.85546875" style="137" bestFit="1" customWidth="1"/>
    <col min="7082" max="7083" width="12.85546875" style="137" bestFit="1" customWidth="1"/>
    <col min="7084" max="7084" width="11" style="137" bestFit="1" customWidth="1"/>
    <col min="7085" max="7085" width="13.85546875" style="137" bestFit="1" customWidth="1"/>
    <col min="7086" max="7086" width="14.85546875" style="137" bestFit="1" customWidth="1"/>
    <col min="7087" max="7087" width="17.7109375" style="137" bestFit="1" customWidth="1"/>
    <col min="7088" max="7088" width="15.140625" style="137" bestFit="1" customWidth="1"/>
    <col min="7089" max="7089" width="16.7109375" style="137" bestFit="1" customWidth="1"/>
    <col min="7090" max="7090" width="15.7109375" style="137" bestFit="1" customWidth="1"/>
    <col min="7091" max="7091" width="17.7109375" style="137" bestFit="1" customWidth="1"/>
    <col min="7092" max="7092" width="15.7109375" style="137" bestFit="1" customWidth="1"/>
    <col min="7093" max="7093" width="18" style="137" bestFit="1" customWidth="1"/>
    <col min="7094" max="7094" width="13.140625" style="137" bestFit="1" customWidth="1"/>
    <col min="7095" max="7095" width="17.7109375" style="137" bestFit="1" customWidth="1"/>
    <col min="7096" max="7096" width="15.140625" style="137" bestFit="1" customWidth="1"/>
    <col min="7097" max="7097" width="18" style="137" bestFit="1" customWidth="1"/>
    <col min="7098" max="7098" width="15.7109375" style="137" bestFit="1" customWidth="1"/>
    <col min="7099" max="7100" width="15.140625" style="137" bestFit="1" customWidth="1"/>
    <col min="7101" max="7101" width="15.7109375" style="137" bestFit="1" customWidth="1"/>
    <col min="7102" max="7102" width="12.85546875" style="137" customWidth="1"/>
    <col min="7103" max="7103" width="17.7109375" style="137" bestFit="1" customWidth="1"/>
    <col min="7104" max="7104" width="15.85546875" style="137" bestFit="1" customWidth="1"/>
    <col min="7105" max="7105" width="18" style="137" bestFit="1" customWidth="1"/>
    <col min="7106" max="7106" width="10.5703125" style="137" bestFit="1" customWidth="1"/>
    <col min="7107" max="7107" width="17.7109375" style="137" bestFit="1" customWidth="1"/>
    <col min="7108" max="7108" width="15.140625" style="137" bestFit="1" customWidth="1"/>
    <col min="7109" max="7109" width="18" style="137" bestFit="1" customWidth="1"/>
    <col min="7110" max="7110" width="15.7109375" style="137" bestFit="1" customWidth="1"/>
    <col min="7111" max="7111" width="17.7109375" style="137" bestFit="1" customWidth="1"/>
    <col min="7112" max="7112" width="15.7109375" style="137" bestFit="1" customWidth="1"/>
    <col min="7113" max="7113" width="18" style="137" bestFit="1" customWidth="1"/>
    <col min="7114" max="7114" width="12.85546875" style="137" bestFit="1" customWidth="1"/>
    <col min="7115" max="7115" width="12.42578125" style="137" bestFit="1" customWidth="1"/>
    <col min="7116" max="7116" width="10.7109375" style="137" bestFit="1" customWidth="1"/>
    <col min="7117" max="7117" width="10.140625" style="137" customWidth="1"/>
    <col min="7118" max="7118" width="13.140625" style="137" bestFit="1" customWidth="1"/>
    <col min="7119" max="7122" width="0" style="137" hidden="1" customWidth="1"/>
    <col min="7123" max="7123" width="15.140625" style="137" bestFit="1" customWidth="1"/>
    <col min="7124" max="7124" width="13" style="137" bestFit="1" customWidth="1"/>
    <col min="7125" max="7125" width="15.28515625" style="137" bestFit="1" customWidth="1"/>
    <col min="7126" max="7126" width="12.85546875" style="137" bestFit="1" customWidth="1"/>
    <col min="7127" max="7130" width="0" style="137" hidden="1" customWidth="1"/>
    <col min="7131" max="7132" width="17.7109375" style="137" bestFit="1" customWidth="1"/>
    <col min="7133" max="7133" width="18.85546875" style="137" bestFit="1" customWidth="1"/>
    <col min="7134" max="7134" width="12.85546875" style="137" bestFit="1" customWidth="1"/>
    <col min="7135" max="7135" width="17.7109375" style="137" bestFit="1" customWidth="1"/>
    <col min="7136" max="7136" width="12.5703125" style="137" bestFit="1" customWidth="1"/>
    <col min="7137" max="7137" width="18" style="137" bestFit="1" customWidth="1"/>
    <col min="7138" max="7138" width="13" style="137" customWidth="1"/>
    <col min="7139" max="7139" width="15.140625" style="137" bestFit="1" customWidth="1"/>
    <col min="7140" max="7140" width="13" style="137" bestFit="1" customWidth="1"/>
    <col min="7141" max="7141" width="16.7109375" style="137" bestFit="1" customWidth="1"/>
    <col min="7142" max="7142" width="13.140625" style="137" bestFit="1" customWidth="1"/>
    <col min="7143" max="7145" width="12.140625" style="137" customWidth="1"/>
    <col min="7146" max="7147" width="14" style="137" customWidth="1"/>
    <col min="7148" max="7148" width="26.28515625" style="137" customWidth="1"/>
    <col min="7149" max="7149" width="15.42578125" style="137" bestFit="1" customWidth="1"/>
    <col min="7150" max="7150" width="11.140625" style="137" bestFit="1" customWidth="1"/>
    <col min="7151" max="7151" width="9.140625" style="137"/>
    <col min="7152" max="7152" width="9.28515625" style="137" bestFit="1" customWidth="1"/>
    <col min="7153" max="7300" width="9.140625" style="137"/>
    <col min="7301" max="7301" width="6" style="137" bestFit="1" customWidth="1"/>
    <col min="7302" max="7302" width="23.7109375" style="137" customWidth="1"/>
    <col min="7303" max="7303" width="19.5703125" style="137" bestFit="1" customWidth="1"/>
    <col min="7304" max="7304" width="19.7109375" style="137" bestFit="1" customWidth="1"/>
    <col min="7305" max="7305" width="18.85546875" style="137" bestFit="1" customWidth="1"/>
    <col min="7306" max="7306" width="12.85546875" style="137" bestFit="1" customWidth="1"/>
    <col min="7307" max="7307" width="17.7109375" style="137" bestFit="1" customWidth="1"/>
    <col min="7308" max="7308" width="17.5703125" style="137" bestFit="1" customWidth="1"/>
    <col min="7309" max="7309" width="18.85546875" style="137" bestFit="1" customWidth="1"/>
    <col min="7310" max="7310" width="12.42578125" style="137" bestFit="1" customWidth="1"/>
    <col min="7311" max="7311" width="15.85546875" style="137" bestFit="1" customWidth="1"/>
    <col min="7312" max="7312" width="17.7109375" style="137" bestFit="1" customWidth="1"/>
    <col min="7313" max="7313" width="18" style="137" bestFit="1" customWidth="1"/>
    <col min="7314" max="7314" width="13.5703125" style="137" customWidth="1"/>
    <col min="7315" max="7315" width="15.85546875" style="137" bestFit="1" customWidth="1"/>
    <col min="7316" max="7316" width="15.140625" style="137" bestFit="1" customWidth="1"/>
    <col min="7317" max="7317" width="18" style="137" bestFit="1" customWidth="1"/>
    <col min="7318" max="7318" width="13.140625" style="137" bestFit="1" customWidth="1"/>
    <col min="7319" max="7319" width="17.7109375" style="137" bestFit="1" customWidth="1"/>
    <col min="7320" max="7320" width="15.85546875" style="137" customWidth="1"/>
    <col min="7321" max="7321" width="18" style="137" bestFit="1" customWidth="1"/>
    <col min="7322" max="7322" width="13.5703125" style="137" customWidth="1"/>
    <col min="7323" max="7323" width="15.140625" style="137" bestFit="1" customWidth="1"/>
    <col min="7324" max="7324" width="12.85546875" style="137" bestFit="1" customWidth="1"/>
    <col min="7325" max="7325" width="15.28515625" style="137" bestFit="1" customWidth="1"/>
    <col min="7326" max="7326" width="14.85546875" style="137" bestFit="1" customWidth="1"/>
    <col min="7327" max="7328" width="17.5703125" style="137" bestFit="1" customWidth="1"/>
    <col min="7329" max="7329" width="11.140625" style="137" bestFit="1" customWidth="1"/>
    <col min="7330" max="7330" width="13.42578125" style="137" customWidth="1"/>
    <col min="7331" max="7331" width="17.7109375" style="137" bestFit="1" customWidth="1"/>
    <col min="7332" max="7332" width="17.5703125" style="137" bestFit="1" customWidth="1"/>
    <col min="7333" max="7333" width="18" style="137" bestFit="1" customWidth="1"/>
    <col min="7334" max="7336" width="12.85546875" style="137" bestFit="1" customWidth="1"/>
    <col min="7337" max="7337" width="13.85546875" style="137" bestFit="1" customWidth="1"/>
    <col min="7338" max="7339" width="12.85546875" style="137" bestFit="1" customWidth="1"/>
    <col min="7340" max="7340" width="11" style="137" bestFit="1" customWidth="1"/>
    <col min="7341" max="7341" width="13.85546875" style="137" bestFit="1" customWidth="1"/>
    <col min="7342" max="7342" width="14.85546875" style="137" bestFit="1" customWidth="1"/>
    <col min="7343" max="7343" width="17.7109375" style="137" bestFit="1" customWidth="1"/>
    <col min="7344" max="7344" width="15.140625" style="137" bestFit="1" customWidth="1"/>
    <col min="7345" max="7345" width="16.7109375" style="137" bestFit="1" customWidth="1"/>
    <col min="7346" max="7346" width="15.7109375" style="137" bestFit="1" customWidth="1"/>
    <col min="7347" max="7347" width="17.7109375" style="137" bestFit="1" customWidth="1"/>
    <col min="7348" max="7348" width="15.7109375" style="137" bestFit="1" customWidth="1"/>
    <col min="7349" max="7349" width="18" style="137" bestFit="1" customWidth="1"/>
    <col min="7350" max="7350" width="13.140625" style="137" bestFit="1" customWidth="1"/>
    <col min="7351" max="7351" width="17.7109375" style="137" bestFit="1" customWidth="1"/>
    <col min="7352" max="7352" width="15.140625" style="137" bestFit="1" customWidth="1"/>
    <col min="7353" max="7353" width="18" style="137" bestFit="1" customWidth="1"/>
    <col min="7354" max="7354" width="15.7109375" style="137" bestFit="1" customWidth="1"/>
    <col min="7355" max="7356" width="15.140625" style="137" bestFit="1" customWidth="1"/>
    <col min="7357" max="7357" width="15.7109375" style="137" bestFit="1" customWidth="1"/>
    <col min="7358" max="7358" width="12.85546875" style="137" customWidth="1"/>
    <col min="7359" max="7359" width="17.7109375" style="137" bestFit="1" customWidth="1"/>
    <col min="7360" max="7360" width="15.85546875" style="137" bestFit="1" customWidth="1"/>
    <col min="7361" max="7361" width="18" style="137" bestFit="1" customWidth="1"/>
    <col min="7362" max="7362" width="10.5703125" style="137" bestFit="1" customWidth="1"/>
    <col min="7363" max="7363" width="17.7109375" style="137" bestFit="1" customWidth="1"/>
    <col min="7364" max="7364" width="15.140625" style="137" bestFit="1" customWidth="1"/>
    <col min="7365" max="7365" width="18" style="137" bestFit="1" customWidth="1"/>
    <col min="7366" max="7366" width="15.7109375" style="137" bestFit="1" customWidth="1"/>
    <col min="7367" max="7367" width="17.7109375" style="137" bestFit="1" customWidth="1"/>
    <col min="7368" max="7368" width="15.7109375" style="137" bestFit="1" customWidth="1"/>
    <col min="7369" max="7369" width="18" style="137" bestFit="1" customWidth="1"/>
    <col min="7370" max="7370" width="12.85546875" style="137" bestFit="1" customWidth="1"/>
    <col min="7371" max="7371" width="12.42578125" style="137" bestFit="1" customWidth="1"/>
    <col min="7372" max="7372" width="10.7109375" style="137" bestFit="1" customWidth="1"/>
    <col min="7373" max="7373" width="10.140625" style="137" customWidth="1"/>
    <col min="7374" max="7374" width="13.140625" style="137" bestFit="1" customWidth="1"/>
    <col min="7375" max="7378" width="0" style="137" hidden="1" customWidth="1"/>
    <col min="7379" max="7379" width="15.140625" style="137" bestFit="1" customWidth="1"/>
    <col min="7380" max="7380" width="13" style="137" bestFit="1" customWidth="1"/>
    <col min="7381" max="7381" width="15.28515625" style="137" bestFit="1" customWidth="1"/>
    <col min="7382" max="7382" width="12.85546875" style="137" bestFit="1" customWidth="1"/>
    <col min="7383" max="7386" width="0" style="137" hidden="1" customWidth="1"/>
    <col min="7387" max="7388" width="17.7109375" style="137" bestFit="1" customWidth="1"/>
    <col min="7389" max="7389" width="18.85546875" style="137" bestFit="1" customWidth="1"/>
    <col min="7390" max="7390" width="12.85546875" style="137" bestFit="1" customWidth="1"/>
    <col min="7391" max="7391" width="17.7109375" style="137" bestFit="1" customWidth="1"/>
    <col min="7392" max="7392" width="12.5703125" style="137" bestFit="1" customWidth="1"/>
    <col min="7393" max="7393" width="18" style="137" bestFit="1" customWidth="1"/>
    <col min="7394" max="7394" width="13" style="137" customWidth="1"/>
    <col min="7395" max="7395" width="15.140625" style="137" bestFit="1" customWidth="1"/>
    <col min="7396" max="7396" width="13" style="137" bestFit="1" customWidth="1"/>
    <col min="7397" max="7397" width="16.7109375" style="137" bestFit="1" customWidth="1"/>
    <col min="7398" max="7398" width="13.140625" style="137" bestFit="1" customWidth="1"/>
    <col min="7399" max="7401" width="12.140625" style="137" customWidth="1"/>
    <col min="7402" max="7403" width="14" style="137" customWidth="1"/>
    <col min="7404" max="7404" width="26.28515625" style="137" customWidth="1"/>
    <col min="7405" max="7405" width="15.42578125" style="137" bestFit="1" customWidth="1"/>
    <col min="7406" max="7406" width="11.140625" style="137" bestFit="1" customWidth="1"/>
    <col min="7407" max="7407" width="9.140625" style="137"/>
    <col min="7408" max="7408" width="9.28515625" style="137" bestFit="1" customWidth="1"/>
    <col min="7409" max="7556" width="9.140625" style="137"/>
    <col min="7557" max="7557" width="6" style="137" bestFit="1" customWidth="1"/>
    <col min="7558" max="7558" width="23.7109375" style="137" customWidth="1"/>
    <col min="7559" max="7559" width="19.5703125" style="137" bestFit="1" customWidth="1"/>
    <col min="7560" max="7560" width="19.7109375" style="137" bestFit="1" customWidth="1"/>
    <col min="7561" max="7561" width="18.85546875" style="137" bestFit="1" customWidth="1"/>
    <col min="7562" max="7562" width="12.85546875" style="137" bestFit="1" customWidth="1"/>
    <col min="7563" max="7563" width="17.7109375" style="137" bestFit="1" customWidth="1"/>
    <col min="7564" max="7564" width="17.5703125" style="137" bestFit="1" customWidth="1"/>
    <col min="7565" max="7565" width="18.85546875" style="137" bestFit="1" customWidth="1"/>
    <col min="7566" max="7566" width="12.42578125" style="137" bestFit="1" customWidth="1"/>
    <col min="7567" max="7567" width="15.85546875" style="137" bestFit="1" customWidth="1"/>
    <col min="7568" max="7568" width="17.7109375" style="137" bestFit="1" customWidth="1"/>
    <col min="7569" max="7569" width="18" style="137" bestFit="1" customWidth="1"/>
    <col min="7570" max="7570" width="13.5703125" style="137" customWidth="1"/>
    <col min="7571" max="7571" width="15.85546875" style="137" bestFit="1" customWidth="1"/>
    <col min="7572" max="7572" width="15.140625" style="137" bestFit="1" customWidth="1"/>
    <col min="7573" max="7573" width="18" style="137" bestFit="1" customWidth="1"/>
    <col min="7574" max="7574" width="13.140625" style="137" bestFit="1" customWidth="1"/>
    <col min="7575" max="7575" width="17.7109375" style="137" bestFit="1" customWidth="1"/>
    <col min="7576" max="7576" width="15.85546875" style="137" customWidth="1"/>
    <col min="7577" max="7577" width="18" style="137" bestFit="1" customWidth="1"/>
    <col min="7578" max="7578" width="13.5703125" style="137" customWidth="1"/>
    <col min="7579" max="7579" width="15.140625" style="137" bestFit="1" customWidth="1"/>
    <col min="7580" max="7580" width="12.85546875" style="137" bestFit="1" customWidth="1"/>
    <col min="7581" max="7581" width="15.28515625" style="137" bestFit="1" customWidth="1"/>
    <col min="7582" max="7582" width="14.85546875" style="137" bestFit="1" customWidth="1"/>
    <col min="7583" max="7584" width="17.5703125" style="137" bestFit="1" customWidth="1"/>
    <col min="7585" max="7585" width="11.140625" style="137" bestFit="1" customWidth="1"/>
    <col min="7586" max="7586" width="13.42578125" style="137" customWidth="1"/>
    <col min="7587" max="7587" width="17.7109375" style="137" bestFit="1" customWidth="1"/>
    <col min="7588" max="7588" width="17.5703125" style="137" bestFit="1" customWidth="1"/>
    <col min="7589" max="7589" width="18" style="137" bestFit="1" customWidth="1"/>
    <col min="7590" max="7592" width="12.85546875" style="137" bestFit="1" customWidth="1"/>
    <col min="7593" max="7593" width="13.85546875" style="137" bestFit="1" customWidth="1"/>
    <col min="7594" max="7595" width="12.85546875" style="137" bestFit="1" customWidth="1"/>
    <col min="7596" max="7596" width="11" style="137" bestFit="1" customWidth="1"/>
    <col min="7597" max="7597" width="13.85546875" style="137" bestFit="1" customWidth="1"/>
    <col min="7598" max="7598" width="14.85546875" style="137" bestFit="1" customWidth="1"/>
    <col min="7599" max="7599" width="17.7109375" style="137" bestFit="1" customWidth="1"/>
    <col min="7600" max="7600" width="15.140625" style="137" bestFit="1" customWidth="1"/>
    <col min="7601" max="7601" width="16.7109375" style="137" bestFit="1" customWidth="1"/>
    <col min="7602" max="7602" width="15.7109375" style="137" bestFit="1" customWidth="1"/>
    <col min="7603" max="7603" width="17.7109375" style="137" bestFit="1" customWidth="1"/>
    <col min="7604" max="7604" width="15.7109375" style="137" bestFit="1" customWidth="1"/>
    <col min="7605" max="7605" width="18" style="137" bestFit="1" customWidth="1"/>
    <col min="7606" max="7606" width="13.140625" style="137" bestFit="1" customWidth="1"/>
    <col min="7607" max="7607" width="17.7109375" style="137" bestFit="1" customWidth="1"/>
    <col min="7608" max="7608" width="15.140625" style="137" bestFit="1" customWidth="1"/>
    <col min="7609" max="7609" width="18" style="137" bestFit="1" customWidth="1"/>
    <col min="7610" max="7610" width="15.7109375" style="137" bestFit="1" customWidth="1"/>
    <col min="7611" max="7612" width="15.140625" style="137" bestFit="1" customWidth="1"/>
    <col min="7613" max="7613" width="15.7109375" style="137" bestFit="1" customWidth="1"/>
    <col min="7614" max="7614" width="12.85546875" style="137" customWidth="1"/>
    <col min="7615" max="7615" width="17.7109375" style="137" bestFit="1" customWidth="1"/>
    <col min="7616" max="7616" width="15.85546875" style="137" bestFit="1" customWidth="1"/>
    <col min="7617" max="7617" width="18" style="137" bestFit="1" customWidth="1"/>
    <col min="7618" max="7618" width="10.5703125" style="137" bestFit="1" customWidth="1"/>
    <col min="7619" max="7619" width="17.7109375" style="137" bestFit="1" customWidth="1"/>
    <col min="7620" max="7620" width="15.140625" style="137" bestFit="1" customWidth="1"/>
    <col min="7621" max="7621" width="18" style="137" bestFit="1" customWidth="1"/>
    <col min="7622" max="7622" width="15.7109375" style="137" bestFit="1" customWidth="1"/>
    <col min="7623" max="7623" width="17.7109375" style="137" bestFit="1" customWidth="1"/>
    <col min="7624" max="7624" width="15.7109375" style="137" bestFit="1" customWidth="1"/>
    <col min="7625" max="7625" width="18" style="137" bestFit="1" customWidth="1"/>
    <col min="7626" max="7626" width="12.85546875" style="137" bestFit="1" customWidth="1"/>
    <col min="7627" max="7627" width="12.42578125" style="137" bestFit="1" customWidth="1"/>
    <col min="7628" max="7628" width="10.7109375" style="137" bestFit="1" customWidth="1"/>
    <col min="7629" max="7629" width="10.140625" style="137" customWidth="1"/>
    <col min="7630" max="7630" width="13.140625" style="137" bestFit="1" customWidth="1"/>
    <col min="7631" max="7634" width="0" style="137" hidden="1" customWidth="1"/>
    <col min="7635" max="7635" width="15.140625" style="137" bestFit="1" customWidth="1"/>
    <col min="7636" max="7636" width="13" style="137" bestFit="1" customWidth="1"/>
    <col min="7637" max="7637" width="15.28515625" style="137" bestFit="1" customWidth="1"/>
    <col min="7638" max="7638" width="12.85546875" style="137" bestFit="1" customWidth="1"/>
    <col min="7639" max="7642" width="0" style="137" hidden="1" customWidth="1"/>
    <col min="7643" max="7644" width="17.7109375" style="137" bestFit="1" customWidth="1"/>
    <col min="7645" max="7645" width="18.85546875" style="137" bestFit="1" customWidth="1"/>
    <col min="7646" max="7646" width="12.85546875" style="137" bestFit="1" customWidth="1"/>
    <col min="7647" max="7647" width="17.7109375" style="137" bestFit="1" customWidth="1"/>
    <col min="7648" max="7648" width="12.5703125" style="137" bestFit="1" customWidth="1"/>
    <col min="7649" max="7649" width="18" style="137" bestFit="1" customWidth="1"/>
    <col min="7650" max="7650" width="13" style="137" customWidth="1"/>
    <col min="7651" max="7651" width="15.140625" style="137" bestFit="1" customWidth="1"/>
    <col min="7652" max="7652" width="13" style="137" bestFit="1" customWidth="1"/>
    <col min="7653" max="7653" width="16.7109375" style="137" bestFit="1" customWidth="1"/>
    <col min="7654" max="7654" width="13.140625" style="137" bestFit="1" customWidth="1"/>
    <col min="7655" max="7657" width="12.140625" style="137" customWidth="1"/>
    <col min="7658" max="7659" width="14" style="137" customWidth="1"/>
    <col min="7660" max="7660" width="26.28515625" style="137" customWidth="1"/>
    <col min="7661" max="7661" width="15.42578125" style="137" bestFit="1" customWidth="1"/>
    <col min="7662" max="7662" width="11.140625" style="137" bestFit="1" customWidth="1"/>
    <col min="7663" max="7663" width="9.140625" style="137"/>
    <col min="7664" max="7664" width="9.28515625" style="137" bestFit="1" customWidth="1"/>
    <col min="7665" max="7812" width="9.140625" style="137"/>
    <col min="7813" max="7813" width="6" style="137" bestFit="1" customWidth="1"/>
    <col min="7814" max="7814" width="23.7109375" style="137" customWidth="1"/>
    <col min="7815" max="7815" width="19.5703125" style="137" bestFit="1" customWidth="1"/>
    <col min="7816" max="7816" width="19.7109375" style="137" bestFit="1" customWidth="1"/>
    <col min="7817" max="7817" width="18.85546875" style="137" bestFit="1" customWidth="1"/>
    <col min="7818" max="7818" width="12.85546875" style="137" bestFit="1" customWidth="1"/>
    <col min="7819" max="7819" width="17.7109375" style="137" bestFit="1" customWidth="1"/>
    <col min="7820" max="7820" width="17.5703125" style="137" bestFit="1" customWidth="1"/>
    <col min="7821" max="7821" width="18.85546875" style="137" bestFit="1" customWidth="1"/>
    <col min="7822" max="7822" width="12.42578125" style="137" bestFit="1" customWidth="1"/>
    <col min="7823" max="7823" width="15.85546875" style="137" bestFit="1" customWidth="1"/>
    <col min="7824" max="7824" width="17.7109375" style="137" bestFit="1" customWidth="1"/>
    <col min="7825" max="7825" width="18" style="137" bestFit="1" customWidth="1"/>
    <col min="7826" max="7826" width="13.5703125" style="137" customWidth="1"/>
    <col min="7827" max="7827" width="15.85546875" style="137" bestFit="1" customWidth="1"/>
    <col min="7828" max="7828" width="15.140625" style="137" bestFit="1" customWidth="1"/>
    <col min="7829" max="7829" width="18" style="137" bestFit="1" customWidth="1"/>
    <col min="7830" max="7830" width="13.140625" style="137" bestFit="1" customWidth="1"/>
    <col min="7831" max="7831" width="17.7109375" style="137" bestFit="1" customWidth="1"/>
    <col min="7832" max="7832" width="15.85546875" style="137" customWidth="1"/>
    <col min="7833" max="7833" width="18" style="137" bestFit="1" customWidth="1"/>
    <col min="7834" max="7834" width="13.5703125" style="137" customWidth="1"/>
    <col min="7835" max="7835" width="15.140625" style="137" bestFit="1" customWidth="1"/>
    <col min="7836" max="7836" width="12.85546875" style="137" bestFit="1" customWidth="1"/>
    <col min="7837" max="7837" width="15.28515625" style="137" bestFit="1" customWidth="1"/>
    <col min="7838" max="7838" width="14.85546875" style="137" bestFit="1" customWidth="1"/>
    <col min="7839" max="7840" width="17.5703125" style="137" bestFit="1" customWidth="1"/>
    <col min="7841" max="7841" width="11.140625" style="137" bestFit="1" customWidth="1"/>
    <col min="7842" max="7842" width="13.42578125" style="137" customWidth="1"/>
    <col min="7843" max="7843" width="17.7109375" style="137" bestFit="1" customWidth="1"/>
    <col min="7844" max="7844" width="17.5703125" style="137" bestFit="1" customWidth="1"/>
    <col min="7845" max="7845" width="18" style="137" bestFit="1" customWidth="1"/>
    <col min="7846" max="7848" width="12.85546875" style="137" bestFit="1" customWidth="1"/>
    <col min="7849" max="7849" width="13.85546875" style="137" bestFit="1" customWidth="1"/>
    <col min="7850" max="7851" width="12.85546875" style="137" bestFit="1" customWidth="1"/>
    <col min="7852" max="7852" width="11" style="137" bestFit="1" customWidth="1"/>
    <col min="7853" max="7853" width="13.85546875" style="137" bestFit="1" customWidth="1"/>
    <col min="7854" max="7854" width="14.85546875" style="137" bestFit="1" customWidth="1"/>
    <col min="7855" max="7855" width="17.7109375" style="137" bestFit="1" customWidth="1"/>
    <col min="7856" max="7856" width="15.140625" style="137" bestFit="1" customWidth="1"/>
    <col min="7857" max="7857" width="16.7109375" style="137" bestFit="1" customWidth="1"/>
    <col min="7858" max="7858" width="15.7109375" style="137" bestFit="1" customWidth="1"/>
    <col min="7859" max="7859" width="17.7109375" style="137" bestFit="1" customWidth="1"/>
    <col min="7860" max="7860" width="15.7109375" style="137" bestFit="1" customWidth="1"/>
    <col min="7861" max="7861" width="18" style="137" bestFit="1" customWidth="1"/>
    <col min="7862" max="7862" width="13.140625" style="137" bestFit="1" customWidth="1"/>
    <col min="7863" max="7863" width="17.7109375" style="137" bestFit="1" customWidth="1"/>
    <col min="7864" max="7864" width="15.140625" style="137" bestFit="1" customWidth="1"/>
    <col min="7865" max="7865" width="18" style="137" bestFit="1" customWidth="1"/>
    <col min="7866" max="7866" width="15.7109375" style="137" bestFit="1" customWidth="1"/>
    <col min="7867" max="7868" width="15.140625" style="137" bestFit="1" customWidth="1"/>
    <col min="7869" max="7869" width="15.7109375" style="137" bestFit="1" customWidth="1"/>
    <col min="7870" max="7870" width="12.85546875" style="137" customWidth="1"/>
    <col min="7871" max="7871" width="17.7109375" style="137" bestFit="1" customWidth="1"/>
    <col min="7872" max="7872" width="15.85546875" style="137" bestFit="1" customWidth="1"/>
    <col min="7873" max="7873" width="18" style="137" bestFit="1" customWidth="1"/>
    <col min="7874" max="7874" width="10.5703125" style="137" bestFit="1" customWidth="1"/>
    <col min="7875" max="7875" width="17.7109375" style="137" bestFit="1" customWidth="1"/>
    <col min="7876" max="7876" width="15.140625" style="137" bestFit="1" customWidth="1"/>
    <col min="7877" max="7877" width="18" style="137" bestFit="1" customWidth="1"/>
    <col min="7878" max="7878" width="15.7109375" style="137" bestFit="1" customWidth="1"/>
    <col min="7879" max="7879" width="17.7109375" style="137" bestFit="1" customWidth="1"/>
    <col min="7880" max="7880" width="15.7109375" style="137" bestFit="1" customWidth="1"/>
    <col min="7881" max="7881" width="18" style="137" bestFit="1" customWidth="1"/>
    <col min="7882" max="7882" width="12.85546875" style="137" bestFit="1" customWidth="1"/>
    <col min="7883" max="7883" width="12.42578125" style="137" bestFit="1" customWidth="1"/>
    <col min="7884" max="7884" width="10.7109375" style="137" bestFit="1" customWidth="1"/>
    <col min="7885" max="7885" width="10.140625" style="137" customWidth="1"/>
    <col min="7886" max="7886" width="13.140625" style="137" bestFit="1" customWidth="1"/>
    <col min="7887" max="7890" width="0" style="137" hidden="1" customWidth="1"/>
    <col min="7891" max="7891" width="15.140625" style="137" bestFit="1" customWidth="1"/>
    <col min="7892" max="7892" width="13" style="137" bestFit="1" customWidth="1"/>
    <col min="7893" max="7893" width="15.28515625" style="137" bestFit="1" customWidth="1"/>
    <col min="7894" max="7894" width="12.85546875" style="137" bestFit="1" customWidth="1"/>
    <col min="7895" max="7898" width="0" style="137" hidden="1" customWidth="1"/>
    <col min="7899" max="7900" width="17.7109375" style="137" bestFit="1" customWidth="1"/>
    <col min="7901" max="7901" width="18.85546875" style="137" bestFit="1" customWidth="1"/>
    <col min="7902" max="7902" width="12.85546875" style="137" bestFit="1" customWidth="1"/>
    <col min="7903" max="7903" width="17.7109375" style="137" bestFit="1" customWidth="1"/>
    <col min="7904" max="7904" width="12.5703125" style="137" bestFit="1" customWidth="1"/>
    <col min="7905" max="7905" width="18" style="137" bestFit="1" customWidth="1"/>
    <col min="7906" max="7906" width="13" style="137" customWidth="1"/>
    <col min="7907" max="7907" width="15.140625" style="137" bestFit="1" customWidth="1"/>
    <col min="7908" max="7908" width="13" style="137" bestFit="1" customWidth="1"/>
    <col min="7909" max="7909" width="16.7109375" style="137" bestFit="1" customWidth="1"/>
    <col min="7910" max="7910" width="13.140625" style="137" bestFit="1" customWidth="1"/>
    <col min="7911" max="7913" width="12.140625" style="137" customWidth="1"/>
    <col min="7914" max="7915" width="14" style="137" customWidth="1"/>
    <col min="7916" max="7916" width="26.28515625" style="137" customWidth="1"/>
    <col min="7917" max="7917" width="15.42578125" style="137" bestFit="1" customWidth="1"/>
    <col min="7918" max="7918" width="11.140625" style="137" bestFit="1" customWidth="1"/>
    <col min="7919" max="7919" width="9.140625" style="137"/>
    <col min="7920" max="7920" width="9.28515625" style="137" bestFit="1" customWidth="1"/>
    <col min="7921" max="8068" width="9.140625" style="137"/>
    <col min="8069" max="8069" width="6" style="137" bestFit="1" customWidth="1"/>
    <col min="8070" max="8070" width="23.7109375" style="137" customWidth="1"/>
    <col min="8071" max="8071" width="19.5703125" style="137" bestFit="1" customWidth="1"/>
    <col min="8072" max="8072" width="19.7109375" style="137" bestFit="1" customWidth="1"/>
    <col min="8073" max="8073" width="18.85546875" style="137" bestFit="1" customWidth="1"/>
    <col min="8074" max="8074" width="12.85546875" style="137" bestFit="1" customWidth="1"/>
    <col min="8075" max="8075" width="17.7109375" style="137" bestFit="1" customWidth="1"/>
    <col min="8076" max="8076" width="17.5703125" style="137" bestFit="1" customWidth="1"/>
    <col min="8077" max="8077" width="18.85546875" style="137" bestFit="1" customWidth="1"/>
    <col min="8078" max="8078" width="12.42578125" style="137" bestFit="1" customWidth="1"/>
    <col min="8079" max="8079" width="15.85546875" style="137" bestFit="1" customWidth="1"/>
    <col min="8080" max="8080" width="17.7109375" style="137" bestFit="1" customWidth="1"/>
    <col min="8081" max="8081" width="18" style="137" bestFit="1" customWidth="1"/>
    <col min="8082" max="8082" width="13.5703125" style="137" customWidth="1"/>
    <col min="8083" max="8083" width="15.85546875" style="137" bestFit="1" customWidth="1"/>
    <col min="8084" max="8084" width="15.140625" style="137" bestFit="1" customWidth="1"/>
    <col min="8085" max="8085" width="18" style="137" bestFit="1" customWidth="1"/>
    <col min="8086" max="8086" width="13.140625" style="137" bestFit="1" customWidth="1"/>
    <col min="8087" max="8087" width="17.7109375" style="137" bestFit="1" customWidth="1"/>
    <col min="8088" max="8088" width="15.85546875" style="137" customWidth="1"/>
    <col min="8089" max="8089" width="18" style="137" bestFit="1" customWidth="1"/>
    <col min="8090" max="8090" width="13.5703125" style="137" customWidth="1"/>
    <col min="8091" max="8091" width="15.140625" style="137" bestFit="1" customWidth="1"/>
    <col min="8092" max="8092" width="12.85546875" style="137" bestFit="1" customWidth="1"/>
    <col min="8093" max="8093" width="15.28515625" style="137" bestFit="1" customWidth="1"/>
    <col min="8094" max="8094" width="14.85546875" style="137" bestFit="1" customWidth="1"/>
    <col min="8095" max="8096" width="17.5703125" style="137" bestFit="1" customWidth="1"/>
    <col min="8097" max="8097" width="11.140625" style="137" bestFit="1" customWidth="1"/>
    <col min="8098" max="8098" width="13.42578125" style="137" customWidth="1"/>
    <col min="8099" max="8099" width="17.7109375" style="137" bestFit="1" customWidth="1"/>
    <col min="8100" max="8100" width="17.5703125" style="137" bestFit="1" customWidth="1"/>
    <col min="8101" max="8101" width="18" style="137" bestFit="1" customWidth="1"/>
    <col min="8102" max="8104" width="12.85546875" style="137" bestFit="1" customWidth="1"/>
    <col min="8105" max="8105" width="13.85546875" style="137" bestFit="1" customWidth="1"/>
    <col min="8106" max="8107" width="12.85546875" style="137" bestFit="1" customWidth="1"/>
    <col min="8108" max="8108" width="11" style="137" bestFit="1" customWidth="1"/>
    <col min="8109" max="8109" width="13.85546875" style="137" bestFit="1" customWidth="1"/>
    <col min="8110" max="8110" width="14.85546875" style="137" bestFit="1" customWidth="1"/>
    <col min="8111" max="8111" width="17.7109375" style="137" bestFit="1" customWidth="1"/>
    <col min="8112" max="8112" width="15.140625" style="137" bestFit="1" customWidth="1"/>
    <col min="8113" max="8113" width="16.7109375" style="137" bestFit="1" customWidth="1"/>
    <col min="8114" max="8114" width="15.7109375" style="137" bestFit="1" customWidth="1"/>
    <col min="8115" max="8115" width="17.7109375" style="137" bestFit="1" customWidth="1"/>
    <col min="8116" max="8116" width="15.7109375" style="137" bestFit="1" customWidth="1"/>
    <col min="8117" max="8117" width="18" style="137" bestFit="1" customWidth="1"/>
    <col min="8118" max="8118" width="13.140625" style="137" bestFit="1" customWidth="1"/>
    <col min="8119" max="8119" width="17.7109375" style="137" bestFit="1" customWidth="1"/>
    <col min="8120" max="8120" width="15.140625" style="137" bestFit="1" customWidth="1"/>
    <col min="8121" max="8121" width="18" style="137" bestFit="1" customWidth="1"/>
    <col min="8122" max="8122" width="15.7109375" style="137" bestFit="1" customWidth="1"/>
    <col min="8123" max="8124" width="15.140625" style="137" bestFit="1" customWidth="1"/>
    <col min="8125" max="8125" width="15.7109375" style="137" bestFit="1" customWidth="1"/>
    <col min="8126" max="8126" width="12.85546875" style="137" customWidth="1"/>
    <col min="8127" max="8127" width="17.7109375" style="137" bestFit="1" customWidth="1"/>
    <col min="8128" max="8128" width="15.85546875" style="137" bestFit="1" customWidth="1"/>
    <col min="8129" max="8129" width="18" style="137" bestFit="1" customWidth="1"/>
    <col min="8130" max="8130" width="10.5703125" style="137" bestFit="1" customWidth="1"/>
    <col min="8131" max="8131" width="17.7109375" style="137" bestFit="1" customWidth="1"/>
    <col min="8132" max="8132" width="15.140625" style="137" bestFit="1" customWidth="1"/>
    <col min="8133" max="8133" width="18" style="137" bestFit="1" customWidth="1"/>
    <col min="8134" max="8134" width="15.7109375" style="137" bestFit="1" customWidth="1"/>
    <col min="8135" max="8135" width="17.7109375" style="137" bestFit="1" customWidth="1"/>
    <col min="8136" max="8136" width="15.7109375" style="137" bestFit="1" customWidth="1"/>
    <col min="8137" max="8137" width="18" style="137" bestFit="1" customWidth="1"/>
    <col min="8138" max="8138" width="12.85546875" style="137" bestFit="1" customWidth="1"/>
    <col min="8139" max="8139" width="12.42578125" style="137" bestFit="1" customWidth="1"/>
    <col min="8140" max="8140" width="10.7109375" style="137" bestFit="1" customWidth="1"/>
    <col min="8141" max="8141" width="10.140625" style="137" customWidth="1"/>
    <col min="8142" max="8142" width="13.140625" style="137" bestFit="1" customWidth="1"/>
    <col min="8143" max="8146" width="0" style="137" hidden="1" customWidth="1"/>
    <col min="8147" max="8147" width="15.140625" style="137" bestFit="1" customWidth="1"/>
    <col min="8148" max="8148" width="13" style="137" bestFit="1" customWidth="1"/>
    <col min="8149" max="8149" width="15.28515625" style="137" bestFit="1" customWidth="1"/>
    <col min="8150" max="8150" width="12.85546875" style="137" bestFit="1" customWidth="1"/>
    <col min="8151" max="8154" width="0" style="137" hidden="1" customWidth="1"/>
    <col min="8155" max="8156" width="17.7109375" style="137" bestFit="1" customWidth="1"/>
    <col min="8157" max="8157" width="18.85546875" style="137" bestFit="1" customWidth="1"/>
    <col min="8158" max="8158" width="12.85546875" style="137" bestFit="1" customWidth="1"/>
    <col min="8159" max="8159" width="17.7109375" style="137" bestFit="1" customWidth="1"/>
    <col min="8160" max="8160" width="12.5703125" style="137" bestFit="1" customWidth="1"/>
    <col min="8161" max="8161" width="18" style="137" bestFit="1" customWidth="1"/>
    <col min="8162" max="8162" width="13" style="137" customWidth="1"/>
    <col min="8163" max="8163" width="15.140625" style="137" bestFit="1" customWidth="1"/>
    <col min="8164" max="8164" width="13" style="137" bestFit="1" customWidth="1"/>
    <col min="8165" max="8165" width="16.7109375" style="137" bestFit="1" customWidth="1"/>
    <col min="8166" max="8166" width="13.140625" style="137" bestFit="1" customWidth="1"/>
    <col min="8167" max="8169" width="12.140625" style="137" customWidth="1"/>
    <col min="8170" max="8171" width="14" style="137" customWidth="1"/>
    <col min="8172" max="8172" width="26.28515625" style="137" customWidth="1"/>
    <col min="8173" max="8173" width="15.42578125" style="137" bestFit="1" customWidth="1"/>
    <col min="8174" max="8174" width="11.140625" style="137" bestFit="1" customWidth="1"/>
    <col min="8175" max="8175" width="9.140625" style="137"/>
    <col min="8176" max="8176" width="9.28515625" style="137" bestFit="1" customWidth="1"/>
    <col min="8177" max="8324" width="9.140625" style="137"/>
    <col min="8325" max="8325" width="6" style="137" bestFit="1" customWidth="1"/>
    <col min="8326" max="8326" width="23.7109375" style="137" customWidth="1"/>
    <col min="8327" max="8327" width="19.5703125" style="137" bestFit="1" customWidth="1"/>
    <col min="8328" max="8328" width="19.7109375" style="137" bestFit="1" customWidth="1"/>
    <col min="8329" max="8329" width="18.85546875" style="137" bestFit="1" customWidth="1"/>
    <col min="8330" max="8330" width="12.85546875" style="137" bestFit="1" customWidth="1"/>
    <col min="8331" max="8331" width="17.7109375" style="137" bestFit="1" customWidth="1"/>
    <col min="8332" max="8332" width="17.5703125" style="137" bestFit="1" customWidth="1"/>
    <col min="8333" max="8333" width="18.85546875" style="137" bestFit="1" customWidth="1"/>
    <col min="8334" max="8334" width="12.42578125" style="137" bestFit="1" customWidth="1"/>
    <col min="8335" max="8335" width="15.85546875" style="137" bestFit="1" customWidth="1"/>
    <col min="8336" max="8336" width="17.7109375" style="137" bestFit="1" customWidth="1"/>
    <col min="8337" max="8337" width="18" style="137" bestFit="1" customWidth="1"/>
    <col min="8338" max="8338" width="13.5703125" style="137" customWidth="1"/>
    <col min="8339" max="8339" width="15.85546875" style="137" bestFit="1" customWidth="1"/>
    <col min="8340" max="8340" width="15.140625" style="137" bestFit="1" customWidth="1"/>
    <col min="8341" max="8341" width="18" style="137" bestFit="1" customWidth="1"/>
    <col min="8342" max="8342" width="13.140625" style="137" bestFit="1" customWidth="1"/>
    <col min="8343" max="8343" width="17.7109375" style="137" bestFit="1" customWidth="1"/>
    <col min="8344" max="8344" width="15.85546875" style="137" customWidth="1"/>
    <col min="8345" max="8345" width="18" style="137" bestFit="1" customWidth="1"/>
    <col min="8346" max="8346" width="13.5703125" style="137" customWidth="1"/>
    <col min="8347" max="8347" width="15.140625" style="137" bestFit="1" customWidth="1"/>
    <col min="8348" max="8348" width="12.85546875" style="137" bestFit="1" customWidth="1"/>
    <col min="8349" max="8349" width="15.28515625" style="137" bestFit="1" customWidth="1"/>
    <col min="8350" max="8350" width="14.85546875" style="137" bestFit="1" customWidth="1"/>
    <col min="8351" max="8352" width="17.5703125" style="137" bestFit="1" customWidth="1"/>
    <col min="8353" max="8353" width="11.140625" style="137" bestFit="1" customWidth="1"/>
    <col min="8354" max="8354" width="13.42578125" style="137" customWidth="1"/>
    <col min="8355" max="8355" width="17.7109375" style="137" bestFit="1" customWidth="1"/>
    <col min="8356" max="8356" width="17.5703125" style="137" bestFit="1" customWidth="1"/>
    <col min="8357" max="8357" width="18" style="137" bestFit="1" customWidth="1"/>
    <col min="8358" max="8360" width="12.85546875" style="137" bestFit="1" customWidth="1"/>
    <col min="8361" max="8361" width="13.85546875" style="137" bestFit="1" customWidth="1"/>
    <col min="8362" max="8363" width="12.85546875" style="137" bestFit="1" customWidth="1"/>
    <col min="8364" max="8364" width="11" style="137" bestFit="1" customWidth="1"/>
    <col min="8365" max="8365" width="13.85546875" style="137" bestFit="1" customWidth="1"/>
    <col min="8366" max="8366" width="14.85546875" style="137" bestFit="1" customWidth="1"/>
    <col min="8367" max="8367" width="17.7109375" style="137" bestFit="1" customWidth="1"/>
    <col min="8368" max="8368" width="15.140625" style="137" bestFit="1" customWidth="1"/>
    <col min="8369" max="8369" width="16.7109375" style="137" bestFit="1" customWidth="1"/>
    <col min="8370" max="8370" width="15.7109375" style="137" bestFit="1" customWidth="1"/>
    <col min="8371" max="8371" width="17.7109375" style="137" bestFit="1" customWidth="1"/>
    <col min="8372" max="8372" width="15.7109375" style="137" bestFit="1" customWidth="1"/>
    <col min="8373" max="8373" width="18" style="137" bestFit="1" customWidth="1"/>
    <col min="8374" max="8374" width="13.140625" style="137" bestFit="1" customWidth="1"/>
    <col min="8375" max="8375" width="17.7109375" style="137" bestFit="1" customWidth="1"/>
    <col min="8376" max="8376" width="15.140625" style="137" bestFit="1" customWidth="1"/>
    <col min="8377" max="8377" width="18" style="137" bestFit="1" customWidth="1"/>
    <col min="8378" max="8378" width="15.7109375" style="137" bestFit="1" customWidth="1"/>
    <col min="8379" max="8380" width="15.140625" style="137" bestFit="1" customWidth="1"/>
    <col min="8381" max="8381" width="15.7109375" style="137" bestFit="1" customWidth="1"/>
    <col min="8382" max="8382" width="12.85546875" style="137" customWidth="1"/>
    <col min="8383" max="8383" width="17.7109375" style="137" bestFit="1" customWidth="1"/>
    <col min="8384" max="8384" width="15.85546875" style="137" bestFit="1" customWidth="1"/>
    <col min="8385" max="8385" width="18" style="137" bestFit="1" customWidth="1"/>
    <col min="8386" max="8386" width="10.5703125" style="137" bestFit="1" customWidth="1"/>
    <col min="8387" max="8387" width="17.7109375" style="137" bestFit="1" customWidth="1"/>
    <col min="8388" max="8388" width="15.140625" style="137" bestFit="1" customWidth="1"/>
    <col min="8389" max="8389" width="18" style="137" bestFit="1" customWidth="1"/>
    <col min="8390" max="8390" width="15.7109375" style="137" bestFit="1" customWidth="1"/>
    <col min="8391" max="8391" width="17.7109375" style="137" bestFit="1" customWidth="1"/>
    <col min="8392" max="8392" width="15.7109375" style="137" bestFit="1" customWidth="1"/>
    <col min="8393" max="8393" width="18" style="137" bestFit="1" customWidth="1"/>
    <col min="8394" max="8394" width="12.85546875" style="137" bestFit="1" customWidth="1"/>
    <col min="8395" max="8395" width="12.42578125" style="137" bestFit="1" customWidth="1"/>
    <col min="8396" max="8396" width="10.7109375" style="137" bestFit="1" customWidth="1"/>
    <col min="8397" max="8397" width="10.140625" style="137" customWidth="1"/>
    <col min="8398" max="8398" width="13.140625" style="137" bestFit="1" customWidth="1"/>
    <col min="8399" max="8402" width="0" style="137" hidden="1" customWidth="1"/>
    <col min="8403" max="8403" width="15.140625" style="137" bestFit="1" customWidth="1"/>
    <col min="8404" max="8404" width="13" style="137" bestFit="1" customWidth="1"/>
    <col min="8405" max="8405" width="15.28515625" style="137" bestFit="1" customWidth="1"/>
    <col min="8406" max="8406" width="12.85546875" style="137" bestFit="1" customWidth="1"/>
    <col min="8407" max="8410" width="0" style="137" hidden="1" customWidth="1"/>
    <col min="8411" max="8412" width="17.7109375" style="137" bestFit="1" customWidth="1"/>
    <col min="8413" max="8413" width="18.85546875" style="137" bestFit="1" customWidth="1"/>
    <col min="8414" max="8414" width="12.85546875" style="137" bestFit="1" customWidth="1"/>
    <col min="8415" max="8415" width="17.7109375" style="137" bestFit="1" customWidth="1"/>
    <col min="8416" max="8416" width="12.5703125" style="137" bestFit="1" customWidth="1"/>
    <col min="8417" max="8417" width="18" style="137" bestFit="1" customWidth="1"/>
    <col min="8418" max="8418" width="13" style="137" customWidth="1"/>
    <col min="8419" max="8419" width="15.140625" style="137" bestFit="1" customWidth="1"/>
    <col min="8420" max="8420" width="13" style="137" bestFit="1" customWidth="1"/>
    <col min="8421" max="8421" width="16.7109375" style="137" bestFit="1" customWidth="1"/>
    <col min="8422" max="8422" width="13.140625" style="137" bestFit="1" customWidth="1"/>
    <col min="8423" max="8425" width="12.140625" style="137" customWidth="1"/>
    <col min="8426" max="8427" width="14" style="137" customWidth="1"/>
    <col min="8428" max="8428" width="26.28515625" style="137" customWidth="1"/>
    <col min="8429" max="8429" width="15.42578125" style="137" bestFit="1" customWidth="1"/>
    <col min="8430" max="8430" width="11.140625" style="137" bestFit="1" customWidth="1"/>
    <col min="8431" max="8431" width="9.140625" style="137"/>
    <col min="8432" max="8432" width="9.28515625" style="137" bestFit="1" customWidth="1"/>
    <col min="8433" max="8580" width="9.140625" style="137"/>
    <col min="8581" max="8581" width="6" style="137" bestFit="1" customWidth="1"/>
    <col min="8582" max="8582" width="23.7109375" style="137" customWidth="1"/>
    <col min="8583" max="8583" width="19.5703125" style="137" bestFit="1" customWidth="1"/>
    <col min="8584" max="8584" width="19.7109375" style="137" bestFit="1" customWidth="1"/>
    <col min="8585" max="8585" width="18.85546875" style="137" bestFit="1" customWidth="1"/>
    <col min="8586" max="8586" width="12.85546875" style="137" bestFit="1" customWidth="1"/>
    <col min="8587" max="8587" width="17.7109375" style="137" bestFit="1" customWidth="1"/>
    <col min="8588" max="8588" width="17.5703125" style="137" bestFit="1" customWidth="1"/>
    <col min="8589" max="8589" width="18.85546875" style="137" bestFit="1" customWidth="1"/>
    <col min="8590" max="8590" width="12.42578125" style="137" bestFit="1" customWidth="1"/>
    <col min="8591" max="8591" width="15.85546875" style="137" bestFit="1" customWidth="1"/>
    <col min="8592" max="8592" width="17.7109375" style="137" bestFit="1" customWidth="1"/>
    <col min="8593" max="8593" width="18" style="137" bestFit="1" customWidth="1"/>
    <col min="8594" max="8594" width="13.5703125" style="137" customWidth="1"/>
    <col min="8595" max="8595" width="15.85546875" style="137" bestFit="1" customWidth="1"/>
    <col min="8596" max="8596" width="15.140625" style="137" bestFit="1" customWidth="1"/>
    <col min="8597" max="8597" width="18" style="137" bestFit="1" customWidth="1"/>
    <col min="8598" max="8598" width="13.140625" style="137" bestFit="1" customWidth="1"/>
    <col min="8599" max="8599" width="17.7109375" style="137" bestFit="1" customWidth="1"/>
    <col min="8600" max="8600" width="15.85546875" style="137" customWidth="1"/>
    <col min="8601" max="8601" width="18" style="137" bestFit="1" customWidth="1"/>
    <col min="8602" max="8602" width="13.5703125" style="137" customWidth="1"/>
    <col min="8603" max="8603" width="15.140625" style="137" bestFit="1" customWidth="1"/>
    <col min="8604" max="8604" width="12.85546875" style="137" bestFit="1" customWidth="1"/>
    <col min="8605" max="8605" width="15.28515625" style="137" bestFit="1" customWidth="1"/>
    <col min="8606" max="8606" width="14.85546875" style="137" bestFit="1" customWidth="1"/>
    <col min="8607" max="8608" width="17.5703125" style="137" bestFit="1" customWidth="1"/>
    <col min="8609" max="8609" width="11.140625" style="137" bestFit="1" customWidth="1"/>
    <col min="8610" max="8610" width="13.42578125" style="137" customWidth="1"/>
    <col min="8611" max="8611" width="17.7109375" style="137" bestFit="1" customWidth="1"/>
    <col min="8612" max="8612" width="17.5703125" style="137" bestFit="1" customWidth="1"/>
    <col min="8613" max="8613" width="18" style="137" bestFit="1" customWidth="1"/>
    <col min="8614" max="8616" width="12.85546875" style="137" bestFit="1" customWidth="1"/>
    <col min="8617" max="8617" width="13.85546875" style="137" bestFit="1" customWidth="1"/>
    <col min="8618" max="8619" width="12.85546875" style="137" bestFit="1" customWidth="1"/>
    <col min="8620" max="8620" width="11" style="137" bestFit="1" customWidth="1"/>
    <col min="8621" max="8621" width="13.85546875" style="137" bestFit="1" customWidth="1"/>
    <col min="8622" max="8622" width="14.85546875" style="137" bestFit="1" customWidth="1"/>
    <col min="8623" max="8623" width="17.7109375" style="137" bestFit="1" customWidth="1"/>
    <col min="8624" max="8624" width="15.140625" style="137" bestFit="1" customWidth="1"/>
    <col min="8625" max="8625" width="16.7109375" style="137" bestFit="1" customWidth="1"/>
    <col min="8626" max="8626" width="15.7109375" style="137" bestFit="1" customWidth="1"/>
    <col min="8627" max="8627" width="17.7109375" style="137" bestFit="1" customWidth="1"/>
    <col min="8628" max="8628" width="15.7109375" style="137" bestFit="1" customWidth="1"/>
    <col min="8629" max="8629" width="18" style="137" bestFit="1" customWidth="1"/>
    <col min="8630" max="8630" width="13.140625" style="137" bestFit="1" customWidth="1"/>
    <col min="8631" max="8631" width="17.7109375" style="137" bestFit="1" customWidth="1"/>
    <col min="8632" max="8632" width="15.140625" style="137" bestFit="1" customWidth="1"/>
    <col min="8633" max="8633" width="18" style="137" bestFit="1" customWidth="1"/>
    <col min="8634" max="8634" width="15.7109375" style="137" bestFit="1" customWidth="1"/>
    <col min="8635" max="8636" width="15.140625" style="137" bestFit="1" customWidth="1"/>
    <col min="8637" max="8637" width="15.7109375" style="137" bestFit="1" customWidth="1"/>
    <col min="8638" max="8638" width="12.85546875" style="137" customWidth="1"/>
    <col min="8639" max="8639" width="17.7109375" style="137" bestFit="1" customWidth="1"/>
    <col min="8640" max="8640" width="15.85546875" style="137" bestFit="1" customWidth="1"/>
    <col min="8641" max="8641" width="18" style="137" bestFit="1" customWidth="1"/>
    <col min="8642" max="8642" width="10.5703125" style="137" bestFit="1" customWidth="1"/>
    <col min="8643" max="8643" width="17.7109375" style="137" bestFit="1" customWidth="1"/>
    <col min="8644" max="8644" width="15.140625" style="137" bestFit="1" customWidth="1"/>
    <col min="8645" max="8645" width="18" style="137" bestFit="1" customWidth="1"/>
    <col min="8646" max="8646" width="15.7109375" style="137" bestFit="1" customWidth="1"/>
    <col min="8647" max="8647" width="17.7109375" style="137" bestFit="1" customWidth="1"/>
    <col min="8648" max="8648" width="15.7109375" style="137" bestFit="1" customWidth="1"/>
    <col min="8649" max="8649" width="18" style="137" bestFit="1" customWidth="1"/>
    <col min="8650" max="8650" width="12.85546875" style="137" bestFit="1" customWidth="1"/>
    <col min="8651" max="8651" width="12.42578125" style="137" bestFit="1" customWidth="1"/>
    <col min="8652" max="8652" width="10.7109375" style="137" bestFit="1" customWidth="1"/>
    <col min="8653" max="8653" width="10.140625" style="137" customWidth="1"/>
    <col min="8654" max="8654" width="13.140625" style="137" bestFit="1" customWidth="1"/>
    <col min="8655" max="8658" width="0" style="137" hidden="1" customWidth="1"/>
    <col min="8659" max="8659" width="15.140625" style="137" bestFit="1" customWidth="1"/>
    <col min="8660" max="8660" width="13" style="137" bestFit="1" customWidth="1"/>
    <col min="8661" max="8661" width="15.28515625" style="137" bestFit="1" customWidth="1"/>
    <col min="8662" max="8662" width="12.85546875" style="137" bestFit="1" customWidth="1"/>
    <col min="8663" max="8666" width="0" style="137" hidden="1" customWidth="1"/>
    <col min="8667" max="8668" width="17.7109375" style="137" bestFit="1" customWidth="1"/>
    <col min="8669" max="8669" width="18.85546875" style="137" bestFit="1" customWidth="1"/>
    <col min="8670" max="8670" width="12.85546875" style="137" bestFit="1" customWidth="1"/>
    <col min="8671" max="8671" width="17.7109375" style="137" bestFit="1" customWidth="1"/>
    <col min="8672" max="8672" width="12.5703125" style="137" bestFit="1" customWidth="1"/>
    <col min="8673" max="8673" width="18" style="137" bestFit="1" customWidth="1"/>
    <col min="8674" max="8674" width="13" style="137" customWidth="1"/>
    <col min="8675" max="8675" width="15.140625" style="137" bestFit="1" customWidth="1"/>
    <col min="8676" max="8676" width="13" style="137" bestFit="1" customWidth="1"/>
    <col min="8677" max="8677" width="16.7109375" style="137" bestFit="1" customWidth="1"/>
    <col min="8678" max="8678" width="13.140625" style="137" bestFit="1" customWidth="1"/>
    <col min="8679" max="8681" width="12.140625" style="137" customWidth="1"/>
    <col min="8682" max="8683" width="14" style="137" customWidth="1"/>
    <col min="8684" max="8684" width="26.28515625" style="137" customWidth="1"/>
    <col min="8685" max="8685" width="15.42578125" style="137" bestFit="1" customWidth="1"/>
    <col min="8686" max="8686" width="11.140625" style="137" bestFit="1" customWidth="1"/>
    <col min="8687" max="8687" width="9.140625" style="137"/>
    <col min="8688" max="8688" width="9.28515625" style="137" bestFit="1" customWidth="1"/>
    <col min="8689" max="8836" width="9.140625" style="137"/>
    <col min="8837" max="8837" width="6" style="137" bestFit="1" customWidth="1"/>
    <col min="8838" max="8838" width="23.7109375" style="137" customWidth="1"/>
    <col min="8839" max="8839" width="19.5703125" style="137" bestFit="1" customWidth="1"/>
    <col min="8840" max="8840" width="19.7109375" style="137" bestFit="1" customWidth="1"/>
    <col min="8841" max="8841" width="18.85546875" style="137" bestFit="1" customWidth="1"/>
    <col min="8842" max="8842" width="12.85546875" style="137" bestFit="1" customWidth="1"/>
    <col min="8843" max="8843" width="17.7109375" style="137" bestFit="1" customWidth="1"/>
    <col min="8844" max="8844" width="17.5703125" style="137" bestFit="1" customWidth="1"/>
    <col min="8845" max="8845" width="18.85546875" style="137" bestFit="1" customWidth="1"/>
    <col min="8846" max="8846" width="12.42578125" style="137" bestFit="1" customWidth="1"/>
    <col min="8847" max="8847" width="15.85546875" style="137" bestFit="1" customWidth="1"/>
    <col min="8848" max="8848" width="17.7109375" style="137" bestFit="1" customWidth="1"/>
    <col min="8849" max="8849" width="18" style="137" bestFit="1" customWidth="1"/>
    <col min="8850" max="8850" width="13.5703125" style="137" customWidth="1"/>
    <col min="8851" max="8851" width="15.85546875" style="137" bestFit="1" customWidth="1"/>
    <col min="8852" max="8852" width="15.140625" style="137" bestFit="1" customWidth="1"/>
    <col min="8853" max="8853" width="18" style="137" bestFit="1" customWidth="1"/>
    <col min="8854" max="8854" width="13.140625" style="137" bestFit="1" customWidth="1"/>
    <col min="8855" max="8855" width="17.7109375" style="137" bestFit="1" customWidth="1"/>
    <col min="8856" max="8856" width="15.85546875" style="137" customWidth="1"/>
    <col min="8857" max="8857" width="18" style="137" bestFit="1" customWidth="1"/>
    <col min="8858" max="8858" width="13.5703125" style="137" customWidth="1"/>
    <col min="8859" max="8859" width="15.140625" style="137" bestFit="1" customWidth="1"/>
    <col min="8860" max="8860" width="12.85546875" style="137" bestFit="1" customWidth="1"/>
    <col min="8861" max="8861" width="15.28515625" style="137" bestFit="1" customWidth="1"/>
    <col min="8862" max="8862" width="14.85546875" style="137" bestFit="1" customWidth="1"/>
    <col min="8863" max="8864" width="17.5703125" style="137" bestFit="1" customWidth="1"/>
    <col min="8865" max="8865" width="11.140625" style="137" bestFit="1" customWidth="1"/>
    <col min="8866" max="8866" width="13.42578125" style="137" customWidth="1"/>
    <col min="8867" max="8867" width="17.7109375" style="137" bestFit="1" customWidth="1"/>
    <col min="8868" max="8868" width="17.5703125" style="137" bestFit="1" customWidth="1"/>
    <col min="8869" max="8869" width="18" style="137" bestFit="1" customWidth="1"/>
    <col min="8870" max="8872" width="12.85546875" style="137" bestFit="1" customWidth="1"/>
    <col min="8873" max="8873" width="13.85546875" style="137" bestFit="1" customWidth="1"/>
    <col min="8874" max="8875" width="12.85546875" style="137" bestFit="1" customWidth="1"/>
    <col min="8876" max="8876" width="11" style="137" bestFit="1" customWidth="1"/>
    <col min="8877" max="8877" width="13.85546875" style="137" bestFit="1" customWidth="1"/>
    <col min="8878" max="8878" width="14.85546875" style="137" bestFit="1" customWidth="1"/>
    <col min="8879" max="8879" width="17.7109375" style="137" bestFit="1" customWidth="1"/>
    <col min="8880" max="8880" width="15.140625" style="137" bestFit="1" customWidth="1"/>
    <col min="8881" max="8881" width="16.7109375" style="137" bestFit="1" customWidth="1"/>
    <col min="8882" max="8882" width="15.7109375" style="137" bestFit="1" customWidth="1"/>
    <col min="8883" max="8883" width="17.7109375" style="137" bestFit="1" customWidth="1"/>
    <col min="8884" max="8884" width="15.7109375" style="137" bestFit="1" customWidth="1"/>
    <col min="8885" max="8885" width="18" style="137" bestFit="1" customWidth="1"/>
    <col min="8886" max="8886" width="13.140625" style="137" bestFit="1" customWidth="1"/>
    <col min="8887" max="8887" width="17.7109375" style="137" bestFit="1" customWidth="1"/>
    <col min="8888" max="8888" width="15.140625" style="137" bestFit="1" customWidth="1"/>
    <col min="8889" max="8889" width="18" style="137" bestFit="1" customWidth="1"/>
    <col min="8890" max="8890" width="15.7109375" style="137" bestFit="1" customWidth="1"/>
    <col min="8891" max="8892" width="15.140625" style="137" bestFit="1" customWidth="1"/>
    <col min="8893" max="8893" width="15.7109375" style="137" bestFit="1" customWidth="1"/>
    <col min="8894" max="8894" width="12.85546875" style="137" customWidth="1"/>
    <col min="8895" max="8895" width="17.7109375" style="137" bestFit="1" customWidth="1"/>
    <col min="8896" max="8896" width="15.85546875" style="137" bestFit="1" customWidth="1"/>
    <col min="8897" max="8897" width="18" style="137" bestFit="1" customWidth="1"/>
    <col min="8898" max="8898" width="10.5703125" style="137" bestFit="1" customWidth="1"/>
    <col min="8899" max="8899" width="17.7109375" style="137" bestFit="1" customWidth="1"/>
    <col min="8900" max="8900" width="15.140625" style="137" bestFit="1" customWidth="1"/>
    <col min="8901" max="8901" width="18" style="137" bestFit="1" customWidth="1"/>
    <col min="8902" max="8902" width="15.7109375" style="137" bestFit="1" customWidth="1"/>
    <col min="8903" max="8903" width="17.7109375" style="137" bestFit="1" customWidth="1"/>
    <col min="8904" max="8904" width="15.7109375" style="137" bestFit="1" customWidth="1"/>
    <col min="8905" max="8905" width="18" style="137" bestFit="1" customWidth="1"/>
    <col min="8906" max="8906" width="12.85546875" style="137" bestFit="1" customWidth="1"/>
    <col min="8907" max="8907" width="12.42578125" style="137" bestFit="1" customWidth="1"/>
    <col min="8908" max="8908" width="10.7109375" style="137" bestFit="1" customWidth="1"/>
    <col min="8909" max="8909" width="10.140625" style="137" customWidth="1"/>
    <col min="8910" max="8910" width="13.140625" style="137" bestFit="1" customWidth="1"/>
    <col min="8911" max="8914" width="0" style="137" hidden="1" customWidth="1"/>
    <col min="8915" max="8915" width="15.140625" style="137" bestFit="1" customWidth="1"/>
    <col min="8916" max="8916" width="13" style="137" bestFit="1" customWidth="1"/>
    <col min="8917" max="8917" width="15.28515625" style="137" bestFit="1" customWidth="1"/>
    <col min="8918" max="8918" width="12.85546875" style="137" bestFit="1" customWidth="1"/>
    <col min="8919" max="8922" width="0" style="137" hidden="1" customWidth="1"/>
    <col min="8923" max="8924" width="17.7109375" style="137" bestFit="1" customWidth="1"/>
    <col min="8925" max="8925" width="18.85546875" style="137" bestFit="1" customWidth="1"/>
    <col min="8926" max="8926" width="12.85546875" style="137" bestFit="1" customWidth="1"/>
    <col min="8927" max="8927" width="17.7109375" style="137" bestFit="1" customWidth="1"/>
    <col min="8928" max="8928" width="12.5703125" style="137" bestFit="1" customWidth="1"/>
    <col min="8929" max="8929" width="18" style="137" bestFit="1" customWidth="1"/>
    <col min="8930" max="8930" width="13" style="137" customWidth="1"/>
    <col min="8931" max="8931" width="15.140625" style="137" bestFit="1" customWidth="1"/>
    <col min="8932" max="8932" width="13" style="137" bestFit="1" customWidth="1"/>
    <col min="8933" max="8933" width="16.7109375" style="137" bestFit="1" customWidth="1"/>
    <col min="8934" max="8934" width="13.140625" style="137" bestFit="1" customWidth="1"/>
    <col min="8935" max="8937" width="12.140625" style="137" customWidth="1"/>
    <col min="8938" max="8939" width="14" style="137" customWidth="1"/>
    <col min="8940" max="8940" width="26.28515625" style="137" customWidth="1"/>
    <col min="8941" max="8941" width="15.42578125" style="137" bestFit="1" customWidth="1"/>
    <col min="8942" max="8942" width="11.140625" style="137" bestFit="1" customWidth="1"/>
    <col min="8943" max="8943" width="9.140625" style="137"/>
    <col min="8944" max="8944" width="9.28515625" style="137" bestFit="1" customWidth="1"/>
    <col min="8945" max="9092" width="9.140625" style="137"/>
    <col min="9093" max="9093" width="6" style="137" bestFit="1" customWidth="1"/>
    <col min="9094" max="9094" width="23.7109375" style="137" customWidth="1"/>
    <col min="9095" max="9095" width="19.5703125" style="137" bestFit="1" customWidth="1"/>
    <col min="9096" max="9096" width="19.7109375" style="137" bestFit="1" customWidth="1"/>
    <col min="9097" max="9097" width="18.85546875" style="137" bestFit="1" customWidth="1"/>
    <col min="9098" max="9098" width="12.85546875" style="137" bestFit="1" customWidth="1"/>
    <col min="9099" max="9099" width="17.7109375" style="137" bestFit="1" customWidth="1"/>
    <col min="9100" max="9100" width="17.5703125" style="137" bestFit="1" customWidth="1"/>
    <col min="9101" max="9101" width="18.85546875" style="137" bestFit="1" customWidth="1"/>
    <col min="9102" max="9102" width="12.42578125" style="137" bestFit="1" customWidth="1"/>
    <col min="9103" max="9103" width="15.85546875" style="137" bestFit="1" customWidth="1"/>
    <col min="9104" max="9104" width="17.7109375" style="137" bestFit="1" customWidth="1"/>
    <col min="9105" max="9105" width="18" style="137" bestFit="1" customWidth="1"/>
    <col min="9106" max="9106" width="13.5703125" style="137" customWidth="1"/>
    <col min="9107" max="9107" width="15.85546875" style="137" bestFit="1" customWidth="1"/>
    <col min="9108" max="9108" width="15.140625" style="137" bestFit="1" customWidth="1"/>
    <col min="9109" max="9109" width="18" style="137" bestFit="1" customWidth="1"/>
    <col min="9110" max="9110" width="13.140625" style="137" bestFit="1" customWidth="1"/>
    <col min="9111" max="9111" width="17.7109375" style="137" bestFit="1" customWidth="1"/>
    <col min="9112" max="9112" width="15.85546875" style="137" customWidth="1"/>
    <col min="9113" max="9113" width="18" style="137" bestFit="1" customWidth="1"/>
    <col min="9114" max="9114" width="13.5703125" style="137" customWidth="1"/>
    <col min="9115" max="9115" width="15.140625" style="137" bestFit="1" customWidth="1"/>
    <col min="9116" max="9116" width="12.85546875" style="137" bestFit="1" customWidth="1"/>
    <col min="9117" max="9117" width="15.28515625" style="137" bestFit="1" customWidth="1"/>
    <col min="9118" max="9118" width="14.85546875" style="137" bestFit="1" customWidth="1"/>
    <col min="9119" max="9120" width="17.5703125" style="137" bestFit="1" customWidth="1"/>
    <col min="9121" max="9121" width="11.140625" style="137" bestFit="1" customWidth="1"/>
    <col min="9122" max="9122" width="13.42578125" style="137" customWidth="1"/>
    <col min="9123" max="9123" width="17.7109375" style="137" bestFit="1" customWidth="1"/>
    <col min="9124" max="9124" width="17.5703125" style="137" bestFit="1" customWidth="1"/>
    <col min="9125" max="9125" width="18" style="137" bestFit="1" customWidth="1"/>
    <col min="9126" max="9128" width="12.85546875" style="137" bestFit="1" customWidth="1"/>
    <col min="9129" max="9129" width="13.85546875" style="137" bestFit="1" customWidth="1"/>
    <col min="9130" max="9131" width="12.85546875" style="137" bestFit="1" customWidth="1"/>
    <col min="9132" max="9132" width="11" style="137" bestFit="1" customWidth="1"/>
    <col min="9133" max="9133" width="13.85546875" style="137" bestFit="1" customWidth="1"/>
    <col min="9134" max="9134" width="14.85546875" style="137" bestFit="1" customWidth="1"/>
    <col min="9135" max="9135" width="17.7109375" style="137" bestFit="1" customWidth="1"/>
    <col min="9136" max="9136" width="15.140625" style="137" bestFit="1" customWidth="1"/>
    <col min="9137" max="9137" width="16.7109375" style="137" bestFit="1" customWidth="1"/>
    <col min="9138" max="9138" width="15.7109375" style="137" bestFit="1" customWidth="1"/>
    <col min="9139" max="9139" width="17.7109375" style="137" bestFit="1" customWidth="1"/>
    <col min="9140" max="9140" width="15.7109375" style="137" bestFit="1" customWidth="1"/>
    <col min="9141" max="9141" width="18" style="137" bestFit="1" customWidth="1"/>
    <col min="9142" max="9142" width="13.140625" style="137" bestFit="1" customWidth="1"/>
    <col min="9143" max="9143" width="17.7109375" style="137" bestFit="1" customWidth="1"/>
    <col min="9144" max="9144" width="15.140625" style="137" bestFit="1" customWidth="1"/>
    <col min="9145" max="9145" width="18" style="137" bestFit="1" customWidth="1"/>
    <col min="9146" max="9146" width="15.7109375" style="137" bestFit="1" customWidth="1"/>
    <col min="9147" max="9148" width="15.140625" style="137" bestFit="1" customWidth="1"/>
    <col min="9149" max="9149" width="15.7109375" style="137" bestFit="1" customWidth="1"/>
    <col min="9150" max="9150" width="12.85546875" style="137" customWidth="1"/>
    <col min="9151" max="9151" width="17.7109375" style="137" bestFit="1" customWidth="1"/>
    <col min="9152" max="9152" width="15.85546875" style="137" bestFit="1" customWidth="1"/>
    <col min="9153" max="9153" width="18" style="137" bestFit="1" customWidth="1"/>
    <col min="9154" max="9154" width="10.5703125" style="137" bestFit="1" customWidth="1"/>
    <col min="9155" max="9155" width="17.7109375" style="137" bestFit="1" customWidth="1"/>
    <col min="9156" max="9156" width="15.140625" style="137" bestFit="1" customWidth="1"/>
    <col min="9157" max="9157" width="18" style="137" bestFit="1" customWidth="1"/>
    <col min="9158" max="9158" width="15.7109375" style="137" bestFit="1" customWidth="1"/>
    <col min="9159" max="9159" width="17.7109375" style="137" bestFit="1" customWidth="1"/>
    <col min="9160" max="9160" width="15.7109375" style="137" bestFit="1" customWidth="1"/>
    <col min="9161" max="9161" width="18" style="137" bestFit="1" customWidth="1"/>
    <col min="9162" max="9162" width="12.85546875" style="137" bestFit="1" customWidth="1"/>
    <col min="9163" max="9163" width="12.42578125" style="137" bestFit="1" customWidth="1"/>
    <col min="9164" max="9164" width="10.7109375" style="137" bestFit="1" customWidth="1"/>
    <col min="9165" max="9165" width="10.140625" style="137" customWidth="1"/>
    <col min="9166" max="9166" width="13.140625" style="137" bestFit="1" customWidth="1"/>
    <col min="9167" max="9170" width="0" style="137" hidden="1" customWidth="1"/>
    <col min="9171" max="9171" width="15.140625" style="137" bestFit="1" customWidth="1"/>
    <col min="9172" max="9172" width="13" style="137" bestFit="1" customWidth="1"/>
    <col min="9173" max="9173" width="15.28515625" style="137" bestFit="1" customWidth="1"/>
    <col min="9174" max="9174" width="12.85546875" style="137" bestFit="1" customWidth="1"/>
    <col min="9175" max="9178" width="0" style="137" hidden="1" customWidth="1"/>
    <col min="9179" max="9180" width="17.7109375" style="137" bestFit="1" customWidth="1"/>
    <col min="9181" max="9181" width="18.85546875" style="137" bestFit="1" customWidth="1"/>
    <col min="9182" max="9182" width="12.85546875" style="137" bestFit="1" customWidth="1"/>
    <col min="9183" max="9183" width="17.7109375" style="137" bestFit="1" customWidth="1"/>
    <col min="9184" max="9184" width="12.5703125" style="137" bestFit="1" customWidth="1"/>
    <col min="9185" max="9185" width="18" style="137" bestFit="1" customWidth="1"/>
    <col min="9186" max="9186" width="13" style="137" customWidth="1"/>
    <col min="9187" max="9187" width="15.140625" style="137" bestFit="1" customWidth="1"/>
    <col min="9188" max="9188" width="13" style="137" bestFit="1" customWidth="1"/>
    <col min="9189" max="9189" width="16.7109375" style="137" bestFit="1" customWidth="1"/>
    <col min="9190" max="9190" width="13.140625" style="137" bestFit="1" customWidth="1"/>
    <col min="9191" max="9193" width="12.140625" style="137" customWidth="1"/>
    <col min="9194" max="9195" width="14" style="137" customWidth="1"/>
    <col min="9196" max="9196" width="26.28515625" style="137" customWidth="1"/>
    <col min="9197" max="9197" width="15.42578125" style="137" bestFit="1" customWidth="1"/>
    <col min="9198" max="9198" width="11.140625" style="137" bestFit="1" customWidth="1"/>
    <col min="9199" max="9199" width="9.140625" style="137"/>
    <col min="9200" max="9200" width="9.28515625" style="137" bestFit="1" customWidth="1"/>
    <col min="9201" max="9348" width="9.140625" style="137"/>
    <col min="9349" max="9349" width="6" style="137" bestFit="1" customWidth="1"/>
    <col min="9350" max="9350" width="23.7109375" style="137" customWidth="1"/>
    <col min="9351" max="9351" width="19.5703125" style="137" bestFit="1" customWidth="1"/>
    <col min="9352" max="9352" width="19.7109375" style="137" bestFit="1" customWidth="1"/>
    <col min="9353" max="9353" width="18.85546875" style="137" bestFit="1" customWidth="1"/>
    <col min="9354" max="9354" width="12.85546875" style="137" bestFit="1" customWidth="1"/>
    <col min="9355" max="9355" width="17.7109375" style="137" bestFit="1" customWidth="1"/>
    <col min="9356" max="9356" width="17.5703125" style="137" bestFit="1" customWidth="1"/>
    <col min="9357" max="9357" width="18.85546875" style="137" bestFit="1" customWidth="1"/>
    <col min="9358" max="9358" width="12.42578125" style="137" bestFit="1" customWidth="1"/>
    <col min="9359" max="9359" width="15.85546875" style="137" bestFit="1" customWidth="1"/>
    <col min="9360" max="9360" width="17.7109375" style="137" bestFit="1" customWidth="1"/>
    <col min="9361" max="9361" width="18" style="137" bestFit="1" customWidth="1"/>
    <col min="9362" max="9362" width="13.5703125" style="137" customWidth="1"/>
    <col min="9363" max="9363" width="15.85546875" style="137" bestFit="1" customWidth="1"/>
    <col min="9364" max="9364" width="15.140625" style="137" bestFit="1" customWidth="1"/>
    <col min="9365" max="9365" width="18" style="137" bestFit="1" customWidth="1"/>
    <col min="9366" max="9366" width="13.140625" style="137" bestFit="1" customWidth="1"/>
    <col min="9367" max="9367" width="17.7109375" style="137" bestFit="1" customWidth="1"/>
    <col min="9368" max="9368" width="15.85546875" style="137" customWidth="1"/>
    <col min="9369" max="9369" width="18" style="137" bestFit="1" customWidth="1"/>
    <col min="9370" max="9370" width="13.5703125" style="137" customWidth="1"/>
    <col min="9371" max="9371" width="15.140625" style="137" bestFit="1" customWidth="1"/>
    <col min="9372" max="9372" width="12.85546875" style="137" bestFit="1" customWidth="1"/>
    <col min="9373" max="9373" width="15.28515625" style="137" bestFit="1" customWidth="1"/>
    <col min="9374" max="9374" width="14.85546875" style="137" bestFit="1" customWidth="1"/>
    <col min="9375" max="9376" width="17.5703125" style="137" bestFit="1" customWidth="1"/>
    <col min="9377" max="9377" width="11.140625" style="137" bestFit="1" customWidth="1"/>
    <col min="9378" max="9378" width="13.42578125" style="137" customWidth="1"/>
    <col min="9379" max="9379" width="17.7109375" style="137" bestFit="1" customWidth="1"/>
    <col min="9380" max="9380" width="17.5703125" style="137" bestFit="1" customWidth="1"/>
    <col min="9381" max="9381" width="18" style="137" bestFit="1" customWidth="1"/>
    <col min="9382" max="9384" width="12.85546875" style="137" bestFit="1" customWidth="1"/>
    <col min="9385" max="9385" width="13.85546875" style="137" bestFit="1" customWidth="1"/>
    <col min="9386" max="9387" width="12.85546875" style="137" bestFit="1" customWidth="1"/>
    <col min="9388" max="9388" width="11" style="137" bestFit="1" customWidth="1"/>
    <col min="9389" max="9389" width="13.85546875" style="137" bestFit="1" customWidth="1"/>
    <col min="9390" max="9390" width="14.85546875" style="137" bestFit="1" customWidth="1"/>
    <col min="9391" max="9391" width="17.7109375" style="137" bestFit="1" customWidth="1"/>
    <col min="9392" max="9392" width="15.140625" style="137" bestFit="1" customWidth="1"/>
    <col min="9393" max="9393" width="16.7109375" style="137" bestFit="1" customWidth="1"/>
    <col min="9394" max="9394" width="15.7109375" style="137" bestFit="1" customWidth="1"/>
    <col min="9395" max="9395" width="17.7109375" style="137" bestFit="1" customWidth="1"/>
    <col min="9396" max="9396" width="15.7109375" style="137" bestFit="1" customWidth="1"/>
    <col min="9397" max="9397" width="18" style="137" bestFit="1" customWidth="1"/>
    <col min="9398" max="9398" width="13.140625" style="137" bestFit="1" customWidth="1"/>
    <col min="9399" max="9399" width="17.7109375" style="137" bestFit="1" customWidth="1"/>
    <col min="9400" max="9400" width="15.140625" style="137" bestFit="1" customWidth="1"/>
    <col min="9401" max="9401" width="18" style="137" bestFit="1" customWidth="1"/>
    <col min="9402" max="9402" width="15.7109375" style="137" bestFit="1" customWidth="1"/>
    <col min="9403" max="9404" width="15.140625" style="137" bestFit="1" customWidth="1"/>
    <col min="9405" max="9405" width="15.7109375" style="137" bestFit="1" customWidth="1"/>
    <col min="9406" max="9406" width="12.85546875" style="137" customWidth="1"/>
    <col min="9407" max="9407" width="17.7109375" style="137" bestFit="1" customWidth="1"/>
    <col min="9408" max="9408" width="15.85546875" style="137" bestFit="1" customWidth="1"/>
    <col min="9409" max="9409" width="18" style="137" bestFit="1" customWidth="1"/>
    <col min="9410" max="9410" width="10.5703125" style="137" bestFit="1" customWidth="1"/>
    <col min="9411" max="9411" width="17.7109375" style="137" bestFit="1" customWidth="1"/>
    <col min="9412" max="9412" width="15.140625" style="137" bestFit="1" customWidth="1"/>
    <col min="9413" max="9413" width="18" style="137" bestFit="1" customWidth="1"/>
    <col min="9414" max="9414" width="15.7109375" style="137" bestFit="1" customWidth="1"/>
    <col min="9415" max="9415" width="17.7109375" style="137" bestFit="1" customWidth="1"/>
    <col min="9416" max="9416" width="15.7109375" style="137" bestFit="1" customWidth="1"/>
    <col min="9417" max="9417" width="18" style="137" bestFit="1" customWidth="1"/>
    <col min="9418" max="9418" width="12.85546875" style="137" bestFit="1" customWidth="1"/>
    <col min="9419" max="9419" width="12.42578125" style="137" bestFit="1" customWidth="1"/>
    <col min="9420" max="9420" width="10.7109375" style="137" bestFit="1" customWidth="1"/>
    <col min="9421" max="9421" width="10.140625" style="137" customWidth="1"/>
    <col min="9422" max="9422" width="13.140625" style="137" bestFit="1" customWidth="1"/>
    <col min="9423" max="9426" width="0" style="137" hidden="1" customWidth="1"/>
    <col min="9427" max="9427" width="15.140625" style="137" bestFit="1" customWidth="1"/>
    <col min="9428" max="9428" width="13" style="137" bestFit="1" customWidth="1"/>
    <col min="9429" max="9429" width="15.28515625" style="137" bestFit="1" customWidth="1"/>
    <col min="9430" max="9430" width="12.85546875" style="137" bestFit="1" customWidth="1"/>
    <col min="9431" max="9434" width="0" style="137" hidden="1" customWidth="1"/>
    <col min="9435" max="9436" width="17.7109375" style="137" bestFit="1" customWidth="1"/>
    <col min="9437" max="9437" width="18.85546875" style="137" bestFit="1" customWidth="1"/>
    <col min="9438" max="9438" width="12.85546875" style="137" bestFit="1" customWidth="1"/>
    <col min="9439" max="9439" width="17.7109375" style="137" bestFit="1" customWidth="1"/>
    <col min="9440" max="9440" width="12.5703125" style="137" bestFit="1" customWidth="1"/>
    <col min="9441" max="9441" width="18" style="137" bestFit="1" customWidth="1"/>
    <col min="9442" max="9442" width="13" style="137" customWidth="1"/>
    <col min="9443" max="9443" width="15.140625" style="137" bestFit="1" customWidth="1"/>
    <col min="9444" max="9444" width="13" style="137" bestFit="1" customWidth="1"/>
    <col min="9445" max="9445" width="16.7109375" style="137" bestFit="1" customWidth="1"/>
    <col min="9446" max="9446" width="13.140625" style="137" bestFit="1" customWidth="1"/>
    <col min="9447" max="9449" width="12.140625" style="137" customWidth="1"/>
    <col min="9450" max="9451" width="14" style="137" customWidth="1"/>
    <col min="9452" max="9452" width="26.28515625" style="137" customWidth="1"/>
    <col min="9453" max="9453" width="15.42578125" style="137" bestFit="1" customWidth="1"/>
    <col min="9454" max="9454" width="11.140625" style="137" bestFit="1" customWidth="1"/>
    <col min="9455" max="9455" width="9.140625" style="137"/>
    <col min="9456" max="9456" width="9.28515625" style="137" bestFit="1" customWidth="1"/>
    <col min="9457" max="9604" width="9.140625" style="137"/>
    <col min="9605" max="9605" width="6" style="137" bestFit="1" customWidth="1"/>
    <col min="9606" max="9606" width="23.7109375" style="137" customWidth="1"/>
    <col min="9607" max="9607" width="19.5703125" style="137" bestFit="1" customWidth="1"/>
    <col min="9608" max="9608" width="19.7109375" style="137" bestFit="1" customWidth="1"/>
    <col min="9609" max="9609" width="18.85546875" style="137" bestFit="1" customWidth="1"/>
    <col min="9610" max="9610" width="12.85546875" style="137" bestFit="1" customWidth="1"/>
    <col min="9611" max="9611" width="17.7109375" style="137" bestFit="1" customWidth="1"/>
    <col min="9612" max="9612" width="17.5703125" style="137" bestFit="1" customWidth="1"/>
    <col min="9613" max="9613" width="18.85546875" style="137" bestFit="1" customWidth="1"/>
    <col min="9614" max="9614" width="12.42578125" style="137" bestFit="1" customWidth="1"/>
    <col min="9615" max="9615" width="15.85546875" style="137" bestFit="1" customWidth="1"/>
    <col min="9616" max="9616" width="17.7109375" style="137" bestFit="1" customWidth="1"/>
    <col min="9617" max="9617" width="18" style="137" bestFit="1" customWidth="1"/>
    <col min="9618" max="9618" width="13.5703125" style="137" customWidth="1"/>
    <col min="9619" max="9619" width="15.85546875" style="137" bestFit="1" customWidth="1"/>
    <col min="9620" max="9620" width="15.140625" style="137" bestFit="1" customWidth="1"/>
    <col min="9621" max="9621" width="18" style="137" bestFit="1" customWidth="1"/>
    <col min="9622" max="9622" width="13.140625" style="137" bestFit="1" customWidth="1"/>
    <col min="9623" max="9623" width="17.7109375" style="137" bestFit="1" customWidth="1"/>
    <col min="9624" max="9624" width="15.85546875" style="137" customWidth="1"/>
    <col min="9625" max="9625" width="18" style="137" bestFit="1" customWidth="1"/>
    <col min="9626" max="9626" width="13.5703125" style="137" customWidth="1"/>
    <col min="9627" max="9627" width="15.140625" style="137" bestFit="1" customWidth="1"/>
    <col min="9628" max="9628" width="12.85546875" style="137" bestFit="1" customWidth="1"/>
    <col min="9629" max="9629" width="15.28515625" style="137" bestFit="1" customWidth="1"/>
    <col min="9630" max="9630" width="14.85546875" style="137" bestFit="1" customWidth="1"/>
    <col min="9631" max="9632" width="17.5703125" style="137" bestFit="1" customWidth="1"/>
    <col min="9633" max="9633" width="11.140625" style="137" bestFit="1" customWidth="1"/>
    <col min="9634" max="9634" width="13.42578125" style="137" customWidth="1"/>
    <col min="9635" max="9635" width="17.7109375" style="137" bestFit="1" customWidth="1"/>
    <col min="9636" max="9636" width="17.5703125" style="137" bestFit="1" customWidth="1"/>
    <col min="9637" max="9637" width="18" style="137" bestFit="1" customWidth="1"/>
    <col min="9638" max="9640" width="12.85546875" style="137" bestFit="1" customWidth="1"/>
    <col min="9641" max="9641" width="13.85546875" style="137" bestFit="1" customWidth="1"/>
    <col min="9642" max="9643" width="12.85546875" style="137" bestFit="1" customWidth="1"/>
    <col min="9644" max="9644" width="11" style="137" bestFit="1" customWidth="1"/>
    <col min="9645" max="9645" width="13.85546875" style="137" bestFit="1" customWidth="1"/>
    <col min="9646" max="9646" width="14.85546875" style="137" bestFit="1" customWidth="1"/>
    <col min="9647" max="9647" width="17.7109375" style="137" bestFit="1" customWidth="1"/>
    <col min="9648" max="9648" width="15.140625" style="137" bestFit="1" customWidth="1"/>
    <col min="9649" max="9649" width="16.7109375" style="137" bestFit="1" customWidth="1"/>
    <col min="9650" max="9650" width="15.7109375" style="137" bestFit="1" customWidth="1"/>
    <col min="9651" max="9651" width="17.7109375" style="137" bestFit="1" customWidth="1"/>
    <col min="9652" max="9652" width="15.7109375" style="137" bestFit="1" customWidth="1"/>
    <col min="9653" max="9653" width="18" style="137" bestFit="1" customWidth="1"/>
    <col min="9654" max="9654" width="13.140625" style="137" bestFit="1" customWidth="1"/>
    <col min="9655" max="9655" width="17.7109375" style="137" bestFit="1" customWidth="1"/>
    <col min="9656" max="9656" width="15.140625" style="137" bestFit="1" customWidth="1"/>
    <col min="9657" max="9657" width="18" style="137" bestFit="1" customWidth="1"/>
    <col min="9658" max="9658" width="15.7109375" style="137" bestFit="1" customWidth="1"/>
    <col min="9659" max="9660" width="15.140625" style="137" bestFit="1" customWidth="1"/>
    <col min="9661" max="9661" width="15.7109375" style="137" bestFit="1" customWidth="1"/>
    <col min="9662" max="9662" width="12.85546875" style="137" customWidth="1"/>
    <col min="9663" max="9663" width="17.7109375" style="137" bestFit="1" customWidth="1"/>
    <col min="9664" max="9664" width="15.85546875" style="137" bestFit="1" customWidth="1"/>
    <col min="9665" max="9665" width="18" style="137" bestFit="1" customWidth="1"/>
    <col min="9666" max="9666" width="10.5703125" style="137" bestFit="1" customWidth="1"/>
    <col min="9667" max="9667" width="17.7109375" style="137" bestFit="1" customWidth="1"/>
    <col min="9668" max="9668" width="15.140625" style="137" bestFit="1" customWidth="1"/>
    <col min="9669" max="9669" width="18" style="137" bestFit="1" customWidth="1"/>
    <col min="9670" max="9670" width="15.7109375" style="137" bestFit="1" customWidth="1"/>
    <col min="9671" max="9671" width="17.7109375" style="137" bestFit="1" customWidth="1"/>
    <col min="9672" max="9672" width="15.7109375" style="137" bestFit="1" customWidth="1"/>
    <col min="9673" max="9673" width="18" style="137" bestFit="1" customWidth="1"/>
    <col min="9674" max="9674" width="12.85546875" style="137" bestFit="1" customWidth="1"/>
    <col min="9675" max="9675" width="12.42578125" style="137" bestFit="1" customWidth="1"/>
    <col min="9676" max="9676" width="10.7109375" style="137" bestFit="1" customWidth="1"/>
    <col min="9677" max="9677" width="10.140625" style="137" customWidth="1"/>
    <col min="9678" max="9678" width="13.140625" style="137" bestFit="1" customWidth="1"/>
    <col min="9679" max="9682" width="0" style="137" hidden="1" customWidth="1"/>
    <col min="9683" max="9683" width="15.140625" style="137" bestFit="1" customWidth="1"/>
    <col min="9684" max="9684" width="13" style="137" bestFit="1" customWidth="1"/>
    <col min="9685" max="9685" width="15.28515625" style="137" bestFit="1" customWidth="1"/>
    <col min="9686" max="9686" width="12.85546875" style="137" bestFit="1" customWidth="1"/>
    <col min="9687" max="9690" width="0" style="137" hidden="1" customWidth="1"/>
    <col min="9691" max="9692" width="17.7109375" style="137" bestFit="1" customWidth="1"/>
    <col min="9693" max="9693" width="18.85546875" style="137" bestFit="1" customWidth="1"/>
    <col min="9694" max="9694" width="12.85546875" style="137" bestFit="1" customWidth="1"/>
    <col min="9695" max="9695" width="17.7109375" style="137" bestFit="1" customWidth="1"/>
    <col min="9696" max="9696" width="12.5703125" style="137" bestFit="1" customWidth="1"/>
    <col min="9697" max="9697" width="18" style="137" bestFit="1" customWidth="1"/>
    <col min="9698" max="9698" width="13" style="137" customWidth="1"/>
    <col min="9699" max="9699" width="15.140625" style="137" bestFit="1" customWidth="1"/>
    <col min="9700" max="9700" width="13" style="137" bestFit="1" customWidth="1"/>
    <col min="9701" max="9701" width="16.7109375" style="137" bestFit="1" customWidth="1"/>
    <col min="9702" max="9702" width="13.140625" style="137" bestFit="1" customWidth="1"/>
    <col min="9703" max="9705" width="12.140625" style="137" customWidth="1"/>
    <col min="9706" max="9707" width="14" style="137" customWidth="1"/>
    <col min="9708" max="9708" width="26.28515625" style="137" customWidth="1"/>
    <col min="9709" max="9709" width="15.42578125" style="137" bestFit="1" customWidth="1"/>
    <col min="9710" max="9710" width="11.140625" style="137" bestFit="1" customWidth="1"/>
    <col min="9711" max="9711" width="9.140625" style="137"/>
    <col min="9712" max="9712" width="9.28515625" style="137" bestFit="1" customWidth="1"/>
    <col min="9713" max="9860" width="9.140625" style="137"/>
    <col min="9861" max="9861" width="6" style="137" bestFit="1" customWidth="1"/>
    <col min="9862" max="9862" width="23.7109375" style="137" customWidth="1"/>
    <col min="9863" max="9863" width="19.5703125" style="137" bestFit="1" customWidth="1"/>
    <col min="9864" max="9864" width="19.7109375" style="137" bestFit="1" customWidth="1"/>
    <col min="9865" max="9865" width="18.85546875" style="137" bestFit="1" customWidth="1"/>
    <col min="9866" max="9866" width="12.85546875" style="137" bestFit="1" customWidth="1"/>
    <col min="9867" max="9867" width="17.7109375" style="137" bestFit="1" customWidth="1"/>
    <col min="9868" max="9868" width="17.5703125" style="137" bestFit="1" customWidth="1"/>
    <col min="9869" max="9869" width="18.85546875" style="137" bestFit="1" customWidth="1"/>
    <col min="9870" max="9870" width="12.42578125" style="137" bestFit="1" customWidth="1"/>
    <col min="9871" max="9871" width="15.85546875" style="137" bestFit="1" customWidth="1"/>
    <col min="9872" max="9872" width="17.7109375" style="137" bestFit="1" customWidth="1"/>
    <col min="9873" max="9873" width="18" style="137" bestFit="1" customWidth="1"/>
    <col min="9874" max="9874" width="13.5703125" style="137" customWidth="1"/>
    <col min="9875" max="9875" width="15.85546875" style="137" bestFit="1" customWidth="1"/>
    <col min="9876" max="9876" width="15.140625" style="137" bestFit="1" customWidth="1"/>
    <col min="9877" max="9877" width="18" style="137" bestFit="1" customWidth="1"/>
    <col min="9878" max="9878" width="13.140625" style="137" bestFit="1" customWidth="1"/>
    <col min="9879" max="9879" width="17.7109375" style="137" bestFit="1" customWidth="1"/>
    <col min="9880" max="9880" width="15.85546875" style="137" customWidth="1"/>
    <col min="9881" max="9881" width="18" style="137" bestFit="1" customWidth="1"/>
    <col min="9882" max="9882" width="13.5703125" style="137" customWidth="1"/>
    <col min="9883" max="9883" width="15.140625" style="137" bestFit="1" customWidth="1"/>
    <col min="9884" max="9884" width="12.85546875" style="137" bestFit="1" customWidth="1"/>
    <col min="9885" max="9885" width="15.28515625" style="137" bestFit="1" customWidth="1"/>
    <col min="9886" max="9886" width="14.85546875" style="137" bestFit="1" customWidth="1"/>
    <col min="9887" max="9888" width="17.5703125" style="137" bestFit="1" customWidth="1"/>
    <col min="9889" max="9889" width="11.140625" style="137" bestFit="1" customWidth="1"/>
    <col min="9890" max="9890" width="13.42578125" style="137" customWidth="1"/>
    <col min="9891" max="9891" width="17.7109375" style="137" bestFit="1" customWidth="1"/>
    <col min="9892" max="9892" width="17.5703125" style="137" bestFit="1" customWidth="1"/>
    <col min="9893" max="9893" width="18" style="137" bestFit="1" customWidth="1"/>
    <col min="9894" max="9896" width="12.85546875" style="137" bestFit="1" customWidth="1"/>
    <col min="9897" max="9897" width="13.85546875" style="137" bestFit="1" customWidth="1"/>
    <col min="9898" max="9899" width="12.85546875" style="137" bestFit="1" customWidth="1"/>
    <col min="9900" max="9900" width="11" style="137" bestFit="1" customWidth="1"/>
    <col min="9901" max="9901" width="13.85546875" style="137" bestFit="1" customWidth="1"/>
    <col min="9902" max="9902" width="14.85546875" style="137" bestFit="1" customWidth="1"/>
    <col min="9903" max="9903" width="17.7109375" style="137" bestFit="1" customWidth="1"/>
    <col min="9904" max="9904" width="15.140625" style="137" bestFit="1" customWidth="1"/>
    <col min="9905" max="9905" width="16.7109375" style="137" bestFit="1" customWidth="1"/>
    <col min="9906" max="9906" width="15.7109375" style="137" bestFit="1" customWidth="1"/>
    <col min="9907" max="9907" width="17.7109375" style="137" bestFit="1" customWidth="1"/>
    <col min="9908" max="9908" width="15.7109375" style="137" bestFit="1" customWidth="1"/>
    <col min="9909" max="9909" width="18" style="137" bestFit="1" customWidth="1"/>
    <col min="9910" max="9910" width="13.140625" style="137" bestFit="1" customWidth="1"/>
    <col min="9911" max="9911" width="17.7109375" style="137" bestFit="1" customWidth="1"/>
    <col min="9912" max="9912" width="15.140625" style="137" bestFit="1" customWidth="1"/>
    <col min="9913" max="9913" width="18" style="137" bestFit="1" customWidth="1"/>
    <col min="9914" max="9914" width="15.7109375" style="137" bestFit="1" customWidth="1"/>
    <col min="9915" max="9916" width="15.140625" style="137" bestFit="1" customWidth="1"/>
    <col min="9917" max="9917" width="15.7109375" style="137" bestFit="1" customWidth="1"/>
    <col min="9918" max="9918" width="12.85546875" style="137" customWidth="1"/>
    <col min="9919" max="9919" width="17.7109375" style="137" bestFit="1" customWidth="1"/>
    <col min="9920" max="9920" width="15.85546875" style="137" bestFit="1" customWidth="1"/>
    <col min="9921" max="9921" width="18" style="137" bestFit="1" customWidth="1"/>
    <col min="9922" max="9922" width="10.5703125" style="137" bestFit="1" customWidth="1"/>
    <col min="9923" max="9923" width="17.7109375" style="137" bestFit="1" customWidth="1"/>
    <col min="9924" max="9924" width="15.140625" style="137" bestFit="1" customWidth="1"/>
    <col min="9925" max="9925" width="18" style="137" bestFit="1" customWidth="1"/>
    <col min="9926" max="9926" width="15.7109375" style="137" bestFit="1" customWidth="1"/>
    <col min="9927" max="9927" width="17.7109375" style="137" bestFit="1" customWidth="1"/>
    <col min="9928" max="9928" width="15.7109375" style="137" bestFit="1" customWidth="1"/>
    <col min="9929" max="9929" width="18" style="137" bestFit="1" customWidth="1"/>
    <col min="9930" max="9930" width="12.85546875" style="137" bestFit="1" customWidth="1"/>
    <col min="9931" max="9931" width="12.42578125" style="137" bestFit="1" customWidth="1"/>
    <col min="9932" max="9932" width="10.7109375" style="137" bestFit="1" customWidth="1"/>
    <col min="9933" max="9933" width="10.140625" style="137" customWidth="1"/>
    <col min="9934" max="9934" width="13.140625" style="137" bestFit="1" customWidth="1"/>
    <col min="9935" max="9938" width="0" style="137" hidden="1" customWidth="1"/>
    <col min="9939" max="9939" width="15.140625" style="137" bestFit="1" customWidth="1"/>
    <col min="9940" max="9940" width="13" style="137" bestFit="1" customWidth="1"/>
    <col min="9941" max="9941" width="15.28515625" style="137" bestFit="1" customWidth="1"/>
    <col min="9942" max="9942" width="12.85546875" style="137" bestFit="1" customWidth="1"/>
    <col min="9943" max="9946" width="0" style="137" hidden="1" customWidth="1"/>
    <col min="9947" max="9948" width="17.7109375" style="137" bestFit="1" customWidth="1"/>
    <col min="9949" max="9949" width="18.85546875" style="137" bestFit="1" customWidth="1"/>
    <col min="9950" max="9950" width="12.85546875" style="137" bestFit="1" customWidth="1"/>
    <col min="9951" max="9951" width="17.7109375" style="137" bestFit="1" customWidth="1"/>
    <col min="9952" max="9952" width="12.5703125" style="137" bestFit="1" customWidth="1"/>
    <col min="9953" max="9953" width="18" style="137" bestFit="1" customWidth="1"/>
    <col min="9954" max="9954" width="13" style="137" customWidth="1"/>
    <col min="9955" max="9955" width="15.140625" style="137" bestFit="1" customWidth="1"/>
    <col min="9956" max="9956" width="13" style="137" bestFit="1" customWidth="1"/>
    <col min="9957" max="9957" width="16.7109375" style="137" bestFit="1" customWidth="1"/>
    <col min="9958" max="9958" width="13.140625" style="137" bestFit="1" customWidth="1"/>
    <col min="9959" max="9961" width="12.140625" style="137" customWidth="1"/>
    <col min="9962" max="9963" width="14" style="137" customWidth="1"/>
    <col min="9964" max="9964" width="26.28515625" style="137" customWidth="1"/>
    <col min="9965" max="9965" width="15.42578125" style="137" bestFit="1" customWidth="1"/>
    <col min="9966" max="9966" width="11.140625" style="137" bestFit="1" customWidth="1"/>
    <col min="9967" max="9967" width="9.140625" style="137"/>
    <col min="9968" max="9968" width="9.28515625" style="137" bestFit="1" customWidth="1"/>
    <col min="9969" max="10116" width="9.140625" style="137"/>
    <col min="10117" max="10117" width="6" style="137" bestFit="1" customWidth="1"/>
    <col min="10118" max="10118" width="23.7109375" style="137" customWidth="1"/>
    <col min="10119" max="10119" width="19.5703125" style="137" bestFit="1" customWidth="1"/>
    <col min="10120" max="10120" width="19.7109375" style="137" bestFit="1" customWidth="1"/>
    <col min="10121" max="10121" width="18.85546875" style="137" bestFit="1" customWidth="1"/>
    <col min="10122" max="10122" width="12.85546875" style="137" bestFit="1" customWidth="1"/>
    <col min="10123" max="10123" width="17.7109375" style="137" bestFit="1" customWidth="1"/>
    <col min="10124" max="10124" width="17.5703125" style="137" bestFit="1" customWidth="1"/>
    <col min="10125" max="10125" width="18.85546875" style="137" bestFit="1" customWidth="1"/>
    <col min="10126" max="10126" width="12.42578125" style="137" bestFit="1" customWidth="1"/>
    <col min="10127" max="10127" width="15.85546875" style="137" bestFit="1" customWidth="1"/>
    <col min="10128" max="10128" width="17.7109375" style="137" bestFit="1" customWidth="1"/>
    <col min="10129" max="10129" width="18" style="137" bestFit="1" customWidth="1"/>
    <col min="10130" max="10130" width="13.5703125" style="137" customWidth="1"/>
    <col min="10131" max="10131" width="15.85546875" style="137" bestFit="1" customWidth="1"/>
    <col min="10132" max="10132" width="15.140625" style="137" bestFit="1" customWidth="1"/>
    <col min="10133" max="10133" width="18" style="137" bestFit="1" customWidth="1"/>
    <col min="10134" max="10134" width="13.140625" style="137" bestFit="1" customWidth="1"/>
    <col min="10135" max="10135" width="17.7109375" style="137" bestFit="1" customWidth="1"/>
    <col min="10136" max="10136" width="15.85546875" style="137" customWidth="1"/>
    <col min="10137" max="10137" width="18" style="137" bestFit="1" customWidth="1"/>
    <col min="10138" max="10138" width="13.5703125" style="137" customWidth="1"/>
    <col min="10139" max="10139" width="15.140625" style="137" bestFit="1" customWidth="1"/>
    <col min="10140" max="10140" width="12.85546875" style="137" bestFit="1" customWidth="1"/>
    <col min="10141" max="10141" width="15.28515625" style="137" bestFit="1" customWidth="1"/>
    <col min="10142" max="10142" width="14.85546875" style="137" bestFit="1" customWidth="1"/>
    <col min="10143" max="10144" width="17.5703125" style="137" bestFit="1" customWidth="1"/>
    <col min="10145" max="10145" width="11.140625" style="137" bestFit="1" customWidth="1"/>
    <col min="10146" max="10146" width="13.42578125" style="137" customWidth="1"/>
    <col min="10147" max="10147" width="17.7109375" style="137" bestFit="1" customWidth="1"/>
    <col min="10148" max="10148" width="17.5703125" style="137" bestFit="1" customWidth="1"/>
    <col min="10149" max="10149" width="18" style="137" bestFit="1" customWidth="1"/>
    <col min="10150" max="10152" width="12.85546875" style="137" bestFit="1" customWidth="1"/>
    <col min="10153" max="10153" width="13.85546875" style="137" bestFit="1" customWidth="1"/>
    <col min="10154" max="10155" width="12.85546875" style="137" bestFit="1" customWidth="1"/>
    <col min="10156" max="10156" width="11" style="137" bestFit="1" customWidth="1"/>
    <col min="10157" max="10157" width="13.85546875" style="137" bestFit="1" customWidth="1"/>
    <col min="10158" max="10158" width="14.85546875" style="137" bestFit="1" customWidth="1"/>
    <col min="10159" max="10159" width="17.7109375" style="137" bestFit="1" customWidth="1"/>
    <col min="10160" max="10160" width="15.140625" style="137" bestFit="1" customWidth="1"/>
    <col min="10161" max="10161" width="16.7109375" style="137" bestFit="1" customWidth="1"/>
    <col min="10162" max="10162" width="15.7109375" style="137" bestFit="1" customWidth="1"/>
    <col min="10163" max="10163" width="17.7109375" style="137" bestFit="1" customWidth="1"/>
    <col min="10164" max="10164" width="15.7109375" style="137" bestFit="1" customWidth="1"/>
    <col min="10165" max="10165" width="18" style="137" bestFit="1" customWidth="1"/>
    <col min="10166" max="10166" width="13.140625" style="137" bestFit="1" customWidth="1"/>
    <col min="10167" max="10167" width="17.7109375" style="137" bestFit="1" customWidth="1"/>
    <col min="10168" max="10168" width="15.140625" style="137" bestFit="1" customWidth="1"/>
    <col min="10169" max="10169" width="18" style="137" bestFit="1" customWidth="1"/>
    <col min="10170" max="10170" width="15.7109375" style="137" bestFit="1" customWidth="1"/>
    <col min="10171" max="10172" width="15.140625" style="137" bestFit="1" customWidth="1"/>
    <col min="10173" max="10173" width="15.7109375" style="137" bestFit="1" customWidth="1"/>
    <col min="10174" max="10174" width="12.85546875" style="137" customWidth="1"/>
    <col min="10175" max="10175" width="17.7109375" style="137" bestFit="1" customWidth="1"/>
    <col min="10176" max="10176" width="15.85546875" style="137" bestFit="1" customWidth="1"/>
    <col min="10177" max="10177" width="18" style="137" bestFit="1" customWidth="1"/>
    <col min="10178" max="10178" width="10.5703125" style="137" bestFit="1" customWidth="1"/>
    <col min="10179" max="10179" width="17.7109375" style="137" bestFit="1" customWidth="1"/>
    <col min="10180" max="10180" width="15.140625" style="137" bestFit="1" customWidth="1"/>
    <col min="10181" max="10181" width="18" style="137" bestFit="1" customWidth="1"/>
    <col min="10182" max="10182" width="15.7109375" style="137" bestFit="1" customWidth="1"/>
    <col min="10183" max="10183" width="17.7109375" style="137" bestFit="1" customWidth="1"/>
    <col min="10184" max="10184" width="15.7109375" style="137" bestFit="1" customWidth="1"/>
    <col min="10185" max="10185" width="18" style="137" bestFit="1" customWidth="1"/>
    <col min="10186" max="10186" width="12.85546875" style="137" bestFit="1" customWidth="1"/>
    <col min="10187" max="10187" width="12.42578125" style="137" bestFit="1" customWidth="1"/>
    <col min="10188" max="10188" width="10.7109375" style="137" bestFit="1" customWidth="1"/>
    <col min="10189" max="10189" width="10.140625" style="137" customWidth="1"/>
    <col min="10190" max="10190" width="13.140625" style="137" bestFit="1" customWidth="1"/>
    <col min="10191" max="10194" width="0" style="137" hidden="1" customWidth="1"/>
    <col min="10195" max="10195" width="15.140625" style="137" bestFit="1" customWidth="1"/>
    <col min="10196" max="10196" width="13" style="137" bestFit="1" customWidth="1"/>
    <col min="10197" max="10197" width="15.28515625" style="137" bestFit="1" customWidth="1"/>
    <col min="10198" max="10198" width="12.85546875" style="137" bestFit="1" customWidth="1"/>
    <col min="10199" max="10202" width="0" style="137" hidden="1" customWidth="1"/>
    <col min="10203" max="10204" width="17.7109375" style="137" bestFit="1" customWidth="1"/>
    <col min="10205" max="10205" width="18.85546875" style="137" bestFit="1" customWidth="1"/>
    <col min="10206" max="10206" width="12.85546875" style="137" bestFit="1" customWidth="1"/>
    <col min="10207" max="10207" width="17.7109375" style="137" bestFit="1" customWidth="1"/>
    <col min="10208" max="10208" width="12.5703125" style="137" bestFit="1" customWidth="1"/>
    <col min="10209" max="10209" width="18" style="137" bestFit="1" customWidth="1"/>
    <col min="10210" max="10210" width="13" style="137" customWidth="1"/>
    <col min="10211" max="10211" width="15.140625" style="137" bestFit="1" customWidth="1"/>
    <col min="10212" max="10212" width="13" style="137" bestFit="1" customWidth="1"/>
    <col min="10213" max="10213" width="16.7109375" style="137" bestFit="1" customWidth="1"/>
    <col min="10214" max="10214" width="13.140625" style="137" bestFit="1" customWidth="1"/>
    <col min="10215" max="10217" width="12.140625" style="137" customWidth="1"/>
    <col min="10218" max="10219" width="14" style="137" customWidth="1"/>
    <col min="10220" max="10220" width="26.28515625" style="137" customWidth="1"/>
    <col min="10221" max="10221" width="15.42578125" style="137" bestFit="1" customWidth="1"/>
    <col min="10222" max="10222" width="11.140625" style="137" bestFit="1" customWidth="1"/>
    <col min="10223" max="10223" width="9.140625" style="137"/>
    <col min="10224" max="10224" width="9.28515625" style="137" bestFit="1" customWidth="1"/>
    <col min="10225" max="10372" width="9.140625" style="137"/>
    <col min="10373" max="10373" width="6" style="137" bestFit="1" customWidth="1"/>
    <col min="10374" max="10374" width="23.7109375" style="137" customWidth="1"/>
    <col min="10375" max="10375" width="19.5703125" style="137" bestFit="1" customWidth="1"/>
    <col min="10376" max="10376" width="19.7109375" style="137" bestFit="1" customWidth="1"/>
    <col min="10377" max="10377" width="18.85546875" style="137" bestFit="1" customWidth="1"/>
    <col min="10378" max="10378" width="12.85546875" style="137" bestFit="1" customWidth="1"/>
    <col min="10379" max="10379" width="17.7109375" style="137" bestFit="1" customWidth="1"/>
    <col min="10380" max="10380" width="17.5703125" style="137" bestFit="1" customWidth="1"/>
    <col min="10381" max="10381" width="18.85546875" style="137" bestFit="1" customWidth="1"/>
    <col min="10382" max="10382" width="12.42578125" style="137" bestFit="1" customWidth="1"/>
    <col min="10383" max="10383" width="15.85546875" style="137" bestFit="1" customWidth="1"/>
    <col min="10384" max="10384" width="17.7109375" style="137" bestFit="1" customWidth="1"/>
    <col min="10385" max="10385" width="18" style="137" bestFit="1" customWidth="1"/>
    <col min="10386" max="10386" width="13.5703125" style="137" customWidth="1"/>
    <col min="10387" max="10387" width="15.85546875" style="137" bestFit="1" customWidth="1"/>
    <col min="10388" max="10388" width="15.140625" style="137" bestFit="1" customWidth="1"/>
    <col min="10389" max="10389" width="18" style="137" bestFit="1" customWidth="1"/>
    <col min="10390" max="10390" width="13.140625" style="137" bestFit="1" customWidth="1"/>
    <col min="10391" max="10391" width="17.7109375" style="137" bestFit="1" customWidth="1"/>
    <col min="10392" max="10392" width="15.85546875" style="137" customWidth="1"/>
    <col min="10393" max="10393" width="18" style="137" bestFit="1" customWidth="1"/>
    <col min="10394" max="10394" width="13.5703125" style="137" customWidth="1"/>
    <col min="10395" max="10395" width="15.140625" style="137" bestFit="1" customWidth="1"/>
    <col min="10396" max="10396" width="12.85546875" style="137" bestFit="1" customWidth="1"/>
    <col min="10397" max="10397" width="15.28515625" style="137" bestFit="1" customWidth="1"/>
    <col min="10398" max="10398" width="14.85546875" style="137" bestFit="1" customWidth="1"/>
    <col min="10399" max="10400" width="17.5703125" style="137" bestFit="1" customWidth="1"/>
    <col min="10401" max="10401" width="11.140625" style="137" bestFit="1" customWidth="1"/>
    <col min="10402" max="10402" width="13.42578125" style="137" customWidth="1"/>
    <col min="10403" max="10403" width="17.7109375" style="137" bestFit="1" customWidth="1"/>
    <col min="10404" max="10404" width="17.5703125" style="137" bestFit="1" customWidth="1"/>
    <col min="10405" max="10405" width="18" style="137" bestFit="1" customWidth="1"/>
    <col min="10406" max="10408" width="12.85546875" style="137" bestFit="1" customWidth="1"/>
    <col min="10409" max="10409" width="13.85546875" style="137" bestFit="1" customWidth="1"/>
    <col min="10410" max="10411" width="12.85546875" style="137" bestFit="1" customWidth="1"/>
    <col min="10412" max="10412" width="11" style="137" bestFit="1" customWidth="1"/>
    <col min="10413" max="10413" width="13.85546875" style="137" bestFit="1" customWidth="1"/>
    <col min="10414" max="10414" width="14.85546875" style="137" bestFit="1" customWidth="1"/>
    <col min="10415" max="10415" width="17.7109375" style="137" bestFit="1" customWidth="1"/>
    <col min="10416" max="10416" width="15.140625" style="137" bestFit="1" customWidth="1"/>
    <col min="10417" max="10417" width="16.7109375" style="137" bestFit="1" customWidth="1"/>
    <col min="10418" max="10418" width="15.7109375" style="137" bestFit="1" customWidth="1"/>
    <col min="10419" max="10419" width="17.7109375" style="137" bestFit="1" customWidth="1"/>
    <col min="10420" max="10420" width="15.7109375" style="137" bestFit="1" customWidth="1"/>
    <col min="10421" max="10421" width="18" style="137" bestFit="1" customWidth="1"/>
    <col min="10422" max="10422" width="13.140625" style="137" bestFit="1" customWidth="1"/>
    <col min="10423" max="10423" width="17.7109375" style="137" bestFit="1" customWidth="1"/>
    <col min="10424" max="10424" width="15.140625" style="137" bestFit="1" customWidth="1"/>
    <col min="10425" max="10425" width="18" style="137" bestFit="1" customWidth="1"/>
    <col min="10426" max="10426" width="15.7109375" style="137" bestFit="1" customWidth="1"/>
    <col min="10427" max="10428" width="15.140625" style="137" bestFit="1" customWidth="1"/>
    <col min="10429" max="10429" width="15.7109375" style="137" bestFit="1" customWidth="1"/>
    <col min="10430" max="10430" width="12.85546875" style="137" customWidth="1"/>
    <col min="10431" max="10431" width="17.7109375" style="137" bestFit="1" customWidth="1"/>
    <col min="10432" max="10432" width="15.85546875" style="137" bestFit="1" customWidth="1"/>
    <col min="10433" max="10433" width="18" style="137" bestFit="1" customWidth="1"/>
    <col min="10434" max="10434" width="10.5703125" style="137" bestFit="1" customWidth="1"/>
    <col min="10435" max="10435" width="17.7109375" style="137" bestFit="1" customWidth="1"/>
    <col min="10436" max="10436" width="15.140625" style="137" bestFit="1" customWidth="1"/>
    <col min="10437" max="10437" width="18" style="137" bestFit="1" customWidth="1"/>
    <col min="10438" max="10438" width="15.7109375" style="137" bestFit="1" customWidth="1"/>
    <col min="10439" max="10439" width="17.7109375" style="137" bestFit="1" customWidth="1"/>
    <col min="10440" max="10440" width="15.7109375" style="137" bestFit="1" customWidth="1"/>
    <col min="10441" max="10441" width="18" style="137" bestFit="1" customWidth="1"/>
    <col min="10442" max="10442" width="12.85546875" style="137" bestFit="1" customWidth="1"/>
    <col min="10443" max="10443" width="12.42578125" style="137" bestFit="1" customWidth="1"/>
    <col min="10444" max="10444" width="10.7109375" style="137" bestFit="1" customWidth="1"/>
    <col min="10445" max="10445" width="10.140625" style="137" customWidth="1"/>
    <col min="10446" max="10446" width="13.140625" style="137" bestFit="1" customWidth="1"/>
    <col min="10447" max="10450" width="0" style="137" hidden="1" customWidth="1"/>
    <col min="10451" max="10451" width="15.140625" style="137" bestFit="1" customWidth="1"/>
    <col min="10452" max="10452" width="13" style="137" bestFit="1" customWidth="1"/>
    <col min="10453" max="10453" width="15.28515625" style="137" bestFit="1" customWidth="1"/>
    <col min="10454" max="10454" width="12.85546875" style="137" bestFit="1" customWidth="1"/>
    <col min="10455" max="10458" width="0" style="137" hidden="1" customWidth="1"/>
    <col min="10459" max="10460" width="17.7109375" style="137" bestFit="1" customWidth="1"/>
    <col min="10461" max="10461" width="18.85546875" style="137" bestFit="1" customWidth="1"/>
    <col min="10462" max="10462" width="12.85546875" style="137" bestFit="1" customWidth="1"/>
    <col min="10463" max="10463" width="17.7109375" style="137" bestFit="1" customWidth="1"/>
    <col min="10464" max="10464" width="12.5703125" style="137" bestFit="1" customWidth="1"/>
    <col min="10465" max="10465" width="18" style="137" bestFit="1" customWidth="1"/>
    <col min="10466" max="10466" width="13" style="137" customWidth="1"/>
    <col min="10467" max="10467" width="15.140625" style="137" bestFit="1" customWidth="1"/>
    <col min="10468" max="10468" width="13" style="137" bestFit="1" customWidth="1"/>
    <col min="10469" max="10469" width="16.7109375" style="137" bestFit="1" customWidth="1"/>
    <col min="10470" max="10470" width="13.140625" style="137" bestFit="1" customWidth="1"/>
    <col min="10471" max="10473" width="12.140625" style="137" customWidth="1"/>
    <col min="10474" max="10475" width="14" style="137" customWidth="1"/>
    <col min="10476" max="10476" width="26.28515625" style="137" customWidth="1"/>
    <col min="10477" max="10477" width="15.42578125" style="137" bestFit="1" customWidth="1"/>
    <col min="10478" max="10478" width="11.140625" style="137" bestFit="1" customWidth="1"/>
    <col min="10479" max="10479" width="9.140625" style="137"/>
    <col min="10480" max="10480" width="9.28515625" style="137" bestFit="1" customWidth="1"/>
    <col min="10481" max="10628" width="9.140625" style="137"/>
    <col min="10629" max="10629" width="6" style="137" bestFit="1" customWidth="1"/>
    <col min="10630" max="10630" width="23.7109375" style="137" customWidth="1"/>
    <col min="10631" max="10631" width="19.5703125" style="137" bestFit="1" customWidth="1"/>
    <col min="10632" max="10632" width="19.7109375" style="137" bestFit="1" customWidth="1"/>
    <col min="10633" max="10633" width="18.85546875" style="137" bestFit="1" customWidth="1"/>
    <col min="10634" max="10634" width="12.85546875" style="137" bestFit="1" customWidth="1"/>
    <col min="10635" max="10635" width="17.7109375" style="137" bestFit="1" customWidth="1"/>
    <col min="10636" max="10636" width="17.5703125" style="137" bestFit="1" customWidth="1"/>
    <col min="10637" max="10637" width="18.85546875" style="137" bestFit="1" customWidth="1"/>
    <col min="10638" max="10638" width="12.42578125" style="137" bestFit="1" customWidth="1"/>
    <col min="10639" max="10639" width="15.85546875" style="137" bestFit="1" customWidth="1"/>
    <col min="10640" max="10640" width="17.7109375" style="137" bestFit="1" customWidth="1"/>
    <col min="10641" max="10641" width="18" style="137" bestFit="1" customWidth="1"/>
    <col min="10642" max="10642" width="13.5703125" style="137" customWidth="1"/>
    <col min="10643" max="10643" width="15.85546875" style="137" bestFit="1" customWidth="1"/>
    <col min="10644" max="10644" width="15.140625" style="137" bestFit="1" customWidth="1"/>
    <col min="10645" max="10645" width="18" style="137" bestFit="1" customWidth="1"/>
    <col min="10646" max="10646" width="13.140625" style="137" bestFit="1" customWidth="1"/>
    <col min="10647" max="10647" width="17.7109375" style="137" bestFit="1" customWidth="1"/>
    <col min="10648" max="10648" width="15.85546875" style="137" customWidth="1"/>
    <col min="10649" max="10649" width="18" style="137" bestFit="1" customWidth="1"/>
    <col min="10650" max="10650" width="13.5703125" style="137" customWidth="1"/>
    <col min="10651" max="10651" width="15.140625" style="137" bestFit="1" customWidth="1"/>
    <col min="10652" max="10652" width="12.85546875" style="137" bestFit="1" customWidth="1"/>
    <col min="10653" max="10653" width="15.28515625" style="137" bestFit="1" customWidth="1"/>
    <col min="10654" max="10654" width="14.85546875" style="137" bestFit="1" customWidth="1"/>
    <col min="10655" max="10656" width="17.5703125" style="137" bestFit="1" customWidth="1"/>
    <col min="10657" max="10657" width="11.140625" style="137" bestFit="1" customWidth="1"/>
    <col min="10658" max="10658" width="13.42578125" style="137" customWidth="1"/>
    <col min="10659" max="10659" width="17.7109375" style="137" bestFit="1" customWidth="1"/>
    <col min="10660" max="10660" width="17.5703125" style="137" bestFit="1" customWidth="1"/>
    <col min="10661" max="10661" width="18" style="137" bestFit="1" customWidth="1"/>
    <col min="10662" max="10664" width="12.85546875" style="137" bestFit="1" customWidth="1"/>
    <col min="10665" max="10665" width="13.85546875" style="137" bestFit="1" customWidth="1"/>
    <col min="10666" max="10667" width="12.85546875" style="137" bestFit="1" customWidth="1"/>
    <col min="10668" max="10668" width="11" style="137" bestFit="1" customWidth="1"/>
    <col min="10669" max="10669" width="13.85546875" style="137" bestFit="1" customWidth="1"/>
    <col min="10670" max="10670" width="14.85546875" style="137" bestFit="1" customWidth="1"/>
    <col min="10671" max="10671" width="17.7109375" style="137" bestFit="1" customWidth="1"/>
    <col min="10672" max="10672" width="15.140625" style="137" bestFit="1" customWidth="1"/>
    <col min="10673" max="10673" width="16.7109375" style="137" bestFit="1" customWidth="1"/>
    <col min="10674" max="10674" width="15.7109375" style="137" bestFit="1" customWidth="1"/>
    <col min="10675" max="10675" width="17.7109375" style="137" bestFit="1" customWidth="1"/>
    <col min="10676" max="10676" width="15.7109375" style="137" bestFit="1" customWidth="1"/>
    <col min="10677" max="10677" width="18" style="137" bestFit="1" customWidth="1"/>
    <col min="10678" max="10678" width="13.140625" style="137" bestFit="1" customWidth="1"/>
    <col min="10679" max="10679" width="17.7109375" style="137" bestFit="1" customWidth="1"/>
    <col min="10680" max="10680" width="15.140625" style="137" bestFit="1" customWidth="1"/>
    <col min="10681" max="10681" width="18" style="137" bestFit="1" customWidth="1"/>
    <col min="10682" max="10682" width="15.7109375" style="137" bestFit="1" customWidth="1"/>
    <col min="10683" max="10684" width="15.140625" style="137" bestFit="1" customWidth="1"/>
    <col min="10685" max="10685" width="15.7109375" style="137" bestFit="1" customWidth="1"/>
    <col min="10686" max="10686" width="12.85546875" style="137" customWidth="1"/>
    <col min="10687" max="10687" width="17.7109375" style="137" bestFit="1" customWidth="1"/>
    <col min="10688" max="10688" width="15.85546875" style="137" bestFit="1" customWidth="1"/>
    <col min="10689" max="10689" width="18" style="137" bestFit="1" customWidth="1"/>
    <col min="10690" max="10690" width="10.5703125" style="137" bestFit="1" customWidth="1"/>
    <col min="10691" max="10691" width="17.7109375" style="137" bestFit="1" customWidth="1"/>
    <col min="10692" max="10692" width="15.140625" style="137" bestFit="1" customWidth="1"/>
    <col min="10693" max="10693" width="18" style="137" bestFit="1" customWidth="1"/>
    <col min="10694" max="10694" width="15.7109375" style="137" bestFit="1" customWidth="1"/>
    <col min="10695" max="10695" width="17.7109375" style="137" bestFit="1" customWidth="1"/>
    <col min="10696" max="10696" width="15.7109375" style="137" bestFit="1" customWidth="1"/>
    <col min="10697" max="10697" width="18" style="137" bestFit="1" customWidth="1"/>
    <col min="10698" max="10698" width="12.85546875" style="137" bestFit="1" customWidth="1"/>
    <col min="10699" max="10699" width="12.42578125" style="137" bestFit="1" customWidth="1"/>
    <col min="10700" max="10700" width="10.7109375" style="137" bestFit="1" customWidth="1"/>
    <col min="10701" max="10701" width="10.140625" style="137" customWidth="1"/>
    <col min="10702" max="10702" width="13.140625" style="137" bestFit="1" customWidth="1"/>
    <col min="10703" max="10706" width="0" style="137" hidden="1" customWidth="1"/>
    <col min="10707" max="10707" width="15.140625" style="137" bestFit="1" customWidth="1"/>
    <col min="10708" max="10708" width="13" style="137" bestFit="1" customWidth="1"/>
    <col min="10709" max="10709" width="15.28515625" style="137" bestFit="1" customWidth="1"/>
    <col min="10710" max="10710" width="12.85546875" style="137" bestFit="1" customWidth="1"/>
    <col min="10711" max="10714" width="0" style="137" hidden="1" customWidth="1"/>
    <col min="10715" max="10716" width="17.7109375" style="137" bestFit="1" customWidth="1"/>
    <col min="10717" max="10717" width="18.85546875" style="137" bestFit="1" customWidth="1"/>
    <col min="10718" max="10718" width="12.85546875" style="137" bestFit="1" customWidth="1"/>
    <col min="10719" max="10719" width="17.7109375" style="137" bestFit="1" customWidth="1"/>
    <col min="10720" max="10720" width="12.5703125" style="137" bestFit="1" customWidth="1"/>
    <col min="10721" max="10721" width="18" style="137" bestFit="1" customWidth="1"/>
    <col min="10722" max="10722" width="13" style="137" customWidth="1"/>
    <col min="10723" max="10723" width="15.140625" style="137" bestFit="1" customWidth="1"/>
    <col min="10724" max="10724" width="13" style="137" bestFit="1" customWidth="1"/>
    <col min="10725" max="10725" width="16.7109375" style="137" bestFit="1" customWidth="1"/>
    <col min="10726" max="10726" width="13.140625" style="137" bestFit="1" customWidth="1"/>
    <col min="10727" max="10729" width="12.140625" style="137" customWidth="1"/>
    <col min="10730" max="10731" width="14" style="137" customWidth="1"/>
    <col min="10732" max="10732" width="26.28515625" style="137" customWidth="1"/>
    <col min="10733" max="10733" width="15.42578125" style="137" bestFit="1" customWidth="1"/>
    <col min="10734" max="10734" width="11.140625" style="137" bestFit="1" customWidth="1"/>
    <col min="10735" max="10735" width="9.140625" style="137"/>
    <col min="10736" max="10736" width="9.28515625" style="137" bestFit="1" customWidth="1"/>
    <col min="10737" max="10884" width="9.140625" style="137"/>
    <col min="10885" max="10885" width="6" style="137" bestFit="1" customWidth="1"/>
    <col min="10886" max="10886" width="23.7109375" style="137" customWidth="1"/>
    <col min="10887" max="10887" width="19.5703125" style="137" bestFit="1" customWidth="1"/>
    <col min="10888" max="10888" width="19.7109375" style="137" bestFit="1" customWidth="1"/>
    <col min="10889" max="10889" width="18.85546875" style="137" bestFit="1" customWidth="1"/>
    <col min="10890" max="10890" width="12.85546875" style="137" bestFit="1" customWidth="1"/>
    <col min="10891" max="10891" width="17.7109375" style="137" bestFit="1" customWidth="1"/>
    <col min="10892" max="10892" width="17.5703125" style="137" bestFit="1" customWidth="1"/>
    <col min="10893" max="10893" width="18.85546875" style="137" bestFit="1" customWidth="1"/>
    <col min="10894" max="10894" width="12.42578125" style="137" bestFit="1" customWidth="1"/>
    <col min="10895" max="10895" width="15.85546875" style="137" bestFit="1" customWidth="1"/>
    <col min="10896" max="10896" width="17.7109375" style="137" bestFit="1" customWidth="1"/>
    <col min="10897" max="10897" width="18" style="137" bestFit="1" customWidth="1"/>
    <col min="10898" max="10898" width="13.5703125" style="137" customWidth="1"/>
    <col min="10899" max="10899" width="15.85546875" style="137" bestFit="1" customWidth="1"/>
    <col min="10900" max="10900" width="15.140625" style="137" bestFit="1" customWidth="1"/>
    <col min="10901" max="10901" width="18" style="137" bestFit="1" customWidth="1"/>
    <col min="10902" max="10902" width="13.140625" style="137" bestFit="1" customWidth="1"/>
    <col min="10903" max="10903" width="17.7109375" style="137" bestFit="1" customWidth="1"/>
    <col min="10904" max="10904" width="15.85546875" style="137" customWidth="1"/>
    <col min="10905" max="10905" width="18" style="137" bestFit="1" customWidth="1"/>
    <col min="10906" max="10906" width="13.5703125" style="137" customWidth="1"/>
    <col min="10907" max="10907" width="15.140625" style="137" bestFit="1" customWidth="1"/>
    <col min="10908" max="10908" width="12.85546875" style="137" bestFit="1" customWidth="1"/>
    <col min="10909" max="10909" width="15.28515625" style="137" bestFit="1" customWidth="1"/>
    <col min="10910" max="10910" width="14.85546875" style="137" bestFit="1" customWidth="1"/>
    <col min="10911" max="10912" width="17.5703125" style="137" bestFit="1" customWidth="1"/>
    <col min="10913" max="10913" width="11.140625" style="137" bestFit="1" customWidth="1"/>
    <col min="10914" max="10914" width="13.42578125" style="137" customWidth="1"/>
    <col min="10915" max="10915" width="17.7109375" style="137" bestFit="1" customWidth="1"/>
    <col min="10916" max="10916" width="17.5703125" style="137" bestFit="1" customWidth="1"/>
    <col min="10917" max="10917" width="18" style="137" bestFit="1" customWidth="1"/>
    <col min="10918" max="10920" width="12.85546875" style="137" bestFit="1" customWidth="1"/>
    <col min="10921" max="10921" width="13.85546875" style="137" bestFit="1" customWidth="1"/>
    <col min="10922" max="10923" width="12.85546875" style="137" bestFit="1" customWidth="1"/>
    <col min="10924" max="10924" width="11" style="137" bestFit="1" customWidth="1"/>
    <col min="10925" max="10925" width="13.85546875" style="137" bestFit="1" customWidth="1"/>
    <col min="10926" max="10926" width="14.85546875" style="137" bestFit="1" customWidth="1"/>
    <col min="10927" max="10927" width="17.7109375" style="137" bestFit="1" customWidth="1"/>
    <col min="10928" max="10928" width="15.140625" style="137" bestFit="1" customWidth="1"/>
    <col min="10929" max="10929" width="16.7109375" style="137" bestFit="1" customWidth="1"/>
    <col min="10930" max="10930" width="15.7109375" style="137" bestFit="1" customWidth="1"/>
    <col min="10931" max="10931" width="17.7109375" style="137" bestFit="1" customWidth="1"/>
    <col min="10932" max="10932" width="15.7109375" style="137" bestFit="1" customWidth="1"/>
    <col min="10933" max="10933" width="18" style="137" bestFit="1" customWidth="1"/>
    <col min="10934" max="10934" width="13.140625" style="137" bestFit="1" customWidth="1"/>
    <col min="10935" max="10935" width="17.7109375" style="137" bestFit="1" customWidth="1"/>
    <col min="10936" max="10936" width="15.140625" style="137" bestFit="1" customWidth="1"/>
    <col min="10937" max="10937" width="18" style="137" bestFit="1" customWidth="1"/>
    <col min="10938" max="10938" width="15.7109375" style="137" bestFit="1" customWidth="1"/>
    <col min="10939" max="10940" width="15.140625" style="137" bestFit="1" customWidth="1"/>
    <col min="10941" max="10941" width="15.7109375" style="137" bestFit="1" customWidth="1"/>
    <col min="10942" max="10942" width="12.85546875" style="137" customWidth="1"/>
    <col min="10943" max="10943" width="17.7109375" style="137" bestFit="1" customWidth="1"/>
    <col min="10944" max="10944" width="15.85546875" style="137" bestFit="1" customWidth="1"/>
    <col min="10945" max="10945" width="18" style="137" bestFit="1" customWidth="1"/>
    <col min="10946" max="10946" width="10.5703125" style="137" bestFit="1" customWidth="1"/>
    <col min="10947" max="10947" width="17.7109375" style="137" bestFit="1" customWidth="1"/>
    <col min="10948" max="10948" width="15.140625" style="137" bestFit="1" customWidth="1"/>
    <col min="10949" max="10949" width="18" style="137" bestFit="1" customWidth="1"/>
    <col min="10950" max="10950" width="15.7109375" style="137" bestFit="1" customWidth="1"/>
    <col min="10951" max="10951" width="17.7109375" style="137" bestFit="1" customWidth="1"/>
    <col min="10952" max="10952" width="15.7109375" style="137" bestFit="1" customWidth="1"/>
    <col min="10953" max="10953" width="18" style="137" bestFit="1" customWidth="1"/>
    <col min="10954" max="10954" width="12.85546875" style="137" bestFit="1" customWidth="1"/>
    <col min="10955" max="10955" width="12.42578125" style="137" bestFit="1" customWidth="1"/>
    <col min="10956" max="10956" width="10.7109375" style="137" bestFit="1" customWidth="1"/>
    <col min="10957" max="10957" width="10.140625" style="137" customWidth="1"/>
    <col min="10958" max="10958" width="13.140625" style="137" bestFit="1" customWidth="1"/>
    <col min="10959" max="10962" width="0" style="137" hidden="1" customWidth="1"/>
    <col min="10963" max="10963" width="15.140625" style="137" bestFit="1" customWidth="1"/>
    <col min="10964" max="10964" width="13" style="137" bestFit="1" customWidth="1"/>
    <col min="10965" max="10965" width="15.28515625" style="137" bestFit="1" customWidth="1"/>
    <col min="10966" max="10966" width="12.85546875" style="137" bestFit="1" customWidth="1"/>
    <col min="10967" max="10970" width="0" style="137" hidden="1" customWidth="1"/>
    <col min="10971" max="10972" width="17.7109375" style="137" bestFit="1" customWidth="1"/>
    <col min="10973" max="10973" width="18.85546875" style="137" bestFit="1" customWidth="1"/>
    <col min="10974" max="10974" width="12.85546875" style="137" bestFit="1" customWidth="1"/>
    <col min="10975" max="10975" width="17.7109375" style="137" bestFit="1" customWidth="1"/>
    <col min="10976" max="10976" width="12.5703125" style="137" bestFit="1" customWidth="1"/>
    <col min="10977" max="10977" width="18" style="137" bestFit="1" customWidth="1"/>
    <col min="10978" max="10978" width="13" style="137" customWidth="1"/>
    <col min="10979" max="10979" width="15.140625" style="137" bestFit="1" customWidth="1"/>
    <col min="10980" max="10980" width="13" style="137" bestFit="1" customWidth="1"/>
    <col min="10981" max="10981" width="16.7109375" style="137" bestFit="1" customWidth="1"/>
    <col min="10982" max="10982" width="13.140625" style="137" bestFit="1" customWidth="1"/>
    <col min="10983" max="10985" width="12.140625" style="137" customWidth="1"/>
    <col min="10986" max="10987" width="14" style="137" customWidth="1"/>
    <col min="10988" max="10988" width="26.28515625" style="137" customWidth="1"/>
    <col min="10989" max="10989" width="15.42578125" style="137" bestFit="1" customWidth="1"/>
    <col min="10990" max="10990" width="11.140625" style="137" bestFit="1" customWidth="1"/>
    <col min="10991" max="10991" width="9.140625" style="137"/>
    <col min="10992" max="10992" width="9.28515625" style="137" bestFit="1" customWidth="1"/>
    <col min="10993" max="11140" width="9.140625" style="137"/>
    <col min="11141" max="11141" width="6" style="137" bestFit="1" customWidth="1"/>
    <col min="11142" max="11142" width="23.7109375" style="137" customWidth="1"/>
    <col min="11143" max="11143" width="19.5703125" style="137" bestFit="1" customWidth="1"/>
    <col min="11144" max="11144" width="19.7109375" style="137" bestFit="1" customWidth="1"/>
    <col min="11145" max="11145" width="18.85546875" style="137" bestFit="1" customWidth="1"/>
    <col min="11146" max="11146" width="12.85546875" style="137" bestFit="1" customWidth="1"/>
    <col min="11147" max="11147" width="17.7109375" style="137" bestFit="1" customWidth="1"/>
    <col min="11148" max="11148" width="17.5703125" style="137" bestFit="1" customWidth="1"/>
    <col min="11149" max="11149" width="18.85546875" style="137" bestFit="1" customWidth="1"/>
    <col min="11150" max="11150" width="12.42578125" style="137" bestFit="1" customWidth="1"/>
    <col min="11151" max="11151" width="15.85546875" style="137" bestFit="1" customWidth="1"/>
    <col min="11152" max="11152" width="17.7109375" style="137" bestFit="1" customWidth="1"/>
    <col min="11153" max="11153" width="18" style="137" bestFit="1" customWidth="1"/>
    <col min="11154" max="11154" width="13.5703125" style="137" customWidth="1"/>
    <col min="11155" max="11155" width="15.85546875" style="137" bestFit="1" customWidth="1"/>
    <col min="11156" max="11156" width="15.140625" style="137" bestFit="1" customWidth="1"/>
    <col min="11157" max="11157" width="18" style="137" bestFit="1" customWidth="1"/>
    <col min="11158" max="11158" width="13.140625" style="137" bestFit="1" customWidth="1"/>
    <col min="11159" max="11159" width="17.7109375" style="137" bestFit="1" customWidth="1"/>
    <col min="11160" max="11160" width="15.85546875" style="137" customWidth="1"/>
    <col min="11161" max="11161" width="18" style="137" bestFit="1" customWidth="1"/>
    <col min="11162" max="11162" width="13.5703125" style="137" customWidth="1"/>
    <col min="11163" max="11163" width="15.140625" style="137" bestFit="1" customWidth="1"/>
    <col min="11164" max="11164" width="12.85546875" style="137" bestFit="1" customWidth="1"/>
    <col min="11165" max="11165" width="15.28515625" style="137" bestFit="1" customWidth="1"/>
    <col min="11166" max="11166" width="14.85546875" style="137" bestFit="1" customWidth="1"/>
    <col min="11167" max="11168" width="17.5703125" style="137" bestFit="1" customWidth="1"/>
    <col min="11169" max="11169" width="11.140625" style="137" bestFit="1" customWidth="1"/>
    <col min="11170" max="11170" width="13.42578125" style="137" customWidth="1"/>
    <col min="11171" max="11171" width="17.7109375" style="137" bestFit="1" customWidth="1"/>
    <col min="11172" max="11172" width="17.5703125" style="137" bestFit="1" customWidth="1"/>
    <col min="11173" max="11173" width="18" style="137" bestFit="1" customWidth="1"/>
    <col min="11174" max="11176" width="12.85546875" style="137" bestFit="1" customWidth="1"/>
    <col min="11177" max="11177" width="13.85546875" style="137" bestFit="1" customWidth="1"/>
    <col min="11178" max="11179" width="12.85546875" style="137" bestFit="1" customWidth="1"/>
    <col min="11180" max="11180" width="11" style="137" bestFit="1" customWidth="1"/>
    <col min="11181" max="11181" width="13.85546875" style="137" bestFit="1" customWidth="1"/>
    <col min="11182" max="11182" width="14.85546875" style="137" bestFit="1" customWidth="1"/>
    <col min="11183" max="11183" width="17.7109375" style="137" bestFit="1" customWidth="1"/>
    <col min="11184" max="11184" width="15.140625" style="137" bestFit="1" customWidth="1"/>
    <col min="11185" max="11185" width="16.7109375" style="137" bestFit="1" customWidth="1"/>
    <col min="11186" max="11186" width="15.7109375" style="137" bestFit="1" customWidth="1"/>
    <col min="11187" max="11187" width="17.7109375" style="137" bestFit="1" customWidth="1"/>
    <col min="11188" max="11188" width="15.7109375" style="137" bestFit="1" customWidth="1"/>
    <col min="11189" max="11189" width="18" style="137" bestFit="1" customWidth="1"/>
    <col min="11190" max="11190" width="13.140625" style="137" bestFit="1" customWidth="1"/>
    <col min="11191" max="11191" width="17.7109375" style="137" bestFit="1" customWidth="1"/>
    <col min="11192" max="11192" width="15.140625" style="137" bestFit="1" customWidth="1"/>
    <col min="11193" max="11193" width="18" style="137" bestFit="1" customWidth="1"/>
    <col min="11194" max="11194" width="15.7109375" style="137" bestFit="1" customWidth="1"/>
    <col min="11195" max="11196" width="15.140625" style="137" bestFit="1" customWidth="1"/>
    <col min="11197" max="11197" width="15.7109375" style="137" bestFit="1" customWidth="1"/>
    <col min="11198" max="11198" width="12.85546875" style="137" customWidth="1"/>
    <col min="11199" max="11199" width="17.7109375" style="137" bestFit="1" customWidth="1"/>
    <col min="11200" max="11200" width="15.85546875" style="137" bestFit="1" customWidth="1"/>
    <col min="11201" max="11201" width="18" style="137" bestFit="1" customWidth="1"/>
    <col min="11202" max="11202" width="10.5703125" style="137" bestFit="1" customWidth="1"/>
    <col min="11203" max="11203" width="17.7109375" style="137" bestFit="1" customWidth="1"/>
    <col min="11204" max="11204" width="15.140625" style="137" bestFit="1" customWidth="1"/>
    <col min="11205" max="11205" width="18" style="137" bestFit="1" customWidth="1"/>
    <col min="11206" max="11206" width="15.7109375" style="137" bestFit="1" customWidth="1"/>
    <col min="11207" max="11207" width="17.7109375" style="137" bestFit="1" customWidth="1"/>
    <col min="11208" max="11208" width="15.7109375" style="137" bestFit="1" customWidth="1"/>
    <col min="11209" max="11209" width="18" style="137" bestFit="1" customWidth="1"/>
    <col min="11210" max="11210" width="12.85546875" style="137" bestFit="1" customWidth="1"/>
    <col min="11211" max="11211" width="12.42578125" style="137" bestFit="1" customWidth="1"/>
    <col min="11212" max="11212" width="10.7109375" style="137" bestFit="1" customWidth="1"/>
    <col min="11213" max="11213" width="10.140625" style="137" customWidth="1"/>
    <col min="11214" max="11214" width="13.140625" style="137" bestFit="1" customWidth="1"/>
    <col min="11215" max="11218" width="0" style="137" hidden="1" customWidth="1"/>
    <col min="11219" max="11219" width="15.140625" style="137" bestFit="1" customWidth="1"/>
    <col min="11220" max="11220" width="13" style="137" bestFit="1" customWidth="1"/>
    <col min="11221" max="11221" width="15.28515625" style="137" bestFit="1" customWidth="1"/>
    <col min="11222" max="11222" width="12.85546875" style="137" bestFit="1" customWidth="1"/>
    <col min="11223" max="11226" width="0" style="137" hidden="1" customWidth="1"/>
    <col min="11227" max="11228" width="17.7109375" style="137" bestFit="1" customWidth="1"/>
    <col min="11229" max="11229" width="18.85546875" style="137" bestFit="1" customWidth="1"/>
    <col min="11230" max="11230" width="12.85546875" style="137" bestFit="1" customWidth="1"/>
    <col min="11231" max="11231" width="17.7109375" style="137" bestFit="1" customWidth="1"/>
    <col min="11232" max="11232" width="12.5703125" style="137" bestFit="1" customWidth="1"/>
    <col min="11233" max="11233" width="18" style="137" bestFit="1" customWidth="1"/>
    <col min="11234" max="11234" width="13" style="137" customWidth="1"/>
    <col min="11235" max="11235" width="15.140625" style="137" bestFit="1" customWidth="1"/>
    <col min="11236" max="11236" width="13" style="137" bestFit="1" customWidth="1"/>
    <col min="11237" max="11237" width="16.7109375" style="137" bestFit="1" customWidth="1"/>
    <col min="11238" max="11238" width="13.140625" style="137" bestFit="1" customWidth="1"/>
    <col min="11239" max="11241" width="12.140625" style="137" customWidth="1"/>
    <col min="11242" max="11243" width="14" style="137" customWidth="1"/>
    <col min="11244" max="11244" width="26.28515625" style="137" customWidth="1"/>
    <col min="11245" max="11245" width="15.42578125" style="137" bestFit="1" customWidth="1"/>
    <col min="11246" max="11246" width="11.140625" style="137" bestFit="1" customWidth="1"/>
    <col min="11247" max="11247" width="9.140625" style="137"/>
    <col min="11248" max="11248" width="9.28515625" style="137" bestFit="1" customWidth="1"/>
    <col min="11249" max="11396" width="9.140625" style="137"/>
    <col min="11397" max="11397" width="6" style="137" bestFit="1" customWidth="1"/>
    <col min="11398" max="11398" width="23.7109375" style="137" customWidth="1"/>
    <col min="11399" max="11399" width="19.5703125" style="137" bestFit="1" customWidth="1"/>
    <col min="11400" max="11400" width="19.7109375" style="137" bestFit="1" customWidth="1"/>
    <col min="11401" max="11401" width="18.85546875" style="137" bestFit="1" customWidth="1"/>
    <col min="11402" max="11402" width="12.85546875" style="137" bestFit="1" customWidth="1"/>
    <col min="11403" max="11403" width="17.7109375" style="137" bestFit="1" customWidth="1"/>
    <col min="11404" max="11404" width="17.5703125" style="137" bestFit="1" customWidth="1"/>
    <col min="11405" max="11405" width="18.85546875" style="137" bestFit="1" customWidth="1"/>
    <col min="11406" max="11406" width="12.42578125" style="137" bestFit="1" customWidth="1"/>
    <col min="11407" max="11407" width="15.85546875" style="137" bestFit="1" customWidth="1"/>
    <col min="11408" max="11408" width="17.7109375" style="137" bestFit="1" customWidth="1"/>
    <col min="11409" max="11409" width="18" style="137" bestFit="1" customWidth="1"/>
    <col min="11410" max="11410" width="13.5703125" style="137" customWidth="1"/>
    <col min="11411" max="11411" width="15.85546875" style="137" bestFit="1" customWidth="1"/>
    <col min="11412" max="11412" width="15.140625" style="137" bestFit="1" customWidth="1"/>
    <col min="11413" max="11413" width="18" style="137" bestFit="1" customWidth="1"/>
    <col min="11414" max="11414" width="13.140625" style="137" bestFit="1" customWidth="1"/>
    <col min="11415" max="11415" width="17.7109375" style="137" bestFit="1" customWidth="1"/>
    <col min="11416" max="11416" width="15.85546875" style="137" customWidth="1"/>
    <col min="11417" max="11417" width="18" style="137" bestFit="1" customWidth="1"/>
    <col min="11418" max="11418" width="13.5703125" style="137" customWidth="1"/>
    <col min="11419" max="11419" width="15.140625" style="137" bestFit="1" customWidth="1"/>
    <col min="11420" max="11420" width="12.85546875" style="137" bestFit="1" customWidth="1"/>
    <col min="11421" max="11421" width="15.28515625" style="137" bestFit="1" customWidth="1"/>
    <col min="11422" max="11422" width="14.85546875" style="137" bestFit="1" customWidth="1"/>
    <col min="11423" max="11424" width="17.5703125" style="137" bestFit="1" customWidth="1"/>
    <col min="11425" max="11425" width="11.140625" style="137" bestFit="1" customWidth="1"/>
    <col min="11426" max="11426" width="13.42578125" style="137" customWidth="1"/>
    <col min="11427" max="11427" width="17.7109375" style="137" bestFit="1" customWidth="1"/>
    <col min="11428" max="11428" width="17.5703125" style="137" bestFit="1" customWidth="1"/>
    <col min="11429" max="11429" width="18" style="137" bestFit="1" customWidth="1"/>
    <col min="11430" max="11432" width="12.85546875" style="137" bestFit="1" customWidth="1"/>
    <col min="11433" max="11433" width="13.85546875" style="137" bestFit="1" customWidth="1"/>
    <col min="11434" max="11435" width="12.85546875" style="137" bestFit="1" customWidth="1"/>
    <col min="11436" max="11436" width="11" style="137" bestFit="1" customWidth="1"/>
    <col min="11437" max="11437" width="13.85546875" style="137" bestFit="1" customWidth="1"/>
    <col min="11438" max="11438" width="14.85546875" style="137" bestFit="1" customWidth="1"/>
    <col min="11439" max="11439" width="17.7109375" style="137" bestFit="1" customWidth="1"/>
    <col min="11440" max="11440" width="15.140625" style="137" bestFit="1" customWidth="1"/>
    <col min="11441" max="11441" width="16.7109375" style="137" bestFit="1" customWidth="1"/>
    <col min="11442" max="11442" width="15.7109375" style="137" bestFit="1" customWidth="1"/>
    <col min="11443" max="11443" width="17.7109375" style="137" bestFit="1" customWidth="1"/>
    <col min="11444" max="11444" width="15.7109375" style="137" bestFit="1" customWidth="1"/>
    <col min="11445" max="11445" width="18" style="137" bestFit="1" customWidth="1"/>
    <col min="11446" max="11446" width="13.140625" style="137" bestFit="1" customWidth="1"/>
    <col min="11447" max="11447" width="17.7109375" style="137" bestFit="1" customWidth="1"/>
    <col min="11448" max="11448" width="15.140625" style="137" bestFit="1" customWidth="1"/>
    <col min="11449" max="11449" width="18" style="137" bestFit="1" customWidth="1"/>
    <col min="11450" max="11450" width="15.7109375" style="137" bestFit="1" customWidth="1"/>
    <col min="11451" max="11452" width="15.140625" style="137" bestFit="1" customWidth="1"/>
    <col min="11453" max="11453" width="15.7109375" style="137" bestFit="1" customWidth="1"/>
    <col min="11454" max="11454" width="12.85546875" style="137" customWidth="1"/>
    <col min="11455" max="11455" width="17.7109375" style="137" bestFit="1" customWidth="1"/>
    <col min="11456" max="11456" width="15.85546875" style="137" bestFit="1" customWidth="1"/>
    <col min="11457" max="11457" width="18" style="137" bestFit="1" customWidth="1"/>
    <col min="11458" max="11458" width="10.5703125" style="137" bestFit="1" customWidth="1"/>
    <col min="11459" max="11459" width="17.7109375" style="137" bestFit="1" customWidth="1"/>
    <col min="11460" max="11460" width="15.140625" style="137" bestFit="1" customWidth="1"/>
    <col min="11461" max="11461" width="18" style="137" bestFit="1" customWidth="1"/>
    <col min="11462" max="11462" width="15.7109375" style="137" bestFit="1" customWidth="1"/>
    <col min="11463" max="11463" width="17.7109375" style="137" bestFit="1" customWidth="1"/>
    <col min="11464" max="11464" width="15.7109375" style="137" bestFit="1" customWidth="1"/>
    <col min="11465" max="11465" width="18" style="137" bestFit="1" customWidth="1"/>
    <col min="11466" max="11466" width="12.85546875" style="137" bestFit="1" customWidth="1"/>
    <col min="11467" max="11467" width="12.42578125" style="137" bestFit="1" customWidth="1"/>
    <col min="11468" max="11468" width="10.7109375" style="137" bestFit="1" customWidth="1"/>
    <col min="11469" max="11469" width="10.140625" style="137" customWidth="1"/>
    <col min="11470" max="11470" width="13.140625" style="137" bestFit="1" customWidth="1"/>
    <col min="11471" max="11474" width="0" style="137" hidden="1" customWidth="1"/>
    <col min="11475" max="11475" width="15.140625" style="137" bestFit="1" customWidth="1"/>
    <col min="11476" max="11476" width="13" style="137" bestFit="1" customWidth="1"/>
    <col min="11477" max="11477" width="15.28515625" style="137" bestFit="1" customWidth="1"/>
    <col min="11478" max="11478" width="12.85546875" style="137" bestFit="1" customWidth="1"/>
    <col min="11479" max="11482" width="0" style="137" hidden="1" customWidth="1"/>
    <col min="11483" max="11484" width="17.7109375" style="137" bestFit="1" customWidth="1"/>
    <col min="11485" max="11485" width="18.85546875" style="137" bestFit="1" customWidth="1"/>
    <col min="11486" max="11486" width="12.85546875" style="137" bestFit="1" customWidth="1"/>
    <col min="11487" max="11487" width="17.7109375" style="137" bestFit="1" customWidth="1"/>
    <col min="11488" max="11488" width="12.5703125" style="137" bestFit="1" customWidth="1"/>
    <col min="11489" max="11489" width="18" style="137" bestFit="1" customWidth="1"/>
    <col min="11490" max="11490" width="13" style="137" customWidth="1"/>
    <col min="11491" max="11491" width="15.140625" style="137" bestFit="1" customWidth="1"/>
    <col min="11492" max="11492" width="13" style="137" bestFit="1" customWidth="1"/>
    <col min="11493" max="11493" width="16.7109375" style="137" bestFit="1" customWidth="1"/>
    <col min="11494" max="11494" width="13.140625" style="137" bestFit="1" customWidth="1"/>
    <col min="11495" max="11497" width="12.140625" style="137" customWidth="1"/>
    <col min="11498" max="11499" width="14" style="137" customWidth="1"/>
    <col min="11500" max="11500" width="26.28515625" style="137" customWidth="1"/>
    <col min="11501" max="11501" width="15.42578125" style="137" bestFit="1" customWidth="1"/>
    <col min="11502" max="11502" width="11.140625" style="137" bestFit="1" customWidth="1"/>
    <col min="11503" max="11503" width="9.140625" style="137"/>
    <col min="11504" max="11504" width="9.28515625" style="137" bestFit="1" customWidth="1"/>
    <col min="11505" max="11652" width="9.140625" style="137"/>
    <col min="11653" max="11653" width="6" style="137" bestFit="1" customWidth="1"/>
    <col min="11654" max="11654" width="23.7109375" style="137" customWidth="1"/>
    <col min="11655" max="11655" width="19.5703125" style="137" bestFit="1" customWidth="1"/>
    <col min="11656" max="11656" width="19.7109375" style="137" bestFit="1" customWidth="1"/>
    <col min="11657" max="11657" width="18.85546875" style="137" bestFit="1" customWidth="1"/>
    <col min="11658" max="11658" width="12.85546875" style="137" bestFit="1" customWidth="1"/>
    <col min="11659" max="11659" width="17.7109375" style="137" bestFit="1" customWidth="1"/>
    <col min="11660" max="11660" width="17.5703125" style="137" bestFit="1" customWidth="1"/>
    <col min="11661" max="11661" width="18.85546875" style="137" bestFit="1" customWidth="1"/>
    <col min="11662" max="11662" width="12.42578125" style="137" bestFit="1" customWidth="1"/>
    <col min="11663" max="11663" width="15.85546875" style="137" bestFit="1" customWidth="1"/>
    <col min="11664" max="11664" width="17.7109375" style="137" bestFit="1" customWidth="1"/>
    <col min="11665" max="11665" width="18" style="137" bestFit="1" customWidth="1"/>
    <col min="11666" max="11666" width="13.5703125" style="137" customWidth="1"/>
    <col min="11667" max="11667" width="15.85546875" style="137" bestFit="1" customWidth="1"/>
    <col min="11668" max="11668" width="15.140625" style="137" bestFit="1" customWidth="1"/>
    <col min="11669" max="11669" width="18" style="137" bestFit="1" customWidth="1"/>
    <col min="11670" max="11670" width="13.140625" style="137" bestFit="1" customWidth="1"/>
    <col min="11671" max="11671" width="17.7109375" style="137" bestFit="1" customWidth="1"/>
    <col min="11672" max="11672" width="15.85546875" style="137" customWidth="1"/>
    <col min="11673" max="11673" width="18" style="137" bestFit="1" customWidth="1"/>
    <col min="11674" max="11674" width="13.5703125" style="137" customWidth="1"/>
    <col min="11675" max="11675" width="15.140625" style="137" bestFit="1" customWidth="1"/>
    <col min="11676" max="11676" width="12.85546875" style="137" bestFit="1" customWidth="1"/>
    <col min="11677" max="11677" width="15.28515625" style="137" bestFit="1" customWidth="1"/>
    <col min="11678" max="11678" width="14.85546875" style="137" bestFit="1" customWidth="1"/>
    <col min="11679" max="11680" width="17.5703125" style="137" bestFit="1" customWidth="1"/>
    <col min="11681" max="11681" width="11.140625" style="137" bestFit="1" customWidth="1"/>
    <col min="11682" max="11682" width="13.42578125" style="137" customWidth="1"/>
    <col min="11683" max="11683" width="17.7109375" style="137" bestFit="1" customWidth="1"/>
    <col min="11684" max="11684" width="17.5703125" style="137" bestFit="1" customWidth="1"/>
    <col min="11685" max="11685" width="18" style="137" bestFit="1" customWidth="1"/>
    <col min="11686" max="11688" width="12.85546875" style="137" bestFit="1" customWidth="1"/>
    <col min="11689" max="11689" width="13.85546875" style="137" bestFit="1" customWidth="1"/>
    <col min="11690" max="11691" width="12.85546875" style="137" bestFit="1" customWidth="1"/>
    <col min="11692" max="11692" width="11" style="137" bestFit="1" customWidth="1"/>
    <col min="11693" max="11693" width="13.85546875" style="137" bestFit="1" customWidth="1"/>
    <col min="11694" max="11694" width="14.85546875" style="137" bestFit="1" customWidth="1"/>
    <col min="11695" max="11695" width="17.7109375" style="137" bestFit="1" customWidth="1"/>
    <col min="11696" max="11696" width="15.140625" style="137" bestFit="1" customWidth="1"/>
    <col min="11697" max="11697" width="16.7109375" style="137" bestFit="1" customWidth="1"/>
    <col min="11698" max="11698" width="15.7109375" style="137" bestFit="1" customWidth="1"/>
    <col min="11699" max="11699" width="17.7109375" style="137" bestFit="1" customWidth="1"/>
    <col min="11700" max="11700" width="15.7109375" style="137" bestFit="1" customWidth="1"/>
    <col min="11701" max="11701" width="18" style="137" bestFit="1" customWidth="1"/>
    <col min="11702" max="11702" width="13.140625" style="137" bestFit="1" customWidth="1"/>
    <col min="11703" max="11703" width="17.7109375" style="137" bestFit="1" customWidth="1"/>
    <col min="11704" max="11704" width="15.140625" style="137" bestFit="1" customWidth="1"/>
    <col min="11705" max="11705" width="18" style="137" bestFit="1" customWidth="1"/>
    <col min="11706" max="11706" width="15.7109375" style="137" bestFit="1" customWidth="1"/>
    <col min="11707" max="11708" width="15.140625" style="137" bestFit="1" customWidth="1"/>
    <col min="11709" max="11709" width="15.7109375" style="137" bestFit="1" customWidth="1"/>
    <col min="11710" max="11710" width="12.85546875" style="137" customWidth="1"/>
    <col min="11711" max="11711" width="17.7109375" style="137" bestFit="1" customWidth="1"/>
    <col min="11712" max="11712" width="15.85546875" style="137" bestFit="1" customWidth="1"/>
    <col min="11713" max="11713" width="18" style="137" bestFit="1" customWidth="1"/>
    <col min="11714" max="11714" width="10.5703125" style="137" bestFit="1" customWidth="1"/>
    <col min="11715" max="11715" width="17.7109375" style="137" bestFit="1" customWidth="1"/>
    <col min="11716" max="11716" width="15.140625" style="137" bestFit="1" customWidth="1"/>
    <col min="11717" max="11717" width="18" style="137" bestFit="1" customWidth="1"/>
    <col min="11718" max="11718" width="15.7109375" style="137" bestFit="1" customWidth="1"/>
    <col min="11719" max="11719" width="17.7109375" style="137" bestFit="1" customWidth="1"/>
    <col min="11720" max="11720" width="15.7109375" style="137" bestFit="1" customWidth="1"/>
    <col min="11721" max="11721" width="18" style="137" bestFit="1" customWidth="1"/>
    <col min="11722" max="11722" width="12.85546875" style="137" bestFit="1" customWidth="1"/>
    <col min="11723" max="11723" width="12.42578125" style="137" bestFit="1" customWidth="1"/>
    <col min="11724" max="11724" width="10.7109375" style="137" bestFit="1" customWidth="1"/>
    <col min="11725" max="11725" width="10.140625" style="137" customWidth="1"/>
    <col min="11726" max="11726" width="13.140625" style="137" bestFit="1" customWidth="1"/>
    <col min="11727" max="11730" width="0" style="137" hidden="1" customWidth="1"/>
    <col min="11731" max="11731" width="15.140625" style="137" bestFit="1" customWidth="1"/>
    <col min="11732" max="11732" width="13" style="137" bestFit="1" customWidth="1"/>
    <col min="11733" max="11733" width="15.28515625" style="137" bestFit="1" customWidth="1"/>
    <col min="11734" max="11734" width="12.85546875" style="137" bestFit="1" customWidth="1"/>
    <col min="11735" max="11738" width="0" style="137" hidden="1" customWidth="1"/>
    <col min="11739" max="11740" width="17.7109375" style="137" bestFit="1" customWidth="1"/>
    <col min="11741" max="11741" width="18.85546875" style="137" bestFit="1" customWidth="1"/>
    <col min="11742" max="11742" width="12.85546875" style="137" bestFit="1" customWidth="1"/>
    <col min="11743" max="11743" width="17.7109375" style="137" bestFit="1" customWidth="1"/>
    <col min="11744" max="11744" width="12.5703125" style="137" bestFit="1" customWidth="1"/>
    <col min="11745" max="11745" width="18" style="137" bestFit="1" customWidth="1"/>
    <col min="11746" max="11746" width="13" style="137" customWidth="1"/>
    <col min="11747" max="11747" width="15.140625" style="137" bestFit="1" customWidth="1"/>
    <col min="11748" max="11748" width="13" style="137" bestFit="1" customWidth="1"/>
    <col min="11749" max="11749" width="16.7109375" style="137" bestFit="1" customWidth="1"/>
    <col min="11750" max="11750" width="13.140625" style="137" bestFit="1" customWidth="1"/>
    <col min="11751" max="11753" width="12.140625" style="137" customWidth="1"/>
    <col min="11754" max="11755" width="14" style="137" customWidth="1"/>
    <col min="11756" max="11756" width="26.28515625" style="137" customWidth="1"/>
    <col min="11757" max="11757" width="15.42578125" style="137" bestFit="1" customWidth="1"/>
    <col min="11758" max="11758" width="11.140625" style="137" bestFit="1" customWidth="1"/>
    <col min="11759" max="11759" width="9.140625" style="137"/>
    <col min="11760" max="11760" width="9.28515625" style="137" bestFit="1" customWidth="1"/>
    <col min="11761" max="11908" width="9.140625" style="137"/>
    <col min="11909" max="11909" width="6" style="137" bestFit="1" customWidth="1"/>
    <col min="11910" max="11910" width="23.7109375" style="137" customWidth="1"/>
    <col min="11911" max="11911" width="19.5703125" style="137" bestFit="1" customWidth="1"/>
    <col min="11912" max="11912" width="19.7109375" style="137" bestFit="1" customWidth="1"/>
    <col min="11913" max="11913" width="18.85546875" style="137" bestFit="1" customWidth="1"/>
    <col min="11914" max="11914" width="12.85546875" style="137" bestFit="1" customWidth="1"/>
    <col min="11915" max="11915" width="17.7109375" style="137" bestFit="1" customWidth="1"/>
    <col min="11916" max="11916" width="17.5703125" style="137" bestFit="1" customWidth="1"/>
    <col min="11917" max="11917" width="18.85546875" style="137" bestFit="1" customWidth="1"/>
    <col min="11918" max="11918" width="12.42578125" style="137" bestFit="1" customWidth="1"/>
    <col min="11919" max="11919" width="15.85546875" style="137" bestFit="1" customWidth="1"/>
    <col min="11920" max="11920" width="17.7109375" style="137" bestFit="1" customWidth="1"/>
    <col min="11921" max="11921" width="18" style="137" bestFit="1" customWidth="1"/>
    <col min="11922" max="11922" width="13.5703125" style="137" customWidth="1"/>
    <col min="11923" max="11923" width="15.85546875" style="137" bestFit="1" customWidth="1"/>
    <col min="11924" max="11924" width="15.140625" style="137" bestFit="1" customWidth="1"/>
    <col min="11925" max="11925" width="18" style="137" bestFit="1" customWidth="1"/>
    <col min="11926" max="11926" width="13.140625" style="137" bestFit="1" customWidth="1"/>
    <col min="11927" max="11927" width="17.7109375" style="137" bestFit="1" customWidth="1"/>
    <col min="11928" max="11928" width="15.85546875" style="137" customWidth="1"/>
    <col min="11929" max="11929" width="18" style="137" bestFit="1" customWidth="1"/>
    <col min="11930" max="11930" width="13.5703125" style="137" customWidth="1"/>
    <col min="11931" max="11931" width="15.140625" style="137" bestFit="1" customWidth="1"/>
    <col min="11932" max="11932" width="12.85546875" style="137" bestFit="1" customWidth="1"/>
    <col min="11933" max="11933" width="15.28515625" style="137" bestFit="1" customWidth="1"/>
    <col min="11934" max="11934" width="14.85546875" style="137" bestFit="1" customWidth="1"/>
    <col min="11935" max="11936" width="17.5703125" style="137" bestFit="1" customWidth="1"/>
    <col min="11937" max="11937" width="11.140625" style="137" bestFit="1" customWidth="1"/>
    <col min="11938" max="11938" width="13.42578125" style="137" customWidth="1"/>
    <col min="11939" max="11939" width="17.7109375" style="137" bestFit="1" customWidth="1"/>
    <col min="11940" max="11940" width="17.5703125" style="137" bestFit="1" customWidth="1"/>
    <col min="11941" max="11941" width="18" style="137" bestFit="1" customWidth="1"/>
    <col min="11942" max="11944" width="12.85546875" style="137" bestFit="1" customWidth="1"/>
    <col min="11945" max="11945" width="13.85546875" style="137" bestFit="1" customWidth="1"/>
    <col min="11946" max="11947" width="12.85546875" style="137" bestFit="1" customWidth="1"/>
    <col min="11948" max="11948" width="11" style="137" bestFit="1" customWidth="1"/>
    <col min="11949" max="11949" width="13.85546875" style="137" bestFit="1" customWidth="1"/>
    <col min="11950" max="11950" width="14.85546875" style="137" bestFit="1" customWidth="1"/>
    <col min="11951" max="11951" width="17.7109375" style="137" bestFit="1" customWidth="1"/>
    <col min="11952" max="11952" width="15.140625" style="137" bestFit="1" customWidth="1"/>
    <col min="11953" max="11953" width="16.7109375" style="137" bestFit="1" customWidth="1"/>
    <col min="11954" max="11954" width="15.7109375" style="137" bestFit="1" customWidth="1"/>
    <col min="11955" max="11955" width="17.7109375" style="137" bestFit="1" customWidth="1"/>
    <col min="11956" max="11956" width="15.7109375" style="137" bestFit="1" customWidth="1"/>
    <col min="11957" max="11957" width="18" style="137" bestFit="1" customWidth="1"/>
    <col min="11958" max="11958" width="13.140625" style="137" bestFit="1" customWidth="1"/>
    <col min="11959" max="11959" width="17.7109375" style="137" bestFit="1" customWidth="1"/>
    <col min="11960" max="11960" width="15.140625" style="137" bestFit="1" customWidth="1"/>
    <col min="11961" max="11961" width="18" style="137" bestFit="1" customWidth="1"/>
    <col min="11962" max="11962" width="15.7109375" style="137" bestFit="1" customWidth="1"/>
    <col min="11963" max="11964" width="15.140625" style="137" bestFit="1" customWidth="1"/>
    <col min="11965" max="11965" width="15.7109375" style="137" bestFit="1" customWidth="1"/>
    <col min="11966" max="11966" width="12.85546875" style="137" customWidth="1"/>
    <col min="11967" max="11967" width="17.7109375" style="137" bestFit="1" customWidth="1"/>
    <col min="11968" max="11968" width="15.85546875" style="137" bestFit="1" customWidth="1"/>
    <col min="11969" max="11969" width="18" style="137" bestFit="1" customWidth="1"/>
    <col min="11970" max="11970" width="10.5703125" style="137" bestFit="1" customWidth="1"/>
    <col min="11971" max="11971" width="17.7109375" style="137" bestFit="1" customWidth="1"/>
    <col min="11972" max="11972" width="15.140625" style="137" bestFit="1" customWidth="1"/>
    <col min="11973" max="11973" width="18" style="137" bestFit="1" customWidth="1"/>
    <col min="11974" max="11974" width="15.7109375" style="137" bestFit="1" customWidth="1"/>
    <col min="11975" max="11975" width="17.7109375" style="137" bestFit="1" customWidth="1"/>
    <col min="11976" max="11976" width="15.7109375" style="137" bestFit="1" customWidth="1"/>
    <col min="11977" max="11977" width="18" style="137" bestFit="1" customWidth="1"/>
    <col min="11978" max="11978" width="12.85546875" style="137" bestFit="1" customWidth="1"/>
    <col min="11979" max="11979" width="12.42578125" style="137" bestFit="1" customWidth="1"/>
    <col min="11980" max="11980" width="10.7109375" style="137" bestFit="1" customWidth="1"/>
    <col min="11981" max="11981" width="10.140625" style="137" customWidth="1"/>
    <col min="11982" max="11982" width="13.140625" style="137" bestFit="1" customWidth="1"/>
    <col min="11983" max="11986" width="0" style="137" hidden="1" customWidth="1"/>
    <col min="11987" max="11987" width="15.140625" style="137" bestFit="1" customWidth="1"/>
    <col min="11988" max="11988" width="13" style="137" bestFit="1" customWidth="1"/>
    <col min="11989" max="11989" width="15.28515625" style="137" bestFit="1" customWidth="1"/>
    <col min="11990" max="11990" width="12.85546875" style="137" bestFit="1" customWidth="1"/>
    <col min="11991" max="11994" width="0" style="137" hidden="1" customWidth="1"/>
    <col min="11995" max="11996" width="17.7109375" style="137" bestFit="1" customWidth="1"/>
    <col min="11997" max="11997" width="18.85546875" style="137" bestFit="1" customWidth="1"/>
    <col min="11998" max="11998" width="12.85546875" style="137" bestFit="1" customWidth="1"/>
    <col min="11999" max="11999" width="17.7109375" style="137" bestFit="1" customWidth="1"/>
    <col min="12000" max="12000" width="12.5703125" style="137" bestFit="1" customWidth="1"/>
    <col min="12001" max="12001" width="18" style="137" bestFit="1" customWidth="1"/>
    <col min="12002" max="12002" width="13" style="137" customWidth="1"/>
    <col min="12003" max="12003" width="15.140625" style="137" bestFit="1" customWidth="1"/>
    <col min="12004" max="12004" width="13" style="137" bestFit="1" customWidth="1"/>
    <col min="12005" max="12005" width="16.7109375" style="137" bestFit="1" customWidth="1"/>
    <col min="12006" max="12006" width="13.140625" style="137" bestFit="1" customWidth="1"/>
    <col min="12007" max="12009" width="12.140625" style="137" customWidth="1"/>
    <col min="12010" max="12011" width="14" style="137" customWidth="1"/>
    <col min="12012" max="12012" width="26.28515625" style="137" customWidth="1"/>
    <col min="12013" max="12013" width="15.42578125" style="137" bestFit="1" customWidth="1"/>
    <col min="12014" max="12014" width="11.140625" style="137" bestFit="1" customWidth="1"/>
    <col min="12015" max="12015" width="9.140625" style="137"/>
    <col min="12016" max="12016" width="9.28515625" style="137" bestFit="1" customWidth="1"/>
    <col min="12017" max="12164" width="9.140625" style="137"/>
    <col min="12165" max="12165" width="6" style="137" bestFit="1" customWidth="1"/>
    <col min="12166" max="12166" width="23.7109375" style="137" customWidth="1"/>
    <col min="12167" max="12167" width="19.5703125" style="137" bestFit="1" customWidth="1"/>
    <col min="12168" max="12168" width="19.7109375" style="137" bestFit="1" customWidth="1"/>
    <col min="12169" max="12169" width="18.85546875" style="137" bestFit="1" customWidth="1"/>
    <col min="12170" max="12170" width="12.85546875" style="137" bestFit="1" customWidth="1"/>
    <col min="12171" max="12171" width="17.7109375" style="137" bestFit="1" customWidth="1"/>
    <col min="12172" max="12172" width="17.5703125" style="137" bestFit="1" customWidth="1"/>
    <col min="12173" max="12173" width="18.85546875" style="137" bestFit="1" customWidth="1"/>
    <col min="12174" max="12174" width="12.42578125" style="137" bestFit="1" customWidth="1"/>
    <col min="12175" max="12175" width="15.85546875" style="137" bestFit="1" customWidth="1"/>
    <col min="12176" max="12176" width="17.7109375" style="137" bestFit="1" customWidth="1"/>
    <col min="12177" max="12177" width="18" style="137" bestFit="1" customWidth="1"/>
    <col min="12178" max="12178" width="13.5703125" style="137" customWidth="1"/>
    <col min="12179" max="12179" width="15.85546875" style="137" bestFit="1" customWidth="1"/>
    <col min="12180" max="12180" width="15.140625" style="137" bestFit="1" customWidth="1"/>
    <col min="12181" max="12181" width="18" style="137" bestFit="1" customWidth="1"/>
    <col min="12182" max="12182" width="13.140625" style="137" bestFit="1" customWidth="1"/>
    <col min="12183" max="12183" width="17.7109375" style="137" bestFit="1" customWidth="1"/>
    <col min="12184" max="12184" width="15.85546875" style="137" customWidth="1"/>
    <col min="12185" max="12185" width="18" style="137" bestFit="1" customWidth="1"/>
    <col min="12186" max="12186" width="13.5703125" style="137" customWidth="1"/>
    <col min="12187" max="12187" width="15.140625" style="137" bestFit="1" customWidth="1"/>
    <col min="12188" max="12188" width="12.85546875" style="137" bestFit="1" customWidth="1"/>
    <col min="12189" max="12189" width="15.28515625" style="137" bestFit="1" customWidth="1"/>
    <col min="12190" max="12190" width="14.85546875" style="137" bestFit="1" customWidth="1"/>
    <col min="12191" max="12192" width="17.5703125" style="137" bestFit="1" customWidth="1"/>
    <col min="12193" max="12193" width="11.140625" style="137" bestFit="1" customWidth="1"/>
    <col min="12194" max="12194" width="13.42578125" style="137" customWidth="1"/>
    <col min="12195" max="12195" width="17.7109375" style="137" bestFit="1" customWidth="1"/>
    <col min="12196" max="12196" width="17.5703125" style="137" bestFit="1" customWidth="1"/>
    <col min="12197" max="12197" width="18" style="137" bestFit="1" customWidth="1"/>
    <col min="12198" max="12200" width="12.85546875" style="137" bestFit="1" customWidth="1"/>
    <col min="12201" max="12201" width="13.85546875" style="137" bestFit="1" customWidth="1"/>
    <col min="12202" max="12203" width="12.85546875" style="137" bestFit="1" customWidth="1"/>
    <col min="12204" max="12204" width="11" style="137" bestFit="1" customWidth="1"/>
    <col min="12205" max="12205" width="13.85546875" style="137" bestFit="1" customWidth="1"/>
    <col min="12206" max="12206" width="14.85546875" style="137" bestFit="1" customWidth="1"/>
    <col min="12207" max="12207" width="17.7109375" style="137" bestFit="1" customWidth="1"/>
    <col min="12208" max="12208" width="15.140625" style="137" bestFit="1" customWidth="1"/>
    <col min="12209" max="12209" width="16.7109375" style="137" bestFit="1" customWidth="1"/>
    <col min="12210" max="12210" width="15.7109375" style="137" bestFit="1" customWidth="1"/>
    <col min="12211" max="12211" width="17.7109375" style="137" bestFit="1" customWidth="1"/>
    <col min="12212" max="12212" width="15.7109375" style="137" bestFit="1" customWidth="1"/>
    <col min="12213" max="12213" width="18" style="137" bestFit="1" customWidth="1"/>
    <col min="12214" max="12214" width="13.140625" style="137" bestFit="1" customWidth="1"/>
    <col min="12215" max="12215" width="17.7109375" style="137" bestFit="1" customWidth="1"/>
    <col min="12216" max="12216" width="15.140625" style="137" bestFit="1" customWidth="1"/>
    <col min="12217" max="12217" width="18" style="137" bestFit="1" customWidth="1"/>
    <col min="12218" max="12218" width="15.7109375" style="137" bestFit="1" customWidth="1"/>
    <col min="12219" max="12220" width="15.140625" style="137" bestFit="1" customWidth="1"/>
    <col min="12221" max="12221" width="15.7109375" style="137" bestFit="1" customWidth="1"/>
    <col min="12222" max="12222" width="12.85546875" style="137" customWidth="1"/>
    <col min="12223" max="12223" width="17.7109375" style="137" bestFit="1" customWidth="1"/>
    <col min="12224" max="12224" width="15.85546875" style="137" bestFit="1" customWidth="1"/>
    <col min="12225" max="12225" width="18" style="137" bestFit="1" customWidth="1"/>
    <col min="12226" max="12226" width="10.5703125" style="137" bestFit="1" customWidth="1"/>
    <col min="12227" max="12227" width="17.7109375" style="137" bestFit="1" customWidth="1"/>
    <col min="12228" max="12228" width="15.140625" style="137" bestFit="1" customWidth="1"/>
    <col min="12229" max="12229" width="18" style="137" bestFit="1" customWidth="1"/>
    <col min="12230" max="12230" width="15.7109375" style="137" bestFit="1" customWidth="1"/>
    <col min="12231" max="12231" width="17.7109375" style="137" bestFit="1" customWidth="1"/>
    <col min="12232" max="12232" width="15.7109375" style="137" bestFit="1" customWidth="1"/>
    <col min="12233" max="12233" width="18" style="137" bestFit="1" customWidth="1"/>
    <col min="12234" max="12234" width="12.85546875" style="137" bestFit="1" customWidth="1"/>
    <col min="12235" max="12235" width="12.42578125" style="137" bestFit="1" customWidth="1"/>
    <col min="12236" max="12236" width="10.7109375" style="137" bestFit="1" customWidth="1"/>
    <col min="12237" max="12237" width="10.140625" style="137" customWidth="1"/>
    <col min="12238" max="12238" width="13.140625" style="137" bestFit="1" customWidth="1"/>
    <col min="12239" max="12242" width="0" style="137" hidden="1" customWidth="1"/>
    <col min="12243" max="12243" width="15.140625" style="137" bestFit="1" customWidth="1"/>
    <col min="12244" max="12244" width="13" style="137" bestFit="1" customWidth="1"/>
    <col min="12245" max="12245" width="15.28515625" style="137" bestFit="1" customWidth="1"/>
    <col min="12246" max="12246" width="12.85546875" style="137" bestFit="1" customWidth="1"/>
    <col min="12247" max="12250" width="0" style="137" hidden="1" customWidth="1"/>
    <col min="12251" max="12252" width="17.7109375" style="137" bestFit="1" customWidth="1"/>
    <col min="12253" max="12253" width="18.85546875" style="137" bestFit="1" customWidth="1"/>
    <col min="12254" max="12254" width="12.85546875" style="137" bestFit="1" customWidth="1"/>
    <col min="12255" max="12255" width="17.7109375" style="137" bestFit="1" customWidth="1"/>
    <col min="12256" max="12256" width="12.5703125" style="137" bestFit="1" customWidth="1"/>
    <col min="12257" max="12257" width="18" style="137" bestFit="1" customWidth="1"/>
    <col min="12258" max="12258" width="13" style="137" customWidth="1"/>
    <col min="12259" max="12259" width="15.140625" style="137" bestFit="1" customWidth="1"/>
    <col min="12260" max="12260" width="13" style="137" bestFit="1" customWidth="1"/>
    <col min="12261" max="12261" width="16.7109375" style="137" bestFit="1" customWidth="1"/>
    <col min="12262" max="12262" width="13.140625" style="137" bestFit="1" customWidth="1"/>
    <col min="12263" max="12265" width="12.140625" style="137" customWidth="1"/>
    <col min="12266" max="12267" width="14" style="137" customWidth="1"/>
    <col min="12268" max="12268" width="26.28515625" style="137" customWidth="1"/>
    <col min="12269" max="12269" width="15.42578125" style="137" bestFit="1" customWidth="1"/>
    <col min="12270" max="12270" width="11.140625" style="137" bestFit="1" customWidth="1"/>
    <col min="12271" max="12271" width="9.140625" style="137"/>
    <col min="12272" max="12272" width="9.28515625" style="137" bestFit="1" customWidth="1"/>
    <col min="12273" max="12420" width="9.140625" style="137"/>
    <col min="12421" max="12421" width="6" style="137" bestFit="1" customWidth="1"/>
    <col min="12422" max="12422" width="23.7109375" style="137" customWidth="1"/>
    <col min="12423" max="12423" width="19.5703125" style="137" bestFit="1" customWidth="1"/>
    <col min="12424" max="12424" width="19.7109375" style="137" bestFit="1" customWidth="1"/>
    <col min="12425" max="12425" width="18.85546875" style="137" bestFit="1" customWidth="1"/>
    <col min="12426" max="12426" width="12.85546875" style="137" bestFit="1" customWidth="1"/>
    <col min="12427" max="12427" width="17.7109375" style="137" bestFit="1" customWidth="1"/>
    <col min="12428" max="12428" width="17.5703125" style="137" bestFit="1" customWidth="1"/>
    <col min="12429" max="12429" width="18.85546875" style="137" bestFit="1" customWidth="1"/>
    <col min="12430" max="12430" width="12.42578125" style="137" bestFit="1" customWidth="1"/>
    <col min="12431" max="12431" width="15.85546875" style="137" bestFit="1" customWidth="1"/>
    <col min="12432" max="12432" width="17.7109375" style="137" bestFit="1" customWidth="1"/>
    <col min="12433" max="12433" width="18" style="137" bestFit="1" customWidth="1"/>
    <col min="12434" max="12434" width="13.5703125" style="137" customWidth="1"/>
    <col min="12435" max="12435" width="15.85546875" style="137" bestFit="1" customWidth="1"/>
    <col min="12436" max="12436" width="15.140625" style="137" bestFit="1" customWidth="1"/>
    <col min="12437" max="12437" width="18" style="137" bestFit="1" customWidth="1"/>
    <col min="12438" max="12438" width="13.140625" style="137" bestFit="1" customWidth="1"/>
    <col min="12439" max="12439" width="17.7109375" style="137" bestFit="1" customWidth="1"/>
    <col min="12440" max="12440" width="15.85546875" style="137" customWidth="1"/>
    <col min="12441" max="12441" width="18" style="137" bestFit="1" customWidth="1"/>
    <col min="12442" max="12442" width="13.5703125" style="137" customWidth="1"/>
    <col min="12443" max="12443" width="15.140625" style="137" bestFit="1" customWidth="1"/>
    <col min="12444" max="12444" width="12.85546875" style="137" bestFit="1" customWidth="1"/>
    <col min="12445" max="12445" width="15.28515625" style="137" bestFit="1" customWidth="1"/>
    <col min="12446" max="12446" width="14.85546875" style="137" bestFit="1" customWidth="1"/>
    <col min="12447" max="12448" width="17.5703125" style="137" bestFit="1" customWidth="1"/>
    <col min="12449" max="12449" width="11.140625" style="137" bestFit="1" customWidth="1"/>
    <col min="12450" max="12450" width="13.42578125" style="137" customWidth="1"/>
    <col min="12451" max="12451" width="17.7109375" style="137" bestFit="1" customWidth="1"/>
    <col min="12452" max="12452" width="17.5703125" style="137" bestFit="1" customWidth="1"/>
    <col min="12453" max="12453" width="18" style="137" bestFit="1" customWidth="1"/>
    <col min="12454" max="12456" width="12.85546875" style="137" bestFit="1" customWidth="1"/>
    <col min="12457" max="12457" width="13.85546875" style="137" bestFit="1" customWidth="1"/>
    <col min="12458" max="12459" width="12.85546875" style="137" bestFit="1" customWidth="1"/>
    <col min="12460" max="12460" width="11" style="137" bestFit="1" customWidth="1"/>
    <col min="12461" max="12461" width="13.85546875" style="137" bestFit="1" customWidth="1"/>
    <col min="12462" max="12462" width="14.85546875" style="137" bestFit="1" customWidth="1"/>
    <col min="12463" max="12463" width="17.7109375" style="137" bestFit="1" customWidth="1"/>
    <col min="12464" max="12464" width="15.140625" style="137" bestFit="1" customWidth="1"/>
    <col min="12465" max="12465" width="16.7109375" style="137" bestFit="1" customWidth="1"/>
    <col min="12466" max="12466" width="15.7109375" style="137" bestFit="1" customWidth="1"/>
    <col min="12467" max="12467" width="17.7109375" style="137" bestFit="1" customWidth="1"/>
    <col min="12468" max="12468" width="15.7109375" style="137" bestFit="1" customWidth="1"/>
    <col min="12469" max="12469" width="18" style="137" bestFit="1" customWidth="1"/>
    <col min="12470" max="12470" width="13.140625" style="137" bestFit="1" customWidth="1"/>
    <col min="12471" max="12471" width="17.7109375" style="137" bestFit="1" customWidth="1"/>
    <col min="12472" max="12472" width="15.140625" style="137" bestFit="1" customWidth="1"/>
    <col min="12473" max="12473" width="18" style="137" bestFit="1" customWidth="1"/>
    <col min="12474" max="12474" width="15.7109375" style="137" bestFit="1" customWidth="1"/>
    <col min="12475" max="12476" width="15.140625" style="137" bestFit="1" customWidth="1"/>
    <col min="12477" max="12477" width="15.7109375" style="137" bestFit="1" customWidth="1"/>
    <col min="12478" max="12478" width="12.85546875" style="137" customWidth="1"/>
    <col min="12479" max="12479" width="17.7109375" style="137" bestFit="1" customWidth="1"/>
    <col min="12480" max="12480" width="15.85546875" style="137" bestFit="1" customWidth="1"/>
    <col min="12481" max="12481" width="18" style="137" bestFit="1" customWidth="1"/>
    <col min="12482" max="12482" width="10.5703125" style="137" bestFit="1" customWidth="1"/>
    <col min="12483" max="12483" width="17.7109375" style="137" bestFit="1" customWidth="1"/>
    <col min="12484" max="12484" width="15.140625" style="137" bestFit="1" customWidth="1"/>
    <col min="12485" max="12485" width="18" style="137" bestFit="1" customWidth="1"/>
    <col min="12486" max="12486" width="15.7109375" style="137" bestFit="1" customWidth="1"/>
    <col min="12487" max="12487" width="17.7109375" style="137" bestFit="1" customWidth="1"/>
    <col min="12488" max="12488" width="15.7109375" style="137" bestFit="1" customWidth="1"/>
    <col min="12489" max="12489" width="18" style="137" bestFit="1" customWidth="1"/>
    <col min="12490" max="12490" width="12.85546875" style="137" bestFit="1" customWidth="1"/>
    <col min="12491" max="12491" width="12.42578125" style="137" bestFit="1" customWidth="1"/>
    <col min="12492" max="12492" width="10.7109375" style="137" bestFit="1" customWidth="1"/>
    <col min="12493" max="12493" width="10.140625" style="137" customWidth="1"/>
    <col min="12494" max="12494" width="13.140625" style="137" bestFit="1" customWidth="1"/>
    <col min="12495" max="12498" width="0" style="137" hidden="1" customWidth="1"/>
    <col min="12499" max="12499" width="15.140625" style="137" bestFit="1" customWidth="1"/>
    <col min="12500" max="12500" width="13" style="137" bestFit="1" customWidth="1"/>
    <col min="12501" max="12501" width="15.28515625" style="137" bestFit="1" customWidth="1"/>
    <col min="12502" max="12502" width="12.85546875" style="137" bestFit="1" customWidth="1"/>
    <col min="12503" max="12506" width="0" style="137" hidden="1" customWidth="1"/>
    <col min="12507" max="12508" width="17.7109375" style="137" bestFit="1" customWidth="1"/>
    <col min="12509" max="12509" width="18.85546875" style="137" bestFit="1" customWidth="1"/>
    <col min="12510" max="12510" width="12.85546875" style="137" bestFit="1" customWidth="1"/>
    <col min="12511" max="12511" width="17.7109375" style="137" bestFit="1" customWidth="1"/>
    <col min="12512" max="12512" width="12.5703125" style="137" bestFit="1" customWidth="1"/>
    <col min="12513" max="12513" width="18" style="137" bestFit="1" customWidth="1"/>
    <col min="12514" max="12514" width="13" style="137" customWidth="1"/>
    <col min="12515" max="12515" width="15.140625" style="137" bestFit="1" customWidth="1"/>
    <col min="12516" max="12516" width="13" style="137" bestFit="1" customWidth="1"/>
    <col min="12517" max="12517" width="16.7109375" style="137" bestFit="1" customWidth="1"/>
    <col min="12518" max="12518" width="13.140625" style="137" bestFit="1" customWidth="1"/>
    <col min="12519" max="12521" width="12.140625" style="137" customWidth="1"/>
    <col min="12522" max="12523" width="14" style="137" customWidth="1"/>
    <col min="12524" max="12524" width="26.28515625" style="137" customWidth="1"/>
    <col min="12525" max="12525" width="15.42578125" style="137" bestFit="1" customWidth="1"/>
    <col min="12526" max="12526" width="11.140625" style="137" bestFit="1" customWidth="1"/>
    <col min="12527" max="12527" width="9.140625" style="137"/>
    <col min="12528" max="12528" width="9.28515625" style="137" bestFit="1" customWidth="1"/>
    <col min="12529" max="12676" width="9.140625" style="137"/>
    <col min="12677" max="12677" width="6" style="137" bestFit="1" customWidth="1"/>
    <col min="12678" max="12678" width="23.7109375" style="137" customWidth="1"/>
    <col min="12679" max="12679" width="19.5703125" style="137" bestFit="1" customWidth="1"/>
    <col min="12680" max="12680" width="19.7109375" style="137" bestFit="1" customWidth="1"/>
    <col min="12681" max="12681" width="18.85546875" style="137" bestFit="1" customWidth="1"/>
    <col min="12682" max="12682" width="12.85546875" style="137" bestFit="1" customWidth="1"/>
    <col min="12683" max="12683" width="17.7109375" style="137" bestFit="1" customWidth="1"/>
    <col min="12684" max="12684" width="17.5703125" style="137" bestFit="1" customWidth="1"/>
    <col min="12685" max="12685" width="18.85546875" style="137" bestFit="1" customWidth="1"/>
    <col min="12686" max="12686" width="12.42578125" style="137" bestFit="1" customWidth="1"/>
    <col min="12687" max="12687" width="15.85546875" style="137" bestFit="1" customWidth="1"/>
    <col min="12688" max="12688" width="17.7109375" style="137" bestFit="1" customWidth="1"/>
    <col min="12689" max="12689" width="18" style="137" bestFit="1" customWidth="1"/>
    <col min="12690" max="12690" width="13.5703125" style="137" customWidth="1"/>
    <col min="12691" max="12691" width="15.85546875" style="137" bestFit="1" customWidth="1"/>
    <col min="12692" max="12692" width="15.140625" style="137" bestFit="1" customWidth="1"/>
    <col min="12693" max="12693" width="18" style="137" bestFit="1" customWidth="1"/>
    <col min="12694" max="12694" width="13.140625" style="137" bestFit="1" customWidth="1"/>
    <col min="12695" max="12695" width="17.7109375" style="137" bestFit="1" customWidth="1"/>
    <col min="12696" max="12696" width="15.85546875" style="137" customWidth="1"/>
    <col min="12697" max="12697" width="18" style="137" bestFit="1" customWidth="1"/>
    <col min="12698" max="12698" width="13.5703125" style="137" customWidth="1"/>
    <col min="12699" max="12699" width="15.140625" style="137" bestFit="1" customWidth="1"/>
    <col min="12700" max="12700" width="12.85546875" style="137" bestFit="1" customWidth="1"/>
    <col min="12701" max="12701" width="15.28515625" style="137" bestFit="1" customWidth="1"/>
    <col min="12702" max="12702" width="14.85546875" style="137" bestFit="1" customWidth="1"/>
    <col min="12703" max="12704" width="17.5703125" style="137" bestFit="1" customWidth="1"/>
    <col min="12705" max="12705" width="11.140625" style="137" bestFit="1" customWidth="1"/>
    <col min="12706" max="12706" width="13.42578125" style="137" customWidth="1"/>
    <col min="12707" max="12707" width="17.7109375" style="137" bestFit="1" customWidth="1"/>
    <col min="12708" max="12708" width="17.5703125" style="137" bestFit="1" customWidth="1"/>
    <col min="12709" max="12709" width="18" style="137" bestFit="1" customWidth="1"/>
    <col min="12710" max="12712" width="12.85546875" style="137" bestFit="1" customWidth="1"/>
    <col min="12713" max="12713" width="13.85546875" style="137" bestFit="1" customWidth="1"/>
    <col min="12714" max="12715" width="12.85546875" style="137" bestFit="1" customWidth="1"/>
    <col min="12716" max="12716" width="11" style="137" bestFit="1" customWidth="1"/>
    <col min="12717" max="12717" width="13.85546875" style="137" bestFit="1" customWidth="1"/>
    <col min="12718" max="12718" width="14.85546875" style="137" bestFit="1" customWidth="1"/>
    <col min="12719" max="12719" width="17.7109375" style="137" bestFit="1" customWidth="1"/>
    <col min="12720" max="12720" width="15.140625" style="137" bestFit="1" customWidth="1"/>
    <col min="12721" max="12721" width="16.7109375" style="137" bestFit="1" customWidth="1"/>
    <col min="12722" max="12722" width="15.7109375" style="137" bestFit="1" customWidth="1"/>
    <col min="12723" max="12723" width="17.7109375" style="137" bestFit="1" customWidth="1"/>
    <col min="12724" max="12724" width="15.7109375" style="137" bestFit="1" customWidth="1"/>
    <col min="12725" max="12725" width="18" style="137" bestFit="1" customWidth="1"/>
    <col min="12726" max="12726" width="13.140625" style="137" bestFit="1" customWidth="1"/>
    <col min="12727" max="12727" width="17.7109375" style="137" bestFit="1" customWidth="1"/>
    <col min="12728" max="12728" width="15.140625" style="137" bestFit="1" customWidth="1"/>
    <col min="12729" max="12729" width="18" style="137" bestFit="1" customWidth="1"/>
    <col min="12730" max="12730" width="15.7109375" style="137" bestFit="1" customWidth="1"/>
    <col min="12731" max="12732" width="15.140625" style="137" bestFit="1" customWidth="1"/>
    <col min="12733" max="12733" width="15.7109375" style="137" bestFit="1" customWidth="1"/>
    <col min="12734" max="12734" width="12.85546875" style="137" customWidth="1"/>
    <col min="12735" max="12735" width="17.7109375" style="137" bestFit="1" customWidth="1"/>
    <col min="12736" max="12736" width="15.85546875" style="137" bestFit="1" customWidth="1"/>
    <col min="12737" max="12737" width="18" style="137" bestFit="1" customWidth="1"/>
    <col min="12738" max="12738" width="10.5703125" style="137" bestFit="1" customWidth="1"/>
    <col min="12739" max="12739" width="17.7109375" style="137" bestFit="1" customWidth="1"/>
    <col min="12740" max="12740" width="15.140625" style="137" bestFit="1" customWidth="1"/>
    <col min="12741" max="12741" width="18" style="137" bestFit="1" customWidth="1"/>
    <col min="12742" max="12742" width="15.7109375" style="137" bestFit="1" customWidth="1"/>
    <col min="12743" max="12743" width="17.7109375" style="137" bestFit="1" customWidth="1"/>
    <col min="12744" max="12744" width="15.7109375" style="137" bestFit="1" customWidth="1"/>
    <col min="12745" max="12745" width="18" style="137" bestFit="1" customWidth="1"/>
    <col min="12746" max="12746" width="12.85546875" style="137" bestFit="1" customWidth="1"/>
    <col min="12747" max="12747" width="12.42578125" style="137" bestFit="1" customWidth="1"/>
    <col min="12748" max="12748" width="10.7109375" style="137" bestFit="1" customWidth="1"/>
    <col min="12749" max="12749" width="10.140625" style="137" customWidth="1"/>
    <col min="12750" max="12750" width="13.140625" style="137" bestFit="1" customWidth="1"/>
    <col min="12751" max="12754" width="0" style="137" hidden="1" customWidth="1"/>
    <col min="12755" max="12755" width="15.140625" style="137" bestFit="1" customWidth="1"/>
    <col min="12756" max="12756" width="13" style="137" bestFit="1" customWidth="1"/>
    <col min="12757" max="12757" width="15.28515625" style="137" bestFit="1" customWidth="1"/>
    <col min="12758" max="12758" width="12.85546875" style="137" bestFit="1" customWidth="1"/>
    <col min="12759" max="12762" width="0" style="137" hidden="1" customWidth="1"/>
    <col min="12763" max="12764" width="17.7109375" style="137" bestFit="1" customWidth="1"/>
    <col min="12765" max="12765" width="18.85546875" style="137" bestFit="1" customWidth="1"/>
    <col min="12766" max="12766" width="12.85546875" style="137" bestFit="1" customWidth="1"/>
    <col min="12767" max="12767" width="17.7109375" style="137" bestFit="1" customWidth="1"/>
    <col min="12768" max="12768" width="12.5703125" style="137" bestFit="1" customWidth="1"/>
    <col min="12769" max="12769" width="18" style="137" bestFit="1" customWidth="1"/>
    <col min="12770" max="12770" width="13" style="137" customWidth="1"/>
    <col min="12771" max="12771" width="15.140625" style="137" bestFit="1" customWidth="1"/>
    <col min="12772" max="12772" width="13" style="137" bestFit="1" customWidth="1"/>
    <col min="12773" max="12773" width="16.7109375" style="137" bestFit="1" customWidth="1"/>
    <col min="12774" max="12774" width="13.140625" style="137" bestFit="1" customWidth="1"/>
    <col min="12775" max="12777" width="12.140625" style="137" customWidth="1"/>
    <col min="12778" max="12779" width="14" style="137" customWidth="1"/>
    <col min="12780" max="12780" width="26.28515625" style="137" customWidth="1"/>
    <col min="12781" max="12781" width="15.42578125" style="137" bestFit="1" customWidth="1"/>
    <col min="12782" max="12782" width="11.140625" style="137" bestFit="1" customWidth="1"/>
    <col min="12783" max="12783" width="9.140625" style="137"/>
    <col min="12784" max="12784" width="9.28515625" style="137" bestFit="1" customWidth="1"/>
    <col min="12785" max="12932" width="9.140625" style="137"/>
    <col min="12933" max="12933" width="6" style="137" bestFit="1" customWidth="1"/>
    <col min="12934" max="12934" width="23.7109375" style="137" customWidth="1"/>
    <col min="12935" max="12935" width="19.5703125" style="137" bestFit="1" customWidth="1"/>
    <col min="12936" max="12936" width="19.7109375" style="137" bestFit="1" customWidth="1"/>
    <col min="12937" max="12937" width="18.85546875" style="137" bestFit="1" customWidth="1"/>
    <col min="12938" max="12938" width="12.85546875" style="137" bestFit="1" customWidth="1"/>
    <col min="12939" max="12939" width="17.7109375" style="137" bestFit="1" customWidth="1"/>
    <col min="12940" max="12940" width="17.5703125" style="137" bestFit="1" customWidth="1"/>
    <col min="12941" max="12941" width="18.85546875" style="137" bestFit="1" customWidth="1"/>
    <col min="12942" max="12942" width="12.42578125" style="137" bestFit="1" customWidth="1"/>
    <col min="12943" max="12943" width="15.85546875" style="137" bestFit="1" customWidth="1"/>
    <col min="12944" max="12944" width="17.7109375" style="137" bestFit="1" customWidth="1"/>
    <col min="12945" max="12945" width="18" style="137" bestFit="1" customWidth="1"/>
    <col min="12946" max="12946" width="13.5703125" style="137" customWidth="1"/>
    <col min="12947" max="12947" width="15.85546875" style="137" bestFit="1" customWidth="1"/>
    <col min="12948" max="12948" width="15.140625" style="137" bestFit="1" customWidth="1"/>
    <col min="12949" max="12949" width="18" style="137" bestFit="1" customWidth="1"/>
    <col min="12950" max="12950" width="13.140625" style="137" bestFit="1" customWidth="1"/>
    <col min="12951" max="12951" width="17.7109375" style="137" bestFit="1" customWidth="1"/>
    <col min="12952" max="12952" width="15.85546875" style="137" customWidth="1"/>
    <col min="12953" max="12953" width="18" style="137" bestFit="1" customWidth="1"/>
    <col min="12954" max="12954" width="13.5703125" style="137" customWidth="1"/>
    <col min="12955" max="12955" width="15.140625" style="137" bestFit="1" customWidth="1"/>
    <col min="12956" max="12956" width="12.85546875" style="137" bestFit="1" customWidth="1"/>
    <col min="12957" max="12957" width="15.28515625" style="137" bestFit="1" customWidth="1"/>
    <col min="12958" max="12958" width="14.85546875" style="137" bestFit="1" customWidth="1"/>
    <col min="12959" max="12960" width="17.5703125" style="137" bestFit="1" customWidth="1"/>
    <col min="12961" max="12961" width="11.140625" style="137" bestFit="1" customWidth="1"/>
    <col min="12962" max="12962" width="13.42578125" style="137" customWidth="1"/>
    <col min="12963" max="12963" width="17.7109375" style="137" bestFit="1" customWidth="1"/>
    <col min="12964" max="12964" width="17.5703125" style="137" bestFit="1" customWidth="1"/>
    <col min="12965" max="12965" width="18" style="137" bestFit="1" customWidth="1"/>
    <col min="12966" max="12968" width="12.85546875" style="137" bestFit="1" customWidth="1"/>
    <col min="12969" max="12969" width="13.85546875" style="137" bestFit="1" customWidth="1"/>
    <col min="12970" max="12971" width="12.85546875" style="137" bestFit="1" customWidth="1"/>
    <col min="12972" max="12972" width="11" style="137" bestFit="1" customWidth="1"/>
    <col min="12973" max="12973" width="13.85546875" style="137" bestFit="1" customWidth="1"/>
    <col min="12974" max="12974" width="14.85546875" style="137" bestFit="1" customWidth="1"/>
    <col min="12975" max="12975" width="17.7109375" style="137" bestFit="1" customWidth="1"/>
    <col min="12976" max="12976" width="15.140625" style="137" bestFit="1" customWidth="1"/>
    <col min="12977" max="12977" width="16.7109375" style="137" bestFit="1" customWidth="1"/>
    <col min="12978" max="12978" width="15.7109375" style="137" bestFit="1" customWidth="1"/>
    <col min="12979" max="12979" width="17.7109375" style="137" bestFit="1" customWidth="1"/>
    <col min="12980" max="12980" width="15.7109375" style="137" bestFit="1" customWidth="1"/>
    <col min="12981" max="12981" width="18" style="137" bestFit="1" customWidth="1"/>
    <col min="12982" max="12982" width="13.140625" style="137" bestFit="1" customWidth="1"/>
    <col min="12983" max="12983" width="17.7109375" style="137" bestFit="1" customWidth="1"/>
    <col min="12984" max="12984" width="15.140625" style="137" bestFit="1" customWidth="1"/>
    <col min="12985" max="12985" width="18" style="137" bestFit="1" customWidth="1"/>
    <col min="12986" max="12986" width="15.7109375" style="137" bestFit="1" customWidth="1"/>
    <col min="12987" max="12988" width="15.140625" style="137" bestFit="1" customWidth="1"/>
    <col min="12989" max="12989" width="15.7109375" style="137" bestFit="1" customWidth="1"/>
    <col min="12990" max="12990" width="12.85546875" style="137" customWidth="1"/>
    <col min="12991" max="12991" width="17.7109375" style="137" bestFit="1" customWidth="1"/>
    <col min="12992" max="12992" width="15.85546875" style="137" bestFit="1" customWidth="1"/>
    <col min="12993" max="12993" width="18" style="137" bestFit="1" customWidth="1"/>
    <col min="12994" max="12994" width="10.5703125" style="137" bestFit="1" customWidth="1"/>
    <col min="12995" max="12995" width="17.7109375" style="137" bestFit="1" customWidth="1"/>
    <col min="12996" max="12996" width="15.140625" style="137" bestFit="1" customWidth="1"/>
    <col min="12997" max="12997" width="18" style="137" bestFit="1" customWidth="1"/>
    <col min="12998" max="12998" width="15.7109375" style="137" bestFit="1" customWidth="1"/>
    <col min="12999" max="12999" width="17.7109375" style="137" bestFit="1" customWidth="1"/>
    <col min="13000" max="13000" width="15.7109375" style="137" bestFit="1" customWidth="1"/>
    <col min="13001" max="13001" width="18" style="137" bestFit="1" customWidth="1"/>
    <col min="13002" max="13002" width="12.85546875" style="137" bestFit="1" customWidth="1"/>
    <col min="13003" max="13003" width="12.42578125" style="137" bestFit="1" customWidth="1"/>
    <col min="13004" max="13004" width="10.7109375" style="137" bestFit="1" customWidth="1"/>
    <col min="13005" max="13005" width="10.140625" style="137" customWidth="1"/>
    <col min="13006" max="13006" width="13.140625" style="137" bestFit="1" customWidth="1"/>
    <col min="13007" max="13010" width="0" style="137" hidden="1" customWidth="1"/>
    <col min="13011" max="13011" width="15.140625" style="137" bestFit="1" customWidth="1"/>
    <col min="13012" max="13012" width="13" style="137" bestFit="1" customWidth="1"/>
    <col min="13013" max="13013" width="15.28515625" style="137" bestFit="1" customWidth="1"/>
    <col min="13014" max="13014" width="12.85546875" style="137" bestFit="1" customWidth="1"/>
    <col min="13015" max="13018" width="0" style="137" hidden="1" customWidth="1"/>
    <col min="13019" max="13020" width="17.7109375" style="137" bestFit="1" customWidth="1"/>
    <col min="13021" max="13021" width="18.85546875" style="137" bestFit="1" customWidth="1"/>
    <col min="13022" max="13022" width="12.85546875" style="137" bestFit="1" customWidth="1"/>
    <col min="13023" max="13023" width="17.7109375" style="137" bestFit="1" customWidth="1"/>
    <col min="13024" max="13024" width="12.5703125" style="137" bestFit="1" customWidth="1"/>
    <col min="13025" max="13025" width="18" style="137" bestFit="1" customWidth="1"/>
    <col min="13026" max="13026" width="13" style="137" customWidth="1"/>
    <col min="13027" max="13027" width="15.140625" style="137" bestFit="1" customWidth="1"/>
    <col min="13028" max="13028" width="13" style="137" bestFit="1" customWidth="1"/>
    <col min="13029" max="13029" width="16.7109375" style="137" bestFit="1" customWidth="1"/>
    <col min="13030" max="13030" width="13.140625" style="137" bestFit="1" customWidth="1"/>
    <col min="13031" max="13033" width="12.140625" style="137" customWidth="1"/>
    <col min="13034" max="13035" width="14" style="137" customWidth="1"/>
    <col min="13036" max="13036" width="26.28515625" style="137" customWidth="1"/>
    <col min="13037" max="13037" width="15.42578125" style="137" bestFit="1" customWidth="1"/>
    <col min="13038" max="13038" width="11.140625" style="137" bestFit="1" customWidth="1"/>
    <col min="13039" max="13039" width="9.140625" style="137"/>
    <col min="13040" max="13040" width="9.28515625" style="137" bestFit="1" customWidth="1"/>
    <col min="13041" max="13188" width="9.140625" style="137"/>
    <col min="13189" max="13189" width="6" style="137" bestFit="1" customWidth="1"/>
    <col min="13190" max="13190" width="23.7109375" style="137" customWidth="1"/>
    <col min="13191" max="13191" width="19.5703125" style="137" bestFit="1" customWidth="1"/>
    <col min="13192" max="13192" width="19.7109375" style="137" bestFit="1" customWidth="1"/>
    <col min="13193" max="13193" width="18.85546875" style="137" bestFit="1" customWidth="1"/>
    <col min="13194" max="13194" width="12.85546875" style="137" bestFit="1" customWidth="1"/>
    <col min="13195" max="13195" width="17.7109375" style="137" bestFit="1" customWidth="1"/>
    <col min="13196" max="13196" width="17.5703125" style="137" bestFit="1" customWidth="1"/>
    <col min="13197" max="13197" width="18.85546875" style="137" bestFit="1" customWidth="1"/>
    <col min="13198" max="13198" width="12.42578125" style="137" bestFit="1" customWidth="1"/>
    <col min="13199" max="13199" width="15.85546875" style="137" bestFit="1" customWidth="1"/>
    <col min="13200" max="13200" width="17.7109375" style="137" bestFit="1" customWidth="1"/>
    <col min="13201" max="13201" width="18" style="137" bestFit="1" customWidth="1"/>
    <col min="13202" max="13202" width="13.5703125" style="137" customWidth="1"/>
    <col min="13203" max="13203" width="15.85546875" style="137" bestFit="1" customWidth="1"/>
    <col min="13204" max="13204" width="15.140625" style="137" bestFit="1" customWidth="1"/>
    <col min="13205" max="13205" width="18" style="137" bestFit="1" customWidth="1"/>
    <col min="13206" max="13206" width="13.140625" style="137" bestFit="1" customWidth="1"/>
    <col min="13207" max="13207" width="17.7109375" style="137" bestFit="1" customWidth="1"/>
    <col min="13208" max="13208" width="15.85546875" style="137" customWidth="1"/>
    <col min="13209" max="13209" width="18" style="137" bestFit="1" customWidth="1"/>
    <col min="13210" max="13210" width="13.5703125" style="137" customWidth="1"/>
    <col min="13211" max="13211" width="15.140625" style="137" bestFit="1" customWidth="1"/>
    <col min="13212" max="13212" width="12.85546875" style="137" bestFit="1" customWidth="1"/>
    <col min="13213" max="13213" width="15.28515625" style="137" bestFit="1" customWidth="1"/>
    <col min="13214" max="13214" width="14.85546875" style="137" bestFit="1" customWidth="1"/>
    <col min="13215" max="13216" width="17.5703125" style="137" bestFit="1" customWidth="1"/>
    <col min="13217" max="13217" width="11.140625" style="137" bestFit="1" customWidth="1"/>
    <col min="13218" max="13218" width="13.42578125" style="137" customWidth="1"/>
    <col min="13219" max="13219" width="17.7109375" style="137" bestFit="1" customWidth="1"/>
    <col min="13220" max="13220" width="17.5703125" style="137" bestFit="1" customWidth="1"/>
    <col min="13221" max="13221" width="18" style="137" bestFit="1" customWidth="1"/>
    <col min="13222" max="13224" width="12.85546875" style="137" bestFit="1" customWidth="1"/>
    <col min="13225" max="13225" width="13.85546875" style="137" bestFit="1" customWidth="1"/>
    <col min="13226" max="13227" width="12.85546875" style="137" bestFit="1" customWidth="1"/>
    <col min="13228" max="13228" width="11" style="137" bestFit="1" customWidth="1"/>
    <col min="13229" max="13229" width="13.85546875" style="137" bestFit="1" customWidth="1"/>
    <col min="13230" max="13230" width="14.85546875" style="137" bestFit="1" customWidth="1"/>
    <col min="13231" max="13231" width="17.7109375" style="137" bestFit="1" customWidth="1"/>
    <col min="13232" max="13232" width="15.140625" style="137" bestFit="1" customWidth="1"/>
    <col min="13233" max="13233" width="16.7109375" style="137" bestFit="1" customWidth="1"/>
    <col min="13234" max="13234" width="15.7109375" style="137" bestFit="1" customWidth="1"/>
    <col min="13235" max="13235" width="17.7109375" style="137" bestFit="1" customWidth="1"/>
    <col min="13236" max="13236" width="15.7109375" style="137" bestFit="1" customWidth="1"/>
    <col min="13237" max="13237" width="18" style="137" bestFit="1" customWidth="1"/>
    <col min="13238" max="13238" width="13.140625" style="137" bestFit="1" customWidth="1"/>
    <col min="13239" max="13239" width="17.7109375" style="137" bestFit="1" customWidth="1"/>
    <col min="13240" max="13240" width="15.140625" style="137" bestFit="1" customWidth="1"/>
    <col min="13241" max="13241" width="18" style="137" bestFit="1" customWidth="1"/>
    <col min="13242" max="13242" width="15.7109375" style="137" bestFit="1" customWidth="1"/>
    <col min="13243" max="13244" width="15.140625" style="137" bestFit="1" customWidth="1"/>
    <col min="13245" max="13245" width="15.7109375" style="137" bestFit="1" customWidth="1"/>
    <col min="13246" max="13246" width="12.85546875" style="137" customWidth="1"/>
    <col min="13247" max="13247" width="17.7109375" style="137" bestFit="1" customWidth="1"/>
    <col min="13248" max="13248" width="15.85546875" style="137" bestFit="1" customWidth="1"/>
    <col min="13249" max="13249" width="18" style="137" bestFit="1" customWidth="1"/>
    <col min="13250" max="13250" width="10.5703125" style="137" bestFit="1" customWidth="1"/>
    <col min="13251" max="13251" width="17.7109375" style="137" bestFit="1" customWidth="1"/>
    <col min="13252" max="13252" width="15.140625" style="137" bestFit="1" customWidth="1"/>
    <col min="13253" max="13253" width="18" style="137" bestFit="1" customWidth="1"/>
    <col min="13254" max="13254" width="15.7109375" style="137" bestFit="1" customWidth="1"/>
    <col min="13255" max="13255" width="17.7109375" style="137" bestFit="1" customWidth="1"/>
    <col min="13256" max="13256" width="15.7109375" style="137" bestFit="1" customWidth="1"/>
    <col min="13257" max="13257" width="18" style="137" bestFit="1" customWidth="1"/>
    <col min="13258" max="13258" width="12.85546875" style="137" bestFit="1" customWidth="1"/>
    <col min="13259" max="13259" width="12.42578125" style="137" bestFit="1" customWidth="1"/>
    <col min="13260" max="13260" width="10.7109375" style="137" bestFit="1" customWidth="1"/>
    <col min="13261" max="13261" width="10.140625" style="137" customWidth="1"/>
    <col min="13262" max="13262" width="13.140625" style="137" bestFit="1" customWidth="1"/>
    <col min="13263" max="13266" width="0" style="137" hidden="1" customWidth="1"/>
    <col min="13267" max="13267" width="15.140625" style="137" bestFit="1" customWidth="1"/>
    <col min="13268" max="13268" width="13" style="137" bestFit="1" customWidth="1"/>
    <col min="13269" max="13269" width="15.28515625" style="137" bestFit="1" customWidth="1"/>
    <col min="13270" max="13270" width="12.85546875" style="137" bestFit="1" customWidth="1"/>
    <col min="13271" max="13274" width="0" style="137" hidden="1" customWidth="1"/>
    <col min="13275" max="13276" width="17.7109375" style="137" bestFit="1" customWidth="1"/>
    <col min="13277" max="13277" width="18.85546875" style="137" bestFit="1" customWidth="1"/>
    <col min="13278" max="13278" width="12.85546875" style="137" bestFit="1" customWidth="1"/>
    <col min="13279" max="13279" width="17.7109375" style="137" bestFit="1" customWidth="1"/>
    <col min="13280" max="13280" width="12.5703125" style="137" bestFit="1" customWidth="1"/>
    <col min="13281" max="13281" width="18" style="137" bestFit="1" customWidth="1"/>
    <col min="13282" max="13282" width="13" style="137" customWidth="1"/>
    <col min="13283" max="13283" width="15.140625" style="137" bestFit="1" customWidth="1"/>
    <col min="13284" max="13284" width="13" style="137" bestFit="1" customWidth="1"/>
    <col min="13285" max="13285" width="16.7109375" style="137" bestFit="1" customWidth="1"/>
    <col min="13286" max="13286" width="13.140625" style="137" bestFit="1" customWidth="1"/>
    <col min="13287" max="13289" width="12.140625" style="137" customWidth="1"/>
    <col min="13290" max="13291" width="14" style="137" customWidth="1"/>
    <col min="13292" max="13292" width="26.28515625" style="137" customWidth="1"/>
    <col min="13293" max="13293" width="15.42578125" style="137" bestFit="1" customWidth="1"/>
    <col min="13294" max="13294" width="11.140625" style="137" bestFit="1" customWidth="1"/>
    <col min="13295" max="13295" width="9.140625" style="137"/>
    <col min="13296" max="13296" width="9.28515625" style="137" bestFit="1" customWidth="1"/>
    <col min="13297" max="13444" width="9.140625" style="137"/>
    <col min="13445" max="13445" width="6" style="137" bestFit="1" customWidth="1"/>
    <col min="13446" max="13446" width="23.7109375" style="137" customWidth="1"/>
    <col min="13447" max="13447" width="19.5703125" style="137" bestFit="1" customWidth="1"/>
    <col min="13448" max="13448" width="19.7109375" style="137" bestFit="1" customWidth="1"/>
    <col min="13449" max="13449" width="18.85546875" style="137" bestFit="1" customWidth="1"/>
    <col min="13450" max="13450" width="12.85546875" style="137" bestFit="1" customWidth="1"/>
    <col min="13451" max="13451" width="17.7109375" style="137" bestFit="1" customWidth="1"/>
    <col min="13452" max="13452" width="17.5703125" style="137" bestFit="1" customWidth="1"/>
    <col min="13453" max="13453" width="18.85546875" style="137" bestFit="1" customWidth="1"/>
    <col min="13454" max="13454" width="12.42578125" style="137" bestFit="1" customWidth="1"/>
    <col min="13455" max="13455" width="15.85546875" style="137" bestFit="1" customWidth="1"/>
    <col min="13456" max="13456" width="17.7109375" style="137" bestFit="1" customWidth="1"/>
    <col min="13457" max="13457" width="18" style="137" bestFit="1" customWidth="1"/>
    <col min="13458" max="13458" width="13.5703125" style="137" customWidth="1"/>
    <col min="13459" max="13459" width="15.85546875" style="137" bestFit="1" customWidth="1"/>
    <col min="13460" max="13460" width="15.140625" style="137" bestFit="1" customWidth="1"/>
    <col min="13461" max="13461" width="18" style="137" bestFit="1" customWidth="1"/>
    <col min="13462" max="13462" width="13.140625" style="137" bestFit="1" customWidth="1"/>
    <col min="13463" max="13463" width="17.7109375" style="137" bestFit="1" customWidth="1"/>
    <col min="13464" max="13464" width="15.85546875" style="137" customWidth="1"/>
    <col min="13465" max="13465" width="18" style="137" bestFit="1" customWidth="1"/>
    <col min="13466" max="13466" width="13.5703125" style="137" customWidth="1"/>
    <col min="13467" max="13467" width="15.140625" style="137" bestFit="1" customWidth="1"/>
    <col min="13468" max="13468" width="12.85546875" style="137" bestFit="1" customWidth="1"/>
    <col min="13469" max="13469" width="15.28515625" style="137" bestFit="1" customWidth="1"/>
    <col min="13470" max="13470" width="14.85546875" style="137" bestFit="1" customWidth="1"/>
    <col min="13471" max="13472" width="17.5703125" style="137" bestFit="1" customWidth="1"/>
    <col min="13473" max="13473" width="11.140625" style="137" bestFit="1" customWidth="1"/>
    <col min="13474" max="13474" width="13.42578125" style="137" customWidth="1"/>
    <col min="13475" max="13475" width="17.7109375" style="137" bestFit="1" customWidth="1"/>
    <col min="13476" max="13476" width="17.5703125" style="137" bestFit="1" customWidth="1"/>
    <col min="13477" max="13477" width="18" style="137" bestFit="1" customWidth="1"/>
    <col min="13478" max="13480" width="12.85546875" style="137" bestFit="1" customWidth="1"/>
    <col min="13481" max="13481" width="13.85546875" style="137" bestFit="1" customWidth="1"/>
    <col min="13482" max="13483" width="12.85546875" style="137" bestFit="1" customWidth="1"/>
    <col min="13484" max="13484" width="11" style="137" bestFit="1" customWidth="1"/>
    <col min="13485" max="13485" width="13.85546875" style="137" bestFit="1" customWidth="1"/>
    <col min="13486" max="13486" width="14.85546875" style="137" bestFit="1" customWidth="1"/>
    <col min="13487" max="13487" width="17.7109375" style="137" bestFit="1" customWidth="1"/>
    <col min="13488" max="13488" width="15.140625" style="137" bestFit="1" customWidth="1"/>
    <col min="13489" max="13489" width="16.7109375" style="137" bestFit="1" customWidth="1"/>
    <col min="13490" max="13490" width="15.7109375" style="137" bestFit="1" customWidth="1"/>
    <col min="13491" max="13491" width="17.7109375" style="137" bestFit="1" customWidth="1"/>
    <col min="13492" max="13492" width="15.7109375" style="137" bestFit="1" customWidth="1"/>
    <col min="13493" max="13493" width="18" style="137" bestFit="1" customWidth="1"/>
    <col min="13494" max="13494" width="13.140625" style="137" bestFit="1" customWidth="1"/>
    <col min="13495" max="13495" width="17.7109375" style="137" bestFit="1" customWidth="1"/>
    <col min="13496" max="13496" width="15.140625" style="137" bestFit="1" customWidth="1"/>
    <col min="13497" max="13497" width="18" style="137" bestFit="1" customWidth="1"/>
    <col min="13498" max="13498" width="15.7109375" style="137" bestFit="1" customWidth="1"/>
    <col min="13499" max="13500" width="15.140625" style="137" bestFit="1" customWidth="1"/>
    <col min="13501" max="13501" width="15.7109375" style="137" bestFit="1" customWidth="1"/>
    <col min="13502" max="13502" width="12.85546875" style="137" customWidth="1"/>
    <col min="13503" max="13503" width="17.7109375" style="137" bestFit="1" customWidth="1"/>
    <col min="13504" max="13504" width="15.85546875" style="137" bestFit="1" customWidth="1"/>
    <col min="13505" max="13505" width="18" style="137" bestFit="1" customWidth="1"/>
    <col min="13506" max="13506" width="10.5703125" style="137" bestFit="1" customWidth="1"/>
    <col min="13507" max="13507" width="17.7109375" style="137" bestFit="1" customWidth="1"/>
    <col min="13508" max="13508" width="15.140625" style="137" bestFit="1" customWidth="1"/>
    <col min="13509" max="13509" width="18" style="137" bestFit="1" customWidth="1"/>
    <col min="13510" max="13510" width="15.7109375" style="137" bestFit="1" customWidth="1"/>
    <col min="13511" max="13511" width="17.7109375" style="137" bestFit="1" customWidth="1"/>
    <col min="13512" max="13512" width="15.7109375" style="137" bestFit="1" customWidth="1"/>
    <col min="13513" max="13513" width="18" style="137" bestFit="1" customWidth="1"/>
    <col min="13514" max="13514" width="12.85546875" style="137" bestFit="1" customWidth="1"/>
    <col min="13515" max="13515" width="12.42578125" style="137" bestFit="1" customWidth="1"/>
    <col min="13516" max="13516" width="10.7109375" style="137" bestFit="1" customWidth="1"/>
    <col min="13517" max="13517" width="10.140625" style="137" customWidth="1"/>
    <col min="13518" max="13518" width="13.140625" style="137" bestFit="1" customWidth="1"/>
    <col min="13519" max="13522" width="0" style="137" hidden="1" customWidth="1"/>
    <col min="13523" max="13523" width="15.140625" style="137" bestFit="1" customWidth="1"/>
    <col min="13524" max="13524" width="13" style="137" bestFit="1" customWidth="1"/>
    <col min="13525" max="13525" width="15.28515625" style="137" bestFit="1" customWidth="1"/>
    <col min="13526" max="13526" width="12.85546875" style="137" bestFit="1" customWidth="1"/>
    <col min="13527" max="13530" width="0" style="137" hidden="1" customWidth="1"/>
    <col min="13531" max="13532" width="17.7109375" style="137" bestFit="1" customWidth="1"/>
    <col min="13533" max="13533" width="18.85546875" style="137" bestFit="1" customWidth="1"/>
    <col min="13534" max="13534" width="12.85546875" style="137" bestFit="1" customWidth="1"/>
    <col min="13535" max="13535" width="17.7109375" style="137" bestFit="1" customWidth="1"/>
    <col min="13536" max="13536" width="12.5703125" style="137" bestFit="1" customWidth="1"/>
    <col min="13537" max="13537" width="18" style="137" bestFit="1" customWidth="1"/>
    <col min="13538" max="13538" width="13" style="137" customWidth="1"/>
    <col min="13539" max="13539" width="15.140625" style="137" bestFit="1" customWidth="1"/>
    <col min="13540" max="13540" width="13" style="137" bestFit="1" customWidth="1"/>
    <col min="13541" max="13541" width="16.7109375" style="137" bestFit="1" customWidth="1"/>
    <col min="13542" max="13542" width="13.140625" style="137" bestFit="1" customWidth="1"/>
    <col min="13543" max="13545" width="12.140625" style="137" customWidth="1"/>
    <col min="13546" max="13547" width="14" style="137" customWidth="1"/>
    <col min="13548" max="13548" width="26.28515625" style="137" customWidth="1"/>
    <col min="13549" max="13549" width="15.42578125" style="137" bestFit="1" customWidth="1"/>
    <col min="13550" max="13550" width="11.140625" style="137" bestFit="1" customWidth="1"/>
    <col min="13551" max="13551" width="9.140625" style="137"/>
    <col min="13552" max="13552" width="9.28515625" style="137" bestFit="1" customWidth="1"/>
    <col min="13553" max="13700" width="9.140625" style="137"/>
    <col min="13701" max="13701" width="6" style="137" bestFit="1" customWidth="1"/>
    <col min="13702" max="13702" width="23.7109375" style="137" customWidth="1"/>
    <col min="13703" max="13703" width="19.5703125" style="137" bestFit="1" customWidth="1"/>
    <col min="13704" max="13704" width="19.7109375" style="137" bestFit="1" customWidth="1"/>
    <col min="13705" max="13705" width="18.85546875" style="137" bestFit="1" customWidth="1"/>
    <col min="13706" max="13706" width="12.85546875" style="137" bestFit="1" customWidth="1"/>
    <col min="13707" max="13707" width="17.7109375" style="137" bestFit="1" customWidth="1"/>
    <col min="13708" max="13708" width="17.5703125" style="137" bestFit="1" customWidth="1"/>
    <col min="13709" max="13709" width="18.85546875" style="137" bestFit="1" customWidth="1"/>
    <col min="13710" max="13710" width="12.42578125" style="137" bestFit="1" customWidth="1"/>
    <col min="13711" max="13711" width="15.85546875" style="137" bestFit="1" customWidth="1"/>
    <col min="13712" max="13712" width="17.7109375" style="137" bestFit="1" customWidth="1"/>
    <col min="13713" max="13713" width="18" style="137" bestFit="1" customWidth="1"/>
    <col min="13714" max="13714" width="13.5703125" style="137" customWidth="1"/>
    <col min="13715" max="13715" width="15.85546875" style="137" bestFit="1" customWidth="1"/>
    <col min="13716" max="13716" width="15.140625" style="137" bestFit="1" customWidth="1"/>
    <col min="13717" max="13717" width="18" style="137" bestFit="1" customWidth="1"/>
    <col min="13718" max="13718" width="13.140625" style="137" bestFit="1" customWidth="1"/>
    <col min="13719" max="13719" width="17.7109375" style="137" bestFit="1" customWidth="1"/>
    <col min="13720" max="13720" width="15.85546875" style="137" customWidth="1"/>
    <col min="13721" max="13721" width="18" style="137" bestFit="1" customWidth="1"/>
    <col min="13722" max="13722" width="13.5703125" style="137" customWidth="1"/>
    <col min="13723" max="13723" width="15.140625" style="137" bestFit="1" customWidth="1"/>
    <col min="13724" max="13724" width="12.85546875" style="137" bestFit="1" customWidth="1"/>
    <col min="13725" max="13725" width="15.28515625" style="137" bestFit="1" customWidth="1"/>
    <col min="13726" max="13726" width="14.85546875" style="137" bestFit="1" customWidth="1"/>
    <col min="13727" max="13728" width="17.5703125" style="137" bestFit="1" customWidth="1"/>
    <col min="13729" max="13729" width="11.140625" style="137" bestFit="1" customWidth="1"/>
    <col min="13730" max="13730" width="13.42578125" style="137" customWidth="1"/>
    <col min="13731" max="13731" width="17.7109375" style="137" bestFit="1" customWidth="1"/>
    <col min="13732" max="13732" width="17.5703125" style="137" bestFit="1" customWidth="1"/>
    <col min="13733" max="13733" width="18" style="137" bestFit="1" customWidth="1"/>
    <col min="13734" max="13736" width="12.85546875" style="137" bestFit="1" customWidth="1"/>
    <col min="13737" max="13737" width="13.85546875" style="137" bestFit="1" customWidth="1"/>
    <col min="13738" max="13739" width="12.85546875" style="137" bestFit="1" customWidth="1"/>
    <col min="13740" max="13740" width="11" style="137" bestFit="1" customWidth="1"/>
    <col min="13741" max="13741" width="13.85546875" style="137" bestFit="1" customWidth="1"/>
    <col min="13742" max="13742" width="14.85546875" style="137" bestFit="1" customWidth="1"/>
    <col min="13743" max="13743" width="17.7109375" style="137" bestFit="1" customWidth="1"/>
    <col min="13744" max="13744" width="15.140625" style="137" bestFit="1" customWidth="1"/>
    <col min="13745" max="13745" width="16.7109375" style="137" bestFit="1" customWidth="1"/>
    <col min="13746" max="13746" width="15.7109375" style="137" bestFit="1" customWidth="1"/>
    <col min="13747" max="13747" width="17.7109375" style="137" bestFit="1" customWidth="1"/>
    <col min="13748" max="13748" width="15.7109375" style="137" bestFit="1" customWidth="1"/>
    <col min="13749" max="13749" width="18" style="137" bestFit="1" customWidth="1"/>
    <col min="13750" max="13750" width="13.140625" style="137" bestFit="1" customWidth="1"/>
    <col min="13751" max="13751" width="17.7109375" style="137" bestFit="1" customWidth="1"/>
    <col min="13752" max="13752" width="15.140625" style="137" bestFit="1" customWidth="1"/>
    <col min="13753" max="13753" width="18" style="137" bestFit="1" customWidth="1"/>
    <col min="13754" max="13754" width="15.7109375" style="137" bestFit="1" customWidth="1"/>
    <col min="13755" max="13756" width="15.140625" style="137" bestFit="1" customWidth="1"/>
    <col min="13757" max="13757" width="15.7109375" style="137" bestFit="1" customWidth="1"/>
    <col min="13758" max="13758" width="12.85546875" style="137" customWidth="1"/>
    <col min="13759" max="13759" width="17.7109375" style="137" bestFit="1" customWidth="1"/>
    <col min="13760" max="13760" width="15.85546875" style="137" bestFit="1" customWidth="1"/>
    <col min="13761" max="13761" width="18" style="137" bestFit="1" customWidth="1"/>
    <col min="13762" max="13762" width="10.5703125" style="137" bestFit="1" customWidth="1"/>
    <col min="13763" max="13763" width="17.7109375" style="137" bestFit="1" customWidth="1"/>
    <col min="13764" max="13764" width="15.140625" style="137" bestFit="1" customWidth="1"/>
    <col min="13765" max="13765" width="18" style="137" bestFit="1" customWidth="1"/>
    <col min="13766" max="13766" width="15.7109375" style="137" bestFit="1" customWidth="1"/>
    <col min="13767" max="13767" width="17.7109375" style="137" bestFit="1" customWidth="1"/>
    <col min="13768" max="13768" width="15.7109375" style="137" bestFit="1" customWidth="1"/>
    <col min="13769" max="13769" width="18" style="137" bestFit="1" customWidth="1"/>
    <col min="13770" max="13770" width="12.85546875" style="137" bestFit="1" customWidth="1"/>
    <col min="13771" max="13771" width="12.42578125" style="137" bestFit="1" customWidth="1"/>
    <col min="13772" max="13772" width="10.7109375" style="137" bestFit="1" customWidth="1"/>
    <col min="13773" max="13773" width="10.140625" style="137" customWidth="1"/>
    <col min="13774" max="13774" width="13.140625" style="137" bestFit="1" customWidth="1"/>
    <col min="13775" max="13778" width="0" style="137" hidden="1" customWidth="1"/>
    <col min="13779" max="13779" width="15.140625" style="137" bestFit="1" customWidth="1"/>
    <col min="13780" max="13780" width="13" style="137" bestFit="1" customWidth="1"/>
    <col min="13781" max="13781" width="15.28515625" style="137" bestFit="1" customWidth="1"/>
    <col min="13782" max="13782" width="12.85546875" style="137" bestFit="1" customWidth="1"/>
    <col min="13783" max="13786" width="0" style="137" hidden="1" customWidth="1"/>
    <col min="13787" max="13788" width="17.7109375" style="137" bestFit="1" customWidth="1"/>
    <col min="13789" max="13789" width="18.85546875" style="137" bestFit="1" customWidth="1"/>
    <col min="13790" max="13790" width="12.85546875" style="137" bestFit="1" customWidth="1"/>
    <col min="13791" max="13791" width="17.7109375" style="137" bestFit="1" customWidth="1"/>
    <col min="13792" max="13792" width="12.5703125" style="137" bestFit="1" customWidth="1"/>
    <col min="13793" max="13793" width="18" style="137" bestFit="1" customWidth="1"/>
    <col min="13794" max="13794" width="13" style="137" customWidth="1"/>
    <col min="13795" max="13795" width="15.140625" style="137" bestFit="1" customWidth="1"/>
    <col min="13796" max="13796" width="13" style="137" bestFit="1" customWidth="1"/>
    <col min="13797" max="13797" width="16.7109375" style="137" bestFit="1" customWidth="1"/>
    <col min="13798" max="13798" width="13.140625" style="137" bestFit="1" customWidth="1"/>
    <col min="13799" max="13801" width="12.140625" style="137" customWidth="1"/>
    <col min="13802" max="13803" width="14" style="137" customWidth="1"/>
    <col min="13804" max="13804" width="26.28515625" style="137" customWidth="1"/>
    <col min="13805" max="13805" width="15.42578125" style="137" bestFit="1" customWidth="1"/>
    <col min="13806" max="13806" width="11.140625" style="137" bestFit="1" customWidth="1"/>
    <col min="13807" max="13807" width="9.140625" style="137"/>
    <col min="13808" max="13808" width="9.28515625" style="137" bestFit="1" customWidth="1"/>
    <col min="13809" max="13956" width="9.140625" style="137"/>
    <col min="13957" max="13957" width="6" style="137" bestFit="1" customWidth="1"/>
    <col min="13958" max="13958" width="23.7109375" style="137" customWidth="1"/>
    <col min="13959" max="13959" width="19.5703125" style="137" bestFit="1" customWidth="1"/>
    <col min="13960" max="13960" width="19.7109375" style="137" bestFit="1" customWidth="1"/>
    <col min="13961" max="13961" width="18.85546875" style="137" bestFit="1" customWidth="1"/>
    <col min="13962" max="13962" width="12.85546875" style="137" bestFit="1" customWidth="1"/>
    <col min="13963" max="13963" width="17.7109375" style="137" bestFit="1" customWidth="1"/>
    <col min="13964" max="13964" width="17.5703125" style="137" bestFit="1" customWidth="1"/>
    <col min="13965" max="13965" width="18.85546875" style="137" bestFit="1" customWidth="1"/>
    <col min="13966" max="13966" width="12.42578125" style="137" bestFit="1" customWidth="1"/>
    <col min="13967" max="13967" width="15.85546875" style="137" bestFit="1" customWidth="1"/>
    <col min="13968" max="13968" width="17.7109375" style="137" bestFit="1" customWidth="1"/>
    <col min="13969" max="13969" width="18" style="137" bestFit="1" customWidth="1"/>
    <col min="13970" max="13970" width="13.5703125" style="137" customWidth="1"/>
    <col min="13971" max="13971" width="15.85546875" style="137" bestFit="1" customWidth="1"/>
    <col min="13972" max="13972" width="15.140625" style="137" bestFit="1" customWidth="1"/>
    <col min="13973" max="13973" width="18" style="137" bestFit="1" customWidth="1"/>
    <col min="13974" max="13974" width="13.140625" style="137" bestFit="1" customWidth="1"/>
    <col min="13975" max="13975" width="17.7109375" style="137" bestFit="1" customWidth="1"/>
    <col min="13976" max="13976" width="15.85546875" style="137" customWidth="1"/>
    <col min="13977" max="13977" width="18" style="137" bestFit="1" customWidth="1"/>
    <col min="13978" max="13978" width="13.5703125" style="137" customWidth="1"/>
    <col min="13979" max="13979" width="15.140625" style="137" bestFit="1" customWidth="1"/>
    <col min="13980" max="13980" width="12.85546875" style="137" bestFit="1" customWidth="1"/>
    <col min="13981" max="13981" width="15.28515625" style="137" bestFit="1" customWidth="1"/>
    <col min="13982" max="13982" width="14.85546875" style="137" bestFit="1" customWidth="1"/>
    <col min="13983" max="13984" width="17.5703125" style="137" bestFit="1" customWidth="1"/>
    <col min="13985" max="13985" width="11.140625" style="137" bestFit="1" customWidth="1"/>
    <col min="13986" max="13986" width="13.42578125" style="137" customWidth="1"/>
    <col min="13987" max="13987" width="17.7109375" style="137" bestFit="1" customWidth="1"/>
    <col min="13988" max="13988" width="17.5703125" style="137" bestFit="1" customWidth="1"/>
    <col min="13989" max="13989" width="18" style="137" bestFit="1" customWidth="1"/>
    <col min="13990" max="13992" width="12.85546875" style="137" bestFit="1" customWidth="1"/>
    <col min="13993" max="13993" width="13.85546875" style="137" bestFit="1" customWidth="1"/>
    <col min="13994" max="13995" width="12.85546875" style="137" bestFit="1" customWidth="1"/>
    <col min="13996" max="13996" width="11" style="137" bestFit="1" customWidth="1"/>
    <col min="13997" max="13997" width="13.85546875" style="137" bestFit="1" customWidth="1"/>
    <col min="13998" max="13998" width="14.85546875" style="137" bestFit="1" customWidth="1"/>
    <col min="13999" max="13999" width="17.7109375" style="137" bestFit="1" customWidth="1"/>
    <col min="14000" max="14000" width="15.140625" style="137" bestFit="1" customWidth="1"/>
    <col min="14001" max="14001" width="16.7109375" style="137" bestFit="1" customWidth="1"/>
    <col min="14002" max="14002" width="15.7109375" style="137" bestFit="1" customWidth="1"/>
    <col min="14003" max="14003" width="17.7109375" style="137" bestFit="1" customWidth="1"/>
    <col min="14004" max="14004" width="15.7109375" style="137" bestFit="1" customWidth="1"/>
    <col min="14005" max="14005" width="18" style="137" bestFit="1" customWidth="1"/>
    <col min="14006" max="14006" width="13.140625" style="137" bestFit="1" customWidth="1"/>
    <col min="14007" max="14007" width="17.7109375" style="137" bestFit="1" customWidth="1"/>
    <col min="14008" max="14008" width="15.140625" style="137" bestFit="1" customWidth="1"/>
    <col min="14009" max="14009" width="18" style="137" bestFit="1" customWidth="1"/>
    <col min="14010" max="14010" width="15.7109375" style="137" bestFit="1" customWidth="1"/>
    <col min="14011" max="14012" width="15.140625" style="137" bestFit="1" customWidth="1"/>
    <col min="14013" max="14013" width="15.7109375" style="137" bestFit="1" customWidth="1"/>
    <col min="14014" max="14014" width="12.85546875" style="137" customWidth="1"/>
    <col min="14015" max="14015" width="17.7109375" style="137" bestFit="1" customWidth="1"/>
    <col min="14016" max="14016" width="15.85546875" style="137" bestFit="1" customWidth="1"/>
    <col min="14017" max="14017" width="18" style="137" bestFit="1" customWidth="1"/>
    <col min="14018" max="14018" width="10.5703125" style="137" bestFit="1" customWidth="1"/>
    <col min="14019" max="14019" width="17.7109375" style="137" bestFit="1" customWidth="1"/>
    <col min="14020" max="14020" width="15.140625" style="137" bestFit="1" customWidth="1"/>
    <col min="14021" max="14021" width="18" style="137" bestFit="1" customWidth="1"/>
    <col min="14022" max="14022" width="15.7109375" style="137" bestFit="1" customWidth="1"/>
    <col min="14023" max="14023" width="17.7109375" style="137" bestFit="1" customWidth="1"/>
    <col min="14024" max="14024" width="15.7109375" style="137" bestFit="1" customWidth="1"/>
    <col min="14025" max="14025" width="18" style="137" bestFit="1" customWidth="1"/>
    <col min="14026" max="14026" width="12.85546875" style="137" bestFit="1" customWidth="1"/>
    <col min="14027" max="14027" width="12.42578125" style="137" bestFit="1" customWidth="1"/>
    <col min="14028" max="14028" width="10.7109375" style="137" bestFit="1" customWidth="1"/>
    <col min="14029" max="14029" width="10.140625" style="137" customWidth="1"/>
    <col min="14030" max="14030" width="13.140625" style="137" bestFit="1" customWidth="1"/>
    <col min="14031" max="14034" width="0" style="137" hidden="1" customWidth="1"/>
    <col min="14035" max="14035" width="15.140625" style="137" bestFit="1" customWidth="1"/>
    <col min="14036" max="14036" width="13" style="137" bestFit="1" customWidth="1"/>
    <col min="14037" max="14037" width="15.28515625" style="137" bestFit="1" customWidth="1"/>
    <col min="14038" max="14038" width="12.85546875" style="137" bestFit="1" customWidth="1"/>
    <col min="14039" max="14042" width="0" style="137" hidden="1" customWidth="1"/>
    <col min="14043" max="14044" width="17.7109375" style="137" bestFit="1" customWidth="1"/>
    <col min="14045" max="14045" width="18.85546875" style="137" bestFit="1" customWidth="1"/>
    <col min="14046" max="14046" width="12.85546875" style="137" bestFit="1" customWidth="1"/>
    <col min="14047" max="14047" width="17.7109375" style="137" bestFit="1" customWidth="1"/>
    <col min="14048" max="14048" width="12.5703125" style="137" bestFit="1" customWidth="1"/>
    <col min="14049" max="14049" width="18" style="137" bestFit="1" customWidth="1"/>
    <col min="14050" max="14050" width="13" style="137" customWidth="1"/>
    <col min="14051" max="14051" width="15.140625" style="137" bestFit="1" customWidth="1"/>
    <col min="14052" max="14052" width="13" style="137" bestFit="1" customWidth="1"/>
    <col min="14053" max="14053" width="16.7109375" style="137" bestFit="1" customWidth="1"/>
    <col min="14054" max="14054" width="13.140625" style="137" bestFit="1" customWidth="1"/>
    <col min="14055" max="14057" width="12.140625" style="137" customWidth="1"/>
    <col min="14058" max="14059" width="14" style="137" customWidth="1"/>
    <col min="14060" max="14060" width="26.28515625" style="137" customWidth="1"/>
    <col min="14061" max="14061" width="15.42578125" style="137" bestFit="1" customWidth="1"/>
    <col min="14062" max="14062" width="11.140625" style="137" bestFit="1" customWidth="1"/>
    <col min="14063" max="14063" width="9.140625" style="137"/>
    <col min="14064" max="14064" width="9.28515625" style="137" bestFit="1" customWidth="1"/>
    <col min="14065" max="14212" width="9.140625" style="137"/>
    <col min="14213" max="14213" width="6" style="137" bestFit="1" customWidth="1"/>
    <col min="14214" max="14214" width="23.7109375" style="137" customWidth="1"/>
    <col min="14215" max="14215" width="19.5703125" style="137" bestFit="1" customWidth="1"/>
    <col min="14216" max="14216" width="19.7109375" style="137" bestFit="1" customWidth="1"/>
    <col min="14217" max="14217" width="18.85546875" style="137" bestFit="1" customWidth="1"/>
    <col min="14218" max="14218" width="12.85546875" style="137" bestFit="1" customWidth="1"/>
    <col min="14219" max="14219" width="17.7109375" style="137" bestFit="1" customWidth="1"/>
    <col min="14220" max="14220" width="17.5703125" style="137" bestFit="1" customWidth="1"/>
    <col min="14221" max="14221" width="18.85546875" style="137" bestFit="1" customWidth="1"/>
    <col min="14222" max="14222" width="12.42578125" style="137" bestFit="1" customWidth="1"/>
    <col min="14223" max="14223" width="15.85546875" style="137" bestFit="1" customWidth="1"/>
    <col min="14224" max="14224" width="17.7109375" style="137" bestFit="1" customWidth="1"/>
    <col min="14225" max="14225" width="18" style="137" bestFit="1" customWidth="1"/>
    <col min="14226" max="14226" width="13.5703125" style="137" customWidth="1"/>
    <col min="14227" max="14227" width="15.85546875" style="137" bestFit="1" customWidth="1"/>
    <col min="14228" max="14228" width="15.140625" style="137" bestFit="1" customWidth="1"/>
    <col min="14229" max="14229" width="18" style="137" bestFit="1" customWidth="1"/>
    <col min="14230" max="14230" width="13.140625" style="137" bestFit="1" customWidth="1"/>
    <col min="14231" max="14231" width="17.7109375" style="137" bestFit="1" customWidth="1"/>
    <col min="14232" max="14232" width="15.85546875" style="137" customWidth="1"/>
    <col min="14233" max="14233" width="18" style="137" bestFit="1" customWidth="1"/>
    <col min="14234" max="14234" width="13.5703125" style="137" customWidth="1"/>
    <col min="14235" max="14235" width="15.140625" style="137" bestFit="1" customWidth="1"/>
    <col min="14236" max="14236" width="12.85546875" style="137" bestFit="1" customWidth="1"/>
    <col min="14237" max="14237" width="15.28515625" style="137" bestFit="1" customWidth="1"/>
    <col min="14238" max="14238" width="14.85546875" style="137" bestFit="1" customWidth="1"/>
    <col min="14239" max="14240" width="17.5703125" style="137" bestFit="1" customWidth="1"/>
    <col min="14241" max="14241" width="11.140625" style="137" bestFit="1" customWidth="1"/>
    <col min="14242" max="14242" width="13.42578125" style="137" customWidth="1"/>
    <col min="14243" max="14243" width="17.7109375" style="137" bestFit="1" customWidth="1"/>
    <col min="14244" max="14244" width="17.5703125" style="137" bestFit="1" customWidth="1"/>
    <col min="14245" max="14245" width="18" style="137" bestFit="1" customWidth="1"/>
    <col min="14246" max="14248" width="12.85546875" style="137" bestFit="1" customWidth="1"/>
    <col min="14249" max="14249" width="13.85546875" style="137" bestFit="1" customWidth="1"/>
    <col min="14250" max="14251" width="12.85546875" style="137" bestFit="1" customWidth="1"/>
    <col min="14252" max="14252" width="11" style="137" bestFit="1" customWidth="1"/>
    <col min="14253" max="14253" width="13.85546875" style="137" bestFit="1" customWidth="1"/>
    <col min="14254" max="14254" width="14.85546875" style="137" bestFit="1" customWidth="1"/>
    <col min="14255" max="14255" width="17.7109375" style="137" bestFit="1" customWidth="1"/>
    <col min="14256" max="14256" width="15.140625" style="137" bestFit="1" customWidth="1"/>
    <col min="14257" max="14257" width="16.7109375" style="137" bestFit="1" customWidth="1"/>
    <col min="14258" max="14258" width="15.7109375" style="137" bestFit="1" customWidth="1"/>
    <col min="14259" max="14259" width="17.7109375" style="137" bestFit="1" customWidth="1"/>
    <col min="14260" max="14260" width="15.7109375" style="137" bestFit="1" customWidth="1"/>
    <col min="14261" max="14261" width="18" style="137" bestFit="1" customWidth="1"/>
    <col min="14262" max="14262" width="13.140625" style="137" bestFit="1" customWidth="1"/>
    <col min="14263" max="14263" width="17.7109375" style="137" bestFit="1" customWidth="1"/>
    <col min="14264" max="14264" width="15.140625" style="137" bestFit="1" customWidth="1"/>
    <col min="14265" max="14265" width="18" style="137" bestFit="1" customWidth="1"/>
    <col min="14266" max="14266" width="15.7109375" style="137" bestFit="1" customWidth="1"/>
    <col min="14267" max="14268" width="15.140625" style="137" bestFit="1" customWidth="1"/>
    <col min="14269" max="14269" width="15.7109375" style="137" bestFit="1" customWidth="1"/>
    <col min="14270" max="14270" width="12.85546875" style="137" customWidth="1"/>
    <col min="14271" max="14271" width="17.7109375" style="137" bestFit="1" customWidth="1"/>
    <col min="14272" max="14272" width="15.85546875" style="137" bestFit="1" customWidth="1"/>
    <col min="14273" max="14273" width="18" style="137" bestFit="1" customWidth="1"/>
    <col min="14274" max="14274" width="10.5703125" style="137" bestFit="1" customWidth="1"/>
    <col min="14275" max="14275" width="17.7109375" style="137" bestFit="1" customWidth="1"/>
    <col min="14276" max="14276" width="15.140625" style="137" bestFit="1" customWidth="1"/>
    <col min="14277" max="14277" width="18" style="137" bestFit="1" customWidth="1"/>
    <col min="14278" max="14278" width="15.7109375" style="137" bestFit="1" customWidth="1"/>
    <col min="14279" max="14279" width="17.7109375" style="137" bestFit="1" customWidth="1"/>
    <col min="14280" max="14280" width="15.7109375" style="137" bestFit="1" customWidth="1"/>
    <col min="14281" max="14281" width="18" style="137" bestFit="1" customWidth="1"/>
    <col min="14282" max="14282" width="12.85546875" style="137" bestFit="1" customWidth="1"/>
    <col min="14283" max="14283" width="12.42578125" style="137" bestFit="1" customWidth="1"/>
    <col min="14284" max="14284" width="10.7109375" style="137" bestFit="1" customWidth="1"/>
    <col min="14285" max="14285" width="10.140625" style="137" customWidth="1"/>
    <col min="14286" max="14286" width="13.140625" style="137" bestFit="1" customWidth="1"/>
    <col min="14287" max="14290" width="0" style="137" hidden="1" customWidth="1"/>
    <col min="14291" max="14291" width="15.140625" style="137" bestFit="1" customWidth="1"/>
    <col min="14292" max="14292" width="13" style="137" bestFit="1" customWidth="1"/>
    <col min="14293" max="14293" width="15.28515625" style="137" bestFit="1" customWidth="1"/>
    <col min="14294" max="14294" width="12.85546875" style="137" bestFit="1" customWidth="1"/>
    <col min="14295" max="14298" width="0" style="137" hidden="1" customWidth="1"/>
    <col min="14299" max="14300" width="17.7109375" style="137" bestFit="1" customWidth="1"/>
    <col min="14301" max="14301" width="18.85546875" style="137" bestFit="1" customWidth="1"/>
    <col min="14302" max="14302" width="12.85546875" style="137" bestFit="1" customWidth="1"/>
    <col min="14303" max="14303" width="17.7109375" style="137" bestFit="1" customWidth="1"/>
    <col min="14304" max="14304" width="12.5703125" style="137" bestFit="1" customWidth="1"/>
    <col min="14305" max="14305" width="18" style="137" bestFit="1" customWidth="1"/>
    <col min="14306" max="14306" width="13" style="137" customWidth="1"/>
    <col min="14307" max="14307" width="15.140625" style="137" bestFit="1" customWidth="1"/>
    <col min="14308" max="14308" width="13" style="137" bestFit="1" customWidth="1"/>
    <col min="14309" max="14309" width="16.7109375" style="137" bestFit="1" customWidth="1"/>
    <col min="14310" max="14310" width="13.140625" style="137" bestFit="1" customWidth="1"/>
    <col min="14311" max="14313" width="12.140625" style="137" customWidth="1"/>
    <col min="14314" max="14315" width="14" style="137" customWidth="1"/>
    <col min="14316" max="14316" width="26.28515625" style="137" customWidth="1"/>
    <col min="14317" max="14317" width="15.42578125" style="137" bestFit="1" customWidth="1"/>
    <col min="14318" max="14318" width="11.140625" style="137" bestFit="1" customWidth="1"/>
    <col min="14319" max="14319" width="9.140625" style="137"/>
    <col min="14320" max="14320" width="9.28515625" style="137" bestFit="1" customWidth="1"/>
    <col min="14321" max="14468" width="9.140625" style="137"/>
    <col min="14469" max="14469" width="6" style="137" bestFit="1" customWidth="1"/>
    <col min="14470" max="14470" width="23.7109375" style="137" customWidth="1"/>
    <col min="14471" max="14471" width="19.5703125" style="137" bestFit="1" customWidth="1"/>
    <col min="14472" max="14472" width="19.7109375" style="137" bestFit="1" customWidth="1"/>
    <col min="14473" max="14473" width="18.85546875" style="137" bestFit="1" customWidth="1"/>
    <col min="14474" max="14474" width="12.85546875" style="137" bestFit="1" customWidth="1"/>
    <col min="14475" max="14475" width="17.7109375" style="137" bestFit="1" customWidth="1"/>
    <col min="14476" max="14476" width="17.5703125" style="137" bestFit="1" customWidth="1"/>
    <col min="14477" max="14477" width="18.85546875" style="137" bestFit="1" customWidth="1"/>
    <col min="14478" max="14478" width="12.42578125" style="137" bestFit="1" customWidth="1"/>
    <col min="14479" max="14479" width="15.85546875" style="137" bestFit="1" customWidth="1"/>
    <col min="14480" max="14480" width="17.7109375" style="137" bestFit="1" customWidth="1"/>
    <col min="14481" max="14481" width="18" style="137" bestFit="1" customWidth="1"/>
    <col min="14482" max="14482" width="13.5703125" style="137" customWidth="1"/>
    <col min="14483" max="14483" width="15.85546875" style="137" bestFit="1" customWidth="1"/>
    <col min="14484" max="14484" width="15.140625" style="137" bestFit="1" customWidth="1"/>
    <col min="14485" max="14485" width="18" style="137" bestFit="1" customWidth="1"/>
    <col min="14486" max="14486" width="13.140625" style="137" bestFit="1" customWidth="1"/>
    <col min="14487" max="14487" width="17.7109375" style="137" bestFit="1" customWidth="1"/>
    <col min="14488" max="14488" width="15.85546875" style="137" customWidth="1"/>
    <col min="14489" max="14489" width="18" style="137" bestFit="1" customWidth="1"/>
    <col min="14490" max="14490" width="13.5703125" style="137" customWidth="1"/>
    <col min="14491" max="14491" width="15.140625" style="137" bestFit="1" customWidth="1"/>
    <col min="14492" max="14492" width="12.85546875" style="137" bestFit="1" customWidth="1"/>
    <col min="14493" max="14493" width="15.28515625" style="137" bestFit="1" customWidth="1"/>
    <col min="14494" max="14494" width="14.85546875" style="137" bestFit="1" customWidth="1"/>
    <col min="14495" max="14496" width="17.5703125" style="137" bestFit="1" customWidth="1"/>
    <col min="14497" max="14497" width="11.140625" style="137" bestFit="1" customWidth="1"/>
    <col min="14498" max="14498" width="13.42578125" style="137" customWidth="1"/>
    <col min="14499" max="14499" width="17.7109375" style="137" bestFit="1" customWidth="1"/>
    <col min="14500" max="14500" width="17.5703125" style="137" bestFit="1" customWidth="1"/>
    <col min="14501" max="14501" width="18" style="137" bestFit="1" customWidth="1"/>
    <col min="14502" max="14504" width="12.85546875" style="137" bestFit="1" customWidth="1"/>
    <col min="14505" max="14505" width="13.85546875" style="137" bestFit="1" customWidth="1"/>
    <col min="14506" max="14507" width="12.85546875" style="137" bestFit="1" customWidth="1"/>
    <col min="14508" max="14508" width="11" style="137" bestFit="1" customWidth="1"/>
    <col min="14509" max="14509" width="13.85546875" style="137" bestFit="1" customWidth="1"/>
    <col min="14510" max="14510" width="14.85546875" style="137" bestFit="1" customWidth="1"/>
    <col min="14511" max="14511" width="17.7109375" style="137" bestFit="1" customWidth="1"/>
    <col min="14512" max="14512" width="15.140625" style="137" bestFit="1" customWidth="1"/>
    <col min="14513" max="14513" width="16.7109375" style="137" bestFit="1" customWidth="1"/>
    <col min="14514" max="14514" width="15.7109375" style="137" bestFit="1" customWidth="1"/>
    <col min="14515" max="14515" width="17.7109375" style="137" bestFit="1" customWidth="1"/>
    <col min="14516" max="14516" width="15.7109375" style="137" bestFit="1" customWidth="1"/>
    <col min="14517" max="14517" width="18" style="137" bestFit="1" customWidth="1"/>
    <col min="14518" max="14518" width="13.140625" style="137" bestFit="1" customWidth="1"/>
    <col min="14519" max="14519" width="17.7109375" style="137" bestFit="1" customWidth="1"/>
    <col min="14520" max="14520" width="15.140625" style="137" bestFit="1" customWidth="1"/>
    <col min="14521" max="14521" width="18" style="137" bestFit="1" customWidth="1"/>
    <col min="14522" max="14522" width="15.7109375" style="137" bestFit="1" customWidth="1"/>
    <col min="14523" max="14524" width="15.140625" style="137" bestFit="1" customWidth="1"/>
    <col min="14525" max="14525" width="15.7109375" style="137" bestFit="1" customWidth="1"/>
    <col min="14526" max="14526" width="12.85546875" style="137" customWidth="1"/>
    <col min="14527" max="14527" width="17.7109375" style="137" bestFit="1" customWidth="1"/>
    <col min="14528" max="14528" width="15.85546875" style="137" bestFit="1" customWidth="1"/>
    <col min="14529" max="14529" width="18" style="137" bestFit="1" customWidth="1"/>
    <col min="14530" max="14530" width="10.5703125" style="137" bestFit="1" customWidth="1"/>
    <col min="14531" max="14531" width="17.7109375" style="137" bestFit="1" customWidth="1"/>
    <col min="14532" max="14532" width="15.140625" style="137" bestFit="1" customWidth="1"/>
    <col min="14533" max="14533" width="18" style="137" bestFit="1" customWidth="1"/>
    <col min="14534" max="14534" width="15.7109375" style="137" bestFit="1" customWidth="1"/>
    <col min="14535" max="14535" width="17.7109375" style="137" bestFit="1" customWidth="1"/>
    <col min="14536" max="14536" width="15.7109375" style="137" bestFit="1" customWidth="1"/>
    <col min="14537" max="14537" width="18" style="137" bestFit="1" customWidth="1"/>
    <col min="14538" max="14538" width="12.85546875" style="137" bestFit="1" customWidth="1"/>
    <col min="14539" max="14539" width="12.42578125" style="137" bestFit="1" customWidth="1"/>
    <col min="14540" max="14540" width="10.7109375" style="137" bestFit="1" customWidth="1"/>
    <col min="14541" max="14541" width="10.140625" style="137" customWidth="1"/>
    <col min="14542" max="14542" width="13.140625" style="137" bestFit="1" customWidth="1"/>
    <col min="14543" max="14546" width="0" style="137" hidden="1" customWidth="1"/>
    <col min="14547" max="14547" width="15.140625" style="137" bestFit="1" customWidth="1"/>
    <col min="14548" max="14548" width="13" style="137" bestFit="1" customWidth="1"/>
    <col min="14549" max="14549" width="15.28515625" style="137" bestFit="1" customWidth="1"/>
    <col min="14550" max="14550" width="12.85546875" style="137" bestFit="1" customWidth="1"/>
    <col min="14551" max="14554" width="0" style="137" hidden="1" customWidth="1"/>
    <col min="14555" max="14556" width="17.7109375" style="137" bestFit="1" customWidth="1"/>
    <col min="14557" max="14557" width="18.85546875" style="137" bestFit="1" customWidth="1"/>
    <col min="14558" max="14558" width="12.85546875" style="137" bestFit="1" customWidth="1"/>
    <col min="14559" max="14559" width="17.7109375" style="137" bestFit="1" customWidth="1"/>
    <col min="14560" max="14560" width="12.5703125" style="137" bestFit="1" customWidth="1"/>
    <col min="14561" max="14561" width="18" style="137" bestFit="1" customWidth="1"/>
    <col min="14562" max="14562" width="13" style="137" customWidth="1"/>
    <col min="14563" max="14563" width="15.140625" style="137" bestFit="1" customWidth="1"/>
    <col min="14564" max="14564" width="13" style="137" bestFit="1" customWidth="1"/>
    <col min="14565" max="14565" width="16.7109375" style="137" bestFit="1" customWidth="1"/>
    <col min="14566" max="14566" width="13.140625" style="137" bestFit="1" customWidth="1"/>
    <col min="14567" max="14569" width="12.140625" style="137" customWidth="1"/>
    <col min="14570" max="14571" width="14" style="137" customWidth="1"/>
    <col min="14572" max="14572" width="26.28515625" style="137" customWidth="1"/>
    <col min="14573" max="14573" width="15.42578125" style="137" bestFit="1" customWidth="1"/>
    <col min="14574" max="14574" width="11.140625" style="137" bestFit="1" customWidth="1"/>
    <col min="14575" max="14575" width="9.140625" style="137"/>
    <col min="14576" max="14576" width="9.28515625" style="137" bestFit="1" customWidth="1"/>
    <col min="14577" max="14724" width="9.140625" style="137"/>
    <col min="14725" max="14725" width="6" style="137" bestFit="1" customWidth="1"/>
    <col min="14726" max="14726" width="23.7109375" style="137" customWidth="1"/>
    <col min="14727" max="14727" width="19.5703125" style="137" bestFit="1" customWidth="1"/>
    <col min="14728" max="14728" width="19.7109375" style="137" bestFit="1" customWidth="1"/>
    <col min="14729" max="14729" width="18.85546875" style="137" bestFit="1" customWidth="1"/>
    <col min="14730" max="14730" width="12.85546875" style="137" bestFit="1" customWidth="1"/>
    <col min="14731" max="14731" width="17.7109375" style="137" bestFit="1" customWidth="1"/>
    <col min="14732" max="14732" width="17.5703125" style="137" bestFit="1" customWidth="1"/>
    <col min="14733" max="14733" width="18.85546875" style="137" bestFit="1" customWidth="1"/>
    <col min="14734" max="14734" width="12.42578125" style="137" bestFit="1" customWidth="1"/>
    <col min="14735" max="14735" width="15.85546875" style="137" bestFit="1" customWidth="1"/>
    <col min="14736" max="14736" width="17.7109375" style="137" bestFit="1" customWidth="1"/>
    <col min="14737" max="14737" width="18" style="137" bestFit="1" customWidth="1"/>
    <col min="14738" max="14738" width="13.5703125" style="137" customWidth="1"/>
    <col min="14739" max="14739" width="15.85546875" style="137" bestFit="1" customWidth="1"/>
    <col min="14740" max="14740" width="15.140625" style="137" bestFit="1" customWidth="1"/>
    <col min="14741" max="14741" width="18" style="137" bestFit="1" customWidth="1"/>
    <col min="14742" max="14742" width="13.140625" style="137" bestFit="1" customWidth="1"/>
    <col min="14743" max="14743" width="17.7109375" style="137" bestFit="1" customWidth="1"/>
    <col min="14744" max="14744" width="15.85546875" style="137" customWidth="1"/>
    <col min="14745" max="14745" width="18" style="137" bestFit="1" customWidth="1"/>
    <col min="14746" max="14746" width="13.5703125" style="137" customWidth="1"/>
    <col min="14747" max="14747" width="15.140625" style="137" bestFit="1" customWidth="1"/>
    <col min="14748" max="14748" width="12.85546875" style="137" bestFit="1" customWidth="1"/>
    <col min="14749" max="14749" width="15.28515625" style="137" bestFit="1" customWidth="1"/>
    <col min="14750" max="14750" width="14.85546875" style="137" bestFit="1" customWidth="1"/>
    <col min="14751" max="14752" width="17.5703125" style="137" bestFit="1" customWidth="1"/>
    <col min="14753" max="14753" width="11.140625" style="137" bestFit="1" customWidth="1"/>
    <col min="14754" max="14754" width="13.42578125" style="137" customWidth="1"/>
    <col min="14755" max="14755" width="17.7109375" style="137" bestFit="1" customWidth="1"/>
    <col min="14756" max="14756" width="17.5703125" style="137" bestFit="1" customWidth="1"/>
    <col min="14757" max="14757" width="18" style="137" bestFit="1" customWidth="1"/>
    <col min="14758" max="14760" width="12.85546875" style="137" bestFit="1" customWidth="1"/>
    <col min="14761" max="14761" width="13.85546875" style="137" bestFit="1" customWidth="1"/>
    <col min="14762" max="14763" width="12.85546875" style="137" bestFit="1" customWidth="1"/>
    <col min="14764" max="14764" width="11" style="137" bestFit="1" customWidth="1"/>
    <col min="14765" max="14765" width="13.85546875" style="137" bestFit="1" customWidth="1"/>
    <col min="14766" max="14766" width="14.85546875" style="137" bestFit="1" customWidth="1"/>
    <col min="14767" max="14767" width="17.7109375" style="137" bestFit="1" customWidth="1"/>
    <col min="14768" max="14768" width="15.140625" style="137" bestFit="1" customWidth="1"/>
    <col min="14769" max="14769" width="16.7109375" style="137" bestFit="1" customWidth="1"/>
    <col min="14770" max="14770" width="15.7109375" style="137" bestFit="1" customWidth="1"/>
    <col min="14771" max="14771" width="17.7109375" style="137" bestFit="1" customWidth="1"/>
    <col min="14772" max="14772" width="15.7109375" style="137" bestFit="1" customWidth="1"/>
    <col min="14773" max="14773" width="18" style="137" bestFit="1" customWidth="1"/>
    <col min="14774" max="14774" width="13.140625" style="137" bestFit="1" customWidth="1"/>
    <col min="14775" max="14775" width="17.7109375" style="137" bestFit="1" customWidth="1"/>
    <col min="14776" max="14776" width="15.140625" style="137" bestFit="1" customWidth="1"/>
    <col min="14777" max="14777" width="18" style="137" bestFit="1" customWidth="1"/>
    <col min="14778" max="14778" width="15.7109375" style="137" bestFit="1" customWidth="1"/>
    <col min="14779" max="14780" width="15.140625" style="137" bestFit="1" customWidth="1"/>
    <col min="14781" max="14781" width="15.7109375" style="137" bestFit="1" customWidth="1"/>
    <col min="14782" max="14782" width="12.85546875" style="137" customWidth="1"/>
    <col min="14783" max="14783" width="17.7109375" style="137" bestFit="1" customWidth="1"/>
    <col min="14784" max="14784" width="15.85546875" style="137" bestFit="1" customWidth="1"/>
    <col min="14785" max="14785" width="18" style="137" bestFit="1" customWidth="1"/>
    <col min="14786" max="14786" width="10.5703125" style="137" bestFit="1" customWidth="1"/>
    <col min="14787" max="14787" width="17.7109375" style="137" bestFit="1" customWidth="1"/>
    <col min="14788" max="14788" width="15.140625" style="137" bestFit="1" customWidth="1"/>
    <col min="14789" max="14789" width="18" style="137" bestFit="1" customWidth="1"/>
    <col min="14790" max="14790" width="15.7109375" style="137" bestFit="1" customWidth="1"/>
    <col min="14791" max="14791" width="17.7109375" style="137" bestFit="1" customWidth="1"/>
    <col min="14792" max="14792" width="15.7109375" style="137" bestFit="1" customWidth="1"/>
    <col min="14793" max="14793" width="18" style="137" bestFit="1" customWidth="1"/>
    <col min="14794" max="14794" width="12.85546875" style="137" bestFit="1" customWidth="1"/>
    <col min="14795" max="14795" width="12.42578125" style="137" bestFit="1" customWidth="1"/>
    <col min="14796" max="14796" width="10.7109375" style="137" bestFit="1" customWidth="1"/>
    <col min="14797" max="14797" width="10.140625" style="137" customWidth="1"/>
    <col min="14798" max="14798" width="13.140625" style="137" bestFit="1" customWidth="1"/>
    <col min="14799" max="14802" width="0" style="137" hidden="1" customWidth="1"/>
    <col min="14803" max="14803" width="15.140625" style="137" bestFit="1" customWidth="1"/>
    <col min="14804" max="14804" width="13" style="137" bestFit="1" customWidth="1"/>
    <col min="14805" max="14805" width="15.28515625" style="137" bestFit="1" customWidth="1"/>
    <col min="14806" max="14806" width="12.85546875" style="137" bestFit="1" customWidth="1"/>
    <col min="14807" max="14810" width="0" style="137" hidden="1" customWidth="1"/>
    <col min="14811" max="14812" width="17.7109375" style="137" bestFit="1" customWidth="1"/>
    <col min="14813" max="14813" width="18.85546875" style="137" bestFit="1" customWidth="1"/>
    <col min="14814" max="14814" width="12.85546875" style="137" bestFit="1" customWidth="1"/>
    <col min="14815" max="14815" width="17.7109375" style="137" bestFit="1" customWidth="1"/>
    <col min="14816" max="14816" width="12.5703125" style="137" bestFit="1" customWidth="1"/>
    <col min="14817" max="14817" width="18" style="137" bestFit="1" customWidth="1"/>
    <col min="14818" max="14818" width="13" style="137" customWidth="1"/>
    <col min="14819" max="14819" width="15.140625" style="137" bestFit="1" customWidth="1"/>
    <col min="14820" max="14820" width="13" style="137" bestFit="1" customWidth="1"/>
    <col min="14821" max="14821" width="16.7109375" style="137" bestFit="1" customWidth="1"/>
    <col min="14822" max="14822" width="13.140625" style="137" bestFit="1" customWidth="1"/>
    <col min="14823" max="14825" width="12.140625" style="137" customWidth="1"/>
    <col min="14826" max="14827" width="14" style="137" customWidth="1"/>
    <col min="14828" max="14828" width="26.28515625" style="137" customWidth="1"/>
    <col min="14829" max="14829" width="15.42578125" style="137" bestFit="1" customWidth="1"/>
    <col min="14830" max="14830" width="11.140625" style="137" bestFit="1" customWidth="1"/>
    <col min="14831" max="14831" width="9.140625" style="137"/>
    <col min="14832" max="14832" width="9.28515625" style="137" bestFit="1" customWidth="1"/>
    <col min="14833" max="14980" width="9.140625" style="137"/>
    <col min="14981" max="14981" width="6" style="137" bestFit="1" customWidth="1"/>
    <col min="14982" max="14982" width="23.7109375" style="137" customWidth="1"/>
    <col min="14983" max="14983" width="19.5703125" style="137" bestFit="1" customWidth="1"/>
    <col min="14984" max="14984" width="19.7109375" style="137" bestFit="1" customWidth="1"/>
    <col min="14985" max="14985" width="18.85546875" style="137" bestFit="1" customWidth="1"/>
    <col min="14986" max="14986" width="12.85546875" style="137" bestFit="1" customWidth="1"/>
    <col min="14987" max="14987" width="17.7109375" style="137" bestFit="1" customWidth="1"/>
    <col min="14988" max="14988" width="17.5703125" style="137" bestFit="1" customWidth="1"/>
    <col min="14989" max="14989" width="18.85546875" style="137" bestFit="1" customWidth="1"/>
    <col min="14990" max="14990" width="12.42578125" style="137" bestFit="1" customWidth="1"/>
    <col min="14991" max="14991" width="15.85546875" style="137" bestFit="1" customWidth="1"/>
    <col min="14992" max="14992" width="17.7109375" style="137" bestFit="1" customWidth="1"/>
    <col min="14993" max="14993" width="18" style="137" bestFit="1" customWidth="1"/>
    <col min="14994" max="14994" width="13.5703125" style="137" customWidth="1"/>
    <col min="14995" max="14995" width="15.85546875" style="137" bestFit="1" customWidth="1"/>
    <col min="14996" max="14996" width="15.140625" style="137" bestFit="1" customWidth="1"/>
    <col min="14997" max="14997" width="18" style="137" bestFit="1" customWidth="1"/>
    <col min="14998" max="14998" width="13.140625" style="137" bestFit="1" customWidth="1"/>
    <col min="14999" max="14999" width="17.7109375" style="137" bestFit="1" customWidth="1"/>
    <col min="15000" max="15000" width="15.85546875" style="137" customWidth="1"/>
    <col min="15001" max="15001" width="18" style="137" bestFit="1" customWidth="1"/>
    <col min="15002" max="15002" width="13.5703125" style="137" customWidth="1"/>
    <col min="15003" max="15003" width="15.140625" style="137" bestFit="1" customWidth="1"/>
    <col min="15004" max="15004" width="12.85546875" style="137" bestFit="1" customWidth="1"/>
    <col min="15005" max="15005" width="15.28515625" style="137" bestFit="1" customWidth="1"/>
    <col min="15006" max="15006" width="14.85546875" style="137" bestFit="1" customWidth="1"/>
    <col min="15007" max="15008" width="17.5703125" style="137" bestFit="1" customWidth="1"/>
    <col min="15009" max="15009" width="11.140625" style="137" bestFit="1" customWidth="1"/>
    <col min="15010" max="15010" width="13.42578125" style="137" customWidth="1"/>
    <col min="15011" max="15011" width="17.7109375" style="137" bestFit="1" customWidth="1"/>
    <col min="15012" max="15012" width="17.5703125" style="137" bestFit="1" customWidth="1"/>
    <col min="15013" max="15013" width="18" style="137" bestFit="1" customWidth="1"/>
    <col min="15014" max="15016" width="12.85546875" style="137" bestFit="1" customWidth="1"/>
    <col min="15017" max="15017" width="13.85546875" style="137" bestFit="1" customWidth="1"/>
    <col min="15018" max="15019" width="12.85546875" style="137" bestFit="1" customWidth="1"/>
    <col min="15020" max="15020" width="11" style="137" bestFit="1" customWidth="1"/>
    <col min="15021" max="15021" width="13.85546875" style="137" bestFit="1" customWidth="1"/>
    <col min="15022" max="15022" width="14.85546875" style="137" bestFit="1" customWidth="1"/>
    <col min="15023" max="15023" width="17.7109375" style="137" bestFit="1" customWidth="1"/>
    <col min="15024" max="15024" width="15.140625" style="137" bestFit="1" customWidth="1"/>
    <col min="15025" max="15025" width="16.7109375" style="137" bestFit="1" customWidth="1"/>
    <col min="15026" max="15026" width="15.7109375" style="137" bestFit="1" customWidth="1"/>
    <col min="15027" max="15027" width="17.7109375" style="137" bestFit="1" customWidth="1"/>
    <col min="15028" max="15028" width="15.7109375" style="137" bestFit="1" customWidth="1"/>
    <col min="15029" max="15029" width="18" style="137" bestFit="1" customWidth="1"/>
    <col min="15030" max="15030" width="13.140625" style="137" bestFit="1" customWidth="1"/>
    <col min="15031" max="15031" width="17.7109375" style="137" bestFit="1" customWidth="1"/>
    <col min="15032" max="15032" width="15.140625" style="137" bestFit="1" customWidth="1"/>
    <col min="15033" max="15033" width="18" style="137" bestFit="1" customWidth="1"/>
    <col min="15034" max="15034" width="15.7109375" style="137" bestFit="1" customWidth="1"/>
    <col min="15035" max="15036" width="15.140625" style="137" bestFit="1" customWidth="1"/>
    <col min="15037" max="15037" width="15.7109375" style="137" bestFit="1" customWidth="1"/>
    <col min="15038" max="15038" width="12.85546875" style="137" customWidth="1"/>
    <col min="15039" max="15039" width="17.7109375" style="137" bestFit="1" customWidth="1"/>
    <col min="15040" max="15040" width="15.85546875" style="137" bestFit="1" customWidth="1"/>
    <col min="15041" max="15041" width="18" style="137" bestFit="1" customWidth="1"/>
    <col min="15042" max="15042" width="10.5703125" style="137" bestFit="1" customWidth="1"/>
    <col min="15043" max="15043" width="17.7109375" style="137" bestFit="1" customWidth="1"/>
    <col min="15044" max="15044" width="15.140625" style="137" bestFit="1" customWidth="1"/>
    <col min="15045" max="15045" width="18" style="137" bestFit="1" customWidth="1"/>
    <col min="15046" max="15046" width="15.7109375" style="137" bestFit="1" customWidth="1"/>
    <col min="15047" max="15047" width="17.7109375" style="137" bestFit="1" customWidth="1"/>
    <col min="15048" max="15048" width="15.7109375" style="137" bestFit="1" customWidth="1"/>
    <col min="15049" max="15049" width="18" style="137" bestFit="1" customWidth="1"/>
    <col min="15050" max="15050" width="12.85546875" style="137" bestFit="1" customWidth="1"/>
    <col min="15051" max="15051" width="12.42578125" style="137" bestFit="1" customWidth="1"/>
    <col min="15052" max="15052" width="10.7109375" style="137" bestFit="1" customWidth="1"/>
    <col min="15053" max="15053" width="10.140625" style="137" customWidth="1"/>
    <col min="15054" max="15054" width="13.140625" style="137" bestFit="1" customWidth="1"/>
    <col min="15055" max="15058" width="0" style="137" hidden="1" customWidth="1"/>
    <col min="15059" max="15059" width="15.140625" style="137" bestFit="1" customWidth="1"/>
    <col min="15060" max="15060" width="13" style="137" bestFit="1" customWidth="1"/>
    <col min="15061" max="15061" width="15.28515625" style="137" bestFit="1" customWidth="1"/>
    <col min="15062" max="15062" width="12.85546875" style="137" bestFit="1" customWidth="1"/>
    <col min="15063" max="15066" width="0" style="137" hidden="1" customWidth="1"/>
    <col min="15067" max="15068" width="17.7109375" style="137" bestFit="1" customWidth="1"/>
    <col min="15069" max="15069" width="18.85546875" style="137" bestFit="1" customWidth="1"/>
    <col min="15070" max="15070" width="12.85546875" style="137" bestFit="1" customWidth="1"/>
    <col min="15071" max="15071" width="17.7109375" style="137" bestFit="1" customWidth="1"/>
    <col min="15072" max="15072" width="12.5703125" style="137" bestFit="1" customWidth="1"/>
    <col min="15073" max="15073" width="18" style="137" bestFit="1" customWidth="1"/>
    <col min="15074" max="15074" width="13" style="137" customWidth="1"/>
    <col min="15075" max="15075" width="15.140625" style="137" bestFit="1" customWidth="1"/>
    <col min="15076" max="15076" width="13" style="137" bestFit="1" customWidth="1"/>
    <col min="15077" max="15077" width="16.7109375" style="137" bestFit="1" customWidth="1"/>
    <col min="15078" max="15078" width="13.140625" style="137" bestFit="1" customWidth="1"/>
    <col min="15079" max="15081" width="12.140625" style="137" customWidth="1"/>
    <col min="15082" max="15083" width="14" style="137" customWidth="1"/>
    <col min="15084" max="15084" width="26.28515625" style="137" customWidth="1"/>
    <col min="15085" max="15085" width="15.42578125" style="137" bestFit="1" customWidth="1"/>
    <col min="15086" max="15086" width="11.140625" style="137" bestFit="1" customWidth="1"/>
    <col min="15087" max="15087" width="9.140625" style="137"/>
    <col min="15088" max="15088" width="9.28515625" style="137" bestFit="1" customWidth="1"/>
    <col min="15089" max="15236" width="9.140625" style="137"/>
    <col min="15237" max="15237" width="6" style="137" bestFit="1" customWidth="1"/>
    <col min="15238" max="15238" width="23.7109375" style="137" customWidth="1"/>
    <col min="15239" max="15239" width="19.5703125" style="137" bestFit="1" customWidth="1"/>
    <col min="15240" max="15240" width="19.7109375" style="137" bestFit="1" customWidth="1"/>
    <col min="15241" max="15241" width="18.85546875" style="137" bestFit="1" customWidth="1"/>
    <col min="15242" max="15242" width="12.85546875" style="137" bestFit="1" customWidth="1"/>
    <col min="15243" max="15243" width="17.7109375" style="137" bestFit="1" customWidth="1"/>
    <col min="15244" max="15244" width="17.5703125" style="137" bestFit="1" customWidth="1"/>
    <col min="15245" max="15245" width="18.85546875" style="137" bestFit="1" customWidth="1"/>
    <col min="15246" max="15246" width="12.42578125" style="137" bestFit="1" customWidth="1"/>
    <col min="15247" max="15247" width="15.85546875" style="137" bestFit="1" customWidth="1"/>
    <col min="15248" max="15248" width="17.7109375" style="137" bestFit="1" customWidth="1"/>
    <col min="15249" max="15249" width="18" style="137" bestFit="1" customWidth="1"/>
    <col min="15250" max="15250" width="13.5703125" style="137" customWidth="1"/>
    <col min="15251" max="15251" width="15.85546875" style="137" bestFit="1" customWidth="1"/>
    <col min="15252" max="15252" width="15.140625" style="137" bestFit="1" customWidth="1"/>
    <col min="15253" max="15253" width="18" style="137" bestFit="1" customWidth="1"/>
    <col min="15254" max="15254" width="13.140625" style="137" bestFit="1" customWidth="1"/>
    <col min="15255" max="15255" width="17.7109375" style="137" bestFit="1" customWidth="1"/>
    <col min="15256" max="15256" width="15.85546875" style="137" customWidth="1"/>
    <col min="15257" max="15257" width="18" style="137" bestFit="1" customWidth="1"/>
    <col min="15258" max="15258" width="13.5703125" style="137" customWidth="1"/>
    <col min="15259" max="15259" width="15.140625" style="137" bestFit="1" customWidth="1"/>
    <col min="15260" max="15260" width="12.85546875" style="137" bestFit="1" customWidth="1"/>
    <col min="15261" max="15261" width="15.28515625" style="137" bestFit="1" customWidth="1"/>
    <col min="15262" max="15262" width="14.85546875" style="137" bestFit="1" customWidth="1"/>
    <col min="15263" max="15264" width="17.5703125" style="137" bestFit="1" customWidth="1"/>
    <col min="15265" max="15265" width="11.140625" style="137" bestFit="1" customWidth="1"/>
    <col min="15266" max="15266" width="13.42578125" style="137" customWidth="1"/>
    <col min="15267" max="15267" width="17.7109375" style="137" bestFit="1" customWidth="1"/>
    <col min="15268" max="15268" width="17.5703125" style="137" bestFit="1" customWidth="1"/>
    <col min="15269" max="15269" width="18" style="137" bestFit="1" customWidth="1"/>
    <col min="15270" max="15272" width="12.85546875" style="137" bestFit="1" customWidth="1"/>
    <col min="15273" max="15273" width="13.85546875" style="137" bestFit="1" customWidth="1"/>
    <col min="15274" max="15275" width="12.85546875" style="137" bestFit="1" customWidth="1"/>
    <col min="15276" max="15276" width="11" style="137" bestFit="1" customWidth="1"/>
    <col min="15277" max="15277" width="13.85546875" style="137" bestFit="1" customWidth="1"/>
    <col min="15278" max="15278" width="14.85546875" style="137" bestFit="1" customWidth="1"/>
    <col min="15279" max="15279" width="17.7109375" style="137" bestFit="1" customWidth="1"/>
    <col min="15280" max="15280" width="15.140625" style="137" bestFit="1" customWidth="1"/>
    <col min="15281" max="15281" width="16.7109375" style="137" bestFit="1" customWidth="1"/>
    <col min="15282" max="15282" width="15.7109375" style="137" bestFit="1" customWidth="1"/>
    <col min="15283" max="15283" width="17.7109375" style="137" bestFit="1" customWidth="1"/>
    <col min="15284" max="15284" width="15.7109375" style="137" bestFit="1" customWidth="1"/>
    <col min="15285" max="15285" width="18" style="137" bestFit="1" customWidth="1"/>
    <col min="15286" max="15286" width="13.140625" style="137" bestFit="1" customWidth="1"/>
    <col min="15287" max="15287" width="17.7109375" style="137" bestFit="1" customWidth="1"/>
    <col min="15288" max="15288" width="15.140625" style="137" bestFit="1" customWidth="1"/>
    <col min="15289" max="15289" width="18" style="137" bestFit="1" customWidth="1"/>
    <col min="15290" max="15290" width="15.7109375" style="137" bestFit="1" customWidth="1"/>
    <col min="15291" max="15292" width="15.140625" style="137" bestFit="1" customWidth="1"/>
    <col min="15293" max="15293" width="15.7109375" style="137" bestFit="1" customWidth="1"/>
    <col min="15294" max="15294" width="12.85546875" style="137" customWidth="1"/>
    <col min="15295" max="15295" width="17.7109375" style="137" bestFit="1" customWidth="1"/>
    <col min="15296" max="15296" width="15.85546875" style="137" bestFit="1" customWidth="1"/>
    <col min="15297" max="15297" width="18" style="137" bestFit="1" customWidth="1"/>
    <col min="15298" max="15298" width="10.5703125" style="137" bestFit="1" customWidth="1"/>
    <col min="15299" max="15299" width="17.7109375" style="137" bestFit="1" customWidth="1"/>
    <col min="15300" max="15300" width="15.140625" style="137" bestFit="1" customWidth="1"/>
    <col min="15301" max="15301" width="18" style="137" bestFit="1" customWidth="1"/>
    <col min="15302" max="15302" width="15.7109375" style="137" bestFit="1" customWidth="1"/>
    <col min="15303" max="15303" width="17.7109375" style="137" bestFit="1" customWidth="1"/>
    <col min="15304" max="15304" width="15.7109375" style="137" bestFit="1" customWidth="1"/>
    <col min="15305" max="15305" width="18" style="137" bestFit="1" customWidth="1"/>
    <col min="15306" max="15306" width="12.85546875" style="137" bestFit="1" customWidth="1"/>
    <col min="15307" max="15307" width="12.42578125" style="137" bestFit="1" customWidth="1"/>
    <col min="15308" max="15308" width="10.7109375" style="137" bestFit="1" customWidth="1"/>
    <col min="15309" max="15309" width="10.140625" style="137" customWidth="1"/>
    <col min="15310" max="15310" width="13.140625" style="137" bestFit="1" customWidth="1"/>
    <col min="15311" max="15314" width="0" style="137" hidden="1" customWidth="1"/>
    <col min="15315" max="15315" width="15.140625" style="137" bestFit="1" customWidth="1"/>
    <col min="15316" max="15316" width="13" style="137" bestFit="1" customWidth="1"/>
    <col min="15317" max="15317" width="15.28515625" style="137" bestFit="1" customWidth="1"/>
    <col min="15318" max="15318" width="12.85546875" style="137" bestFit="1" customWidth="1"/>
    <col min="15319" max="15322" width="0" style="137" hidden="1" customWidth="1"/>
    <col min="15323" max="15324" width="17.7109375" style="137" bestFit="1" customWidth="1"/>
    <col min="15325" max="15325" width="18.85546875" style="137" bestFit="1" customWidth="1"/>
    <col min="15326" max="15326" width="12.85546875" style="137" bestFit="1" customWidth="1"/>
    <col min="15327" max="15327" width="17.7109375" style="137" bestFit="1" customWidth="1"/>
    <col min="15328" max="15328" width="12.5703125" style="137" bestFit="1" customWidth="1"/>
    <col min="15329" max="15329" width="18" style="137" bestFit="1" customWidth="1"/>
    <col min="15330" max="15330" width="13" style="137" customWidth="1"/>
    <col min="15331" max="15331" width="15.140625" style="137" bestFit="1" customWidth="1"/>
    <col min="15332" max="15332" width="13" style="137" bestFit="1" customWidth="1"/>
    <col min="15333" max="15333" width="16.7109375" style="137" bestFit="1" customWidth="1"/>
    <col min="15334" max="15334" width="13.140625" style="137" bestFit="1" customWidth="1"/>
    <col min="15335" max="15337" width="12.140625" style="137" customWidth="1"/>
    <col min="15338" max="15339" width="14" style="137" customWidth="1"/>
    <col min="15340" max="15340" width="26.28515625" style="137" customWidth="1"/>
    <col min="15341" max="15341" width="15.42578125" style="137" bestFit="1" customWidth="1"/>
    <col min="15342" max="15342" width="11.140625" style="137" bestFit="1" customWidth="1"/>
    <col min="15343" max="15343" width="9.140625" style="137"/>
    <col min="15344" max="15344" width="9.28515625" style="137" bestFit="1" customWidth="1"/>
    <col min="15345" max="15492" width="9.140625" style="137"/>
    <col min="15493" max="15493" width="6" style="137" bestFit="1" customWidth="1"/>
    <col min="15494" max="15494" width="23.7109375" style="137" customWidth="1"/>
    <col min="15495" max="15495" width="19.5703125" style="137" bestFit="1" customWidth="1"/>
    <col min="15496" max="15496" width="19.7109375" style="137" bestFit="1" customWidth="1"/>
    <col min="15497" max="15497" width="18.85546875" style="137" bestFit="1" customWidth="1"/>
    <col min="15498" max="15498" width="12.85546875" style="137" bestFit="1" customWidth="1"/>
    <col min="15499" max="15499" width="17.7109375" style="137" bestFit="1" customWidth="1"/>
    <col min="15500" max="15500" width="17.5703125" style="137" bestFit="1" customWidth="1"/>
    <col min="15501" max="15501" width="18.85546875" style="137" bestFit="1" customWidth="1"/>
    <col min="15502" max="15502" width="12.42578125" style="137" bestFit="1" customWidth="1"/>
    <col min="15503" max="15503" width="15.85546875" style="137" bestFit="1" customWidth="1"/>
    <col min="15504" max="15504" width="17.7109375" style="137" bestFit="1" customWidth="1"/>
    <col min="15505" max="15505" width="18" style="137" bestFit="1" customWidth="1"/>
    <col min="15506" max="15506" width="13.5703125" style="137" customWidth="1"/>
    <col min="15507" max="15507" width="15.85546875" style="137" bestFit="1" customWidth="1"/>
    <col min="15508" max="15508" width="15.140625" style="137" bestFit="1" customWidth="1"/>
    <col min="15509" max="15509" width="18" style="137" bestFit="1" customWidth="1"/>
    <col min="15510" max="15510" width="13.140625" style="137" bestFit="1" customWidth="1"/>
    <col min="15511" max="15511" width="17.7109375" style="137" bestFit="1" customWidth="1"/>
    <col min="15512" max="15512" width="15.85546875" style="137" customWidth="1"/>
    <col min="15513" max="15513" width="18" style="137" bestFit="1" customWidth="1"/>
    <col min="15514" max="15514" width="13.5703125" style="137" customWidth="1"/>
    <col min="15515" max="15515" width="15.140625" style="137" bestFit="1" customWidth="1"/>
    <col min="15516" max="15516" width="12.85546875" style="137" bestFit="1" customWidth="1"/>
    <col min="15517" max="15517" width="15.28515625" style="137" bestFit="1" customWidth="1"/>
    <col min="15518" max="15518" width="14.85546875" style="137" bestFit="1" customWidth="1"/>
    <col min="15519" max="15520" width="17.5703125" style="137" bestFit="1" customWidth="1"/>
    <col min="15521" max="15521" width="11.140625" style="137" bestFit="1" customWidth="1"/>
    <col min="15522" max="15522" width="13.42578125" style="137" customWidth="1"/>
    <col min="15523" max="15523" width="17.7109375" style="137" bestFit="1" customWidth="1"/>
    <col min="15524" max="15524" width="17.5703125" style="137" bestFit="1" customWidth="1"/>
    <col min="15525" max="15525" width="18" style="137" bestFit="1" customWidth="1"/>
    <col min="15526" max="15528" width="12.85546875" style="137" bestFit="1" customWidth="1"/>
    <col min="15529" max="15529" width="13.85546875" style="137" bestFit="1" customWidth="1"/>
    <col min="15530" max="15531" width="12.85546875" style="137" bestFit="1" customWidth="1"/>
    <col min="15532" max="15532" width="11" style="137" bestFit="1" customWidth="1"/>
    <col min="15533" max="15533" width="13.85546875" style="137" bestFit="1" customWidth="1"/>
    <col min="15534" max="15534" width="14.85546875" style="137" bestFit="1" customWidth="1"/>
    <col min="15535" max="15535" width="17.7109375" style="137" bestFit="1" customWidth="1"/>
    <col min="15536" max="15536" width="15.140625" style="137" bestFit="1" customWidth="1"/>
    <col min="15537" max="15537" width="16.7109375" style="137" bestFit="1" customWidth="1"/>
    <col min="15538" max="15538" width="15.7109375" style="137" bestFit="1" customWidth="1"/>
    <col min="15539" max="15539" width="17.7109375" style="137" bestFit="1" customWidth="1"/>
    <col min="15540" max="15540" width="15.7109375" style="137" bestFit="1" customWidth="1"/>
    <col min="15541" max="15541" width="18" style="137" bestFit="1" customWidth="1"/>
    <col min="15542" max="15542" width="13.140625" style="137" bestFit="1" customWidth="1"/>
    <col min="15543" max="15543" width="17.7109375" style="137" bestFit="1" customWidth="1"/>
    <col min="15544" max="15544" width="15.140625" style="137" bestFit="1" customWidth="1"/>
    <col min="15545" max="15545" width="18" style="137" bestFit="1" customWidth="1"/>
    <col min="15546" max="15546" width="15.7109375" style="137" bestFit="1" customWidth="1"/>
    <col min="15547" max="15548" width="15.140625" style="137" bestFit="1" customWidth="1"/>
    <col min="15549" max="15549" width="15.7109375" style="137" bestFit="1" customWidth="1"/>
    <col min="15550" max="15550" width="12.85546875" style="137" customWidth="1"/>
    <col min="15551" max="15551" width="17.7109375" style="137" bestFit="1" customWidth="1"/>
    <col min="15552" max="15552" width="15.85546875" style="137" bestFit="1" customWidth="1"/>
    <col min="15553" max="15553" width="18" style="137" bestFit="1" customWidth="1"/>
    <col min="15554" max="15554" width="10.5703125" style="137" bestFit="1" customWidth="1"/>
    <col min="15555" max="15555" width="17.7109375" style="137" bestFit="1" customWidth="1"/>
    <col min="15556" max="15556" width="15.140625" style="137" bestFit="1" customWidth="1"/>
    <col min="15557" max="15557" width="18" style="137" bestFit="1" customWidth="1"/>
    <col min="15558" max="15558" width="15.7109375" style="137" bestFit="1" customWidth="1"/>
    <col min="15559" max="15559" width="17.7109375" style="137" bestFit="1" customWidth="1"/>
    <col min="15560" max="15560" width="15.7109375" style="137" bestFit="1" customWidth="1"/>
    <col min="15561" max="15561" width="18" style="137" bestFit="1" customWidth="1"/>
    <col min="15562" max="15562" width="12.85546875" style="137" bestFit="1" customWidth="1"/>
    <col min="15563" max="15563" width="12.42578125" style="137" bestFit="1" customWidth="1"/>
    <col min="15564" max="15564" width="10.7109375" style="137" bestFit="1" customWidth="1"/>
    <col min="15565" max="15565" width="10.140625" style="137" customWidth="1"/>
    <col min="15566" max="15566" width="13.140625" style="137" bestFit="1" customWidth="1"/>
    <col min="15567" max="15570" width="0" style="137" hidden="1" customWidth="1"/>
    <col min="15571" max="15571" width="15.140625" style="137" bestFit="1" customWidth="1"/>
    <col min="15572" max="15572" width="13" style="137" bestFit="1" customWidth="1"/>
    <col min="15573" max="15573" width="15.28515625" style="137" bestFit="1" customWidth="1"/>
    <col min="15574" max="15574" width="12.85546875" style="137" bestFit="1" customWidth="1"/>
    <col min="15575" max="15578" width="0" style="137" hidden="1" customWidth="1"/>
    <col min="15579" max="15580" width="17.7109375" style="137" bestFit="1" customWidth="1"/>
    <col min="15581" max="15581" width="18.85546875" style="137" bestFit="1" customWidth="1"/>
    <col min="15582" max="15582" width="12.85546875" style="137" bestFit="1" customWidth="1"/>
    <col min="15583" max="15583" width="17.7109375" style="137" bestFit="1" customWidth="1"/>
    <col min="15584" max="15584" width="12.5703125" style="137" bestFit="1" customWidth="1"/>
    <col min="15585" max="15585" width="18" style="137" bestFit="1" customWidth="1"/>
    <col min="15586" max="15586" width="13" style="137" customWidth="1"/>
    <col min="15587" max="15587" width="15.140625" style="137" bestFit="1" customWidth="1"/>
    <col min="15588" max="15588" width="13" style="137" bestFit="1" customWidth="1"/>
    <col min="15589" max="15589" width="16.7109375" style="137" bestFit="1" customWidth="1"/>
    <col min="15590" max="15590" width="13.140625" style="137" bestFit="1" customWidth="1"/>
    <col min="15591" max="15593" width="12.140625" style="137" customWidth="1"/>
    <col min="15594" max="15595" width="14" style="137" customWidth="1"/>
    <col min="15596" max="15596" width="26.28515625" style="137" customWidth="1"/>
    <col min="15597" max="15597" width="15.42578125" style="137" bestFit="1" customWidth="1"/>
    <col min="15598" max="15598" width="11.140625" style="137" bestFit="1" customWidth="1"/>
    <col min="15599" max="15599" width="9.140625" style="137"/>
    <col min="15600" max="15600" width="9.28515625" style="137" bestFit="1" customWidth="1"/>
    <col min="15601" max="15748" width="9.140625" style="137"/>
    <col min="15749" max="15749" width="6" style="137" bestFit="1" customWidth="1"/>
    <col min="15750" max="15750" width="23.7109375" style="137" customWidth="1"/>
    <col min="15751" max="15751" width="19.5703125" style="137" bestFit="1" customWidth="1"/>
    <col min="15752" max="15752" width="19.7109375" style="137" bestFit="1" customWidth="1"/>
    <col min="15753" max="15753" width="18.85546875" style="137" bestFit="1" customWidth="1"/>
    <col min="15754" max="15754" width="12.85546875" style="137" bestFit="1" customWidth="1"/>
    <col min="15755" max="15755" width="17.7109375" style="137" bestFit="1" customWidth="1"/>
    <col min="15756" max="15756" width="17.5703125" style="137" bestFit="1" customWidth="1"/>
    <col min="15757" max="15757" width="18.85546875" style="137" bestFit="1" customWidth="1"/>
    <col min="15758" max="15758" width="12.42578125" style="137" bestFit="1" customWidth="1"/>
    <col min="15759" max="15759" width="15.85546875" style="137" bestFit="1" customWidth="1"/>
    <col min="15760" max="15760" width="17.7109375" style="137" bestFit="1" customWidth="1"/>
    <col min="15761" max="15761" width="18" style="137" bestFit="1" customWidth="1"/>
    <col min="15762" max="15762" width="13.5703125" style="137" customWidth="1"/>
    <col min="15763" max="15763" width="15.85546875" style="137" bestFit="1" customWidth="1"/>
    <col min="15764" max="15764" width="15.140625" style="137" bestFit="1" customWidth="1"/>
    <col min="15765" max="15765" width="18" style="137" bestFit="1" customWidth="1"/>
    <col min="15766" max="15766" width="13.140625" style="137" bestFit="1" customWidth="1"/>
    <col min="15767" max="15767" width="17.7109375" style="137" bestFit="1" customWidth="1"/>
    <col min="15768" max="15768" width="15.85546875" style="137" customWidth="1"/>
    <col min="15769" max="15769" width="18" style="137" bestFit="1" customWidth="1"/>
    <col min="15770" max="15770" width="13.5703125" style="137" customWidth="1"/>
    <col min="15771" max="15771" width="15.140625" style="137" bestFit="1" customWidth="1"/>
    <col min="15772" max="15772" width="12.85546875" style="137" bestFit="1" customWidth="1"/>
    <col min="15773" max="15773" width="15.28515625" style="137" bestFit="1" customWidth="1"/>
    <col min="15774" max="15774" width="14.85546875" style="137" bestFit="1" customWidth="1"/>
    <col min="15775" max="15776" width="17.5703125" style="137" bestFit="1" customWidth="1"/>
    <col min="15777" max="15777" width="11.140625" style="137" bestFit="1" customWidth="1"/>
    <col min="15778" max="15778" width="13.42578125" style="137" customWidth="1"/>
    <col min="15779" max="15779" width="17.7109375" style="137" bestFit="1" customWidth="1"/>
    <col min="15780" max="15780" width="17.5703125" style="137" bestFit="1" customWidth="1"/>
    <col min="15781" max="15781" width="18" style="137" bestFit="1" customWidth="1"/>
    <col min="15782" max="15784" width="12.85546875" style="137" bestFit="1" customWidth="1"/>
    <col min="15785" max="15785" width="13.85546875" style="137" bestFit="1" customWidth="1"/>
    <col min="15786" max="15787" width="12.85546875" style="137" bestFit="1" customWidth="1"/>
    <col min="15788" max="15788" width="11" style="137" bestFit="1" customWidth="1"/>
    <col min="15789" max="15789" width="13.85546875" style="137" bestFit="1" customWidth="1"/>
    <col min="15790" max="15790" width="14.85546875" style="137" bestFit="1" customWidth="1"/>
    <col min="15791" max="15791" width="17.7109375" style="137" bestFit="1" customWidth="1"/>
    <col min="15792" max="15792" width="15.140625" style="137" bestFit="1" customWidth="1"/>
    <col min="15793" max="15793" width="16.7109375" style="137" bestFit="1" customWidth="1"/>
    <col min="15794" max="15794" width="15.7109375" style="137" bestFit="1" customWidth="1"/>
    <col min="15795" max="15795" width="17.7109375" style="137" bestFit="1" customWidth="1"/>
    <col min="15796" max="15796" width="15.7109375" style="137" bestFit="1" customWidth="1"/>
    <col min="15797" max="15797" width="18" style="137" bestFit="1" customWidth="1"/>
    <col min="15798" max="15798" width="13.140625" style="137" bestFit="1" customWidth="1"/>
    <col min="15799" max="15799" width="17.7109375" style="137" bestFit="1" customWidth="1"/>
    <col min="15800" max="15800" width="15.140625" style="137" bestFit="1" customWidth="1"/>
    <col min="15801" max="15801" width="18" style="137" bestFit="1" customWidth="1"/>
    <col min="15802" max="15802" width="15.7109375" style="137" bestFit="1" customWidth="1"/>
    <col min="15803" max="15804" width="15.140625" style="137" bestFit="1" customWidth="1"/>
    <col min="15805" max="15805" width="15.7109375" style="137" bestFit="1" customWidth="1"/>
    <col min="15806" max="15806" width="12.85546875" style="137" customWidth="1"/>
    <col min="15807" max="15807" width="17.7109375" style="137" bestFit="1" customWidth="1"/>
    <col min="15808" max="15808" width="15.85546875" style="137" bestFit="1" customWidth="1"/>
    <col min="15809" max="15809" width="18" style="137" bestFit="1" customWidth="1"/>
    <col min="15810" max="15810" width="10.5703125" style="137" bestFit="1" customWidth="1"/>
    <col min="15811" max="15811" width="17.7109375" style="137" bestFit="1" customWidth="1"/>
    <col min="15812" max="15812" width="15.140625" style="137" bestFit="1" customWidth="1"/>
    <col min="15813" max="15813" width="18" style="137" bestFit="1" customWidth="1"/>
    <col min="15814" max="15814" width="15.7109375" style="137" bestFit="1" customWidth="1"/>
    <col min="15815" max="15815" width="17.7109375" style="137" bestFit="1" customWidth="1"/>
    <col min="15816" max="15816" width="15.7109375" style="137" bestFit="1" customWidth="1"/>
    <col min="15817" max="15817" width="18" style="137" bestFit="1" customWidth="1"/>
    <col min="15818" max="15818" width="12.85546875" style="137" bestFit="1" customWidth="1"/>
    <col min="15819" max="15819" width="12.42578125" style="137" bestFit="1" customWidth="1"/>
    <col min="15820" max="15820" width="10.7109375" style="137" bestFit="1" customWidth="1"/>
    <col min="15821" max="15821" width="10.140625" style="137" customWidth="1"/>
    <col min="15822" max="15822" width="13.140625" style="137" bestFit="1" customWidth="1"/>
    <col min="15823" max="15826" width="0" style="137" hidden="1" customWidth="1"/>
    <col min="15827" max="15827" width="15.140625" style="137" bestFit="1" customWidth="1"/>
    <col min="15828" max="15828" width="13" style="137" bestFit="1" customWidth="1"/>
    <col min="15829" max="15829" width="15.28515625" style="137" bestFit="1" customWidth="1"/>
    <col min="15830" max="15830" width="12.85546875" style="137" bestFit="1" customWidth="1"/>
    <col min="15831" max="15834" width="0" style="137" hidden="1" customWidth="1"/>
    <col min="15835" max="15836" width="17.7109375" style="137" bestFit="1" customWidth="1"/>
    <col min="15837" max="15837" width="18.85546875" style="137" bestFit="1" customWidth="1"/>
    <col min="15838" max="15838" width="12.85546875" style="137" bestFit="1" customWidth="1"/>
    <col min="15839" max="15839" width="17.7109375" style="137" bestFit="1" customWidth="1"/>
    <col min="15840" max="15840" width="12.5703125" style="137" bestFit="1" customWidth="1"/>
    <col min="15841" max="15841" width="18" style="137" bestFit="1" customWidth="1"/>
    <col min="15842" max="15842" width="13" style="137" customWidth="1"/>
    <col min="15843" max="15843" width="15.140625" style="137" bestFit="1" customWidth="1"/>
    <col min="15844" max="15844" width="13" style="137" bestFit="1" customWidth="1"/>
    <col min="15845" max="15845" width="16.7109375" style="137" bestFit="1" customWidth="1"/>
    <col min="15846" max="15846" width="13.140625" style="137" bestFit="1" customWidth="1"/>
    <col min="15847" max="15849" width="12.140625" style="137" customWidth="1"/>
    <col min="15850" max="15851" width="14" style="137" customWidth="1"/>
    <col min="15852" max="15852" width="26.28515625" style="137" customWidth="1"/>
    <col min="15853" max="15853" width="15.42578125" style="137" bestFit="1" customWidth="1"/>
    <col min="15854" max="15854" width="11.140625" style="137" bestFit="1" customWidth="1"/>
    <col min="15855" max="15855" width="9.140625" style="137"/>
    <col min="15856" max="15856" width="9.28515625" style="137" bestFit="1" customWidth="1"/>
    <col min="15857" max="16004" width="9.140625" style="137"/>
    <col min="16005" max="16005" width="6" style="137" bestFit="1" customWidth="1"/>
    <col min="16006" max="16006" width="23.7109375" style="137" customWidth="1"/>
    <col min="16007" max="16007" width="19.5703125" style="137" bestFit="1" customWidth="1"/>
    <col min="16008" max="16008" width="19.7109375" style="137" bestFit="1" customWidth="1"/>
    <col min="16009" max="16009" width="18.85546875" style="137" bestFit="1" customWidth="1"/>
    <col min="16010" max="16010" width="12.85546875" style="137" bestFit="1" customWidth="1"/>
    <col min="16011" max="16011" width="17.7109375" style="137" bestFit="1" customWidth="1"/>
    <col min="16012" max="16012" width="17.5703125" style="137" bestFit="1" customWidth="1"/>
    <col min="16013" max="16013" width="18.85546875" style="137" bestFit="1" customWidth="1"/>
    <col min="16014" max="16014" width="12.42578125" style="137" bestFit="1" customWidth="1"/>
    <col min="16015" max="16015" width="15.85546875" style="137" bestFit="1" customWidth="1"/>
    <col min="16016" max="16016" width="17.7109375" style="137" bestFit="1" customWidth="1"/>
    <col min="16017" max="16017" width="18" style="137" bestFit="1" customWidth="1"/>
    <col min="16018" max="16018" width="13.5703125" style="137" customWidth="1"/>
    <col min="16019" max="16019" width="15.85546875" style="137" bestFit="1" customWidth="1"/>
    <col min="16020" max="16020" width="15.140625" style="137" bestFit="1" customWidth="1"/>
    <col min="16021" max="16021" width="18" style="137" bestFit="1" customWidth="1"/>
    <col min="16022" max="16022" width="13.140625" style="137" bestFit="1" customWidth="1"/>
    <col min="16023" max="16023" width="17.7109375" style="137" bestFit="1" customWidth="1"/>
    <col min="16024" max="16024" width="15.85546875" style="137" customWidth="1"/>
    <col min="16025" max="16025" width="18" style="137" bestFit="1" customWidth="1"/>
    <col min="16026" max="16026" width="13.5703125" style="137" customWidth="1"/>
    <col min="16027" max="16027" width="15.140625" style="137" bestFit="1" customWidth="1"/>
    <col min="16028" max="16028" width="12.85546875" style="137" bestFit="1" customWidth="1"/>
    <col min="16029" max="16029" width="15.28515625" style="137" bestFit="1" customWidth="1"/>
    <col min="16030" max="16030" width="14.85546875" style="137" bestFit="1" customWidth="1"/>
    <col min="16031" max="16032" width="17.5703125" style="137" bestFit="1" customWidth="1"/>
    <col min="16033" max="16033" width="11.140625" style="137" bestFit="1" customWidth="1"/>
    <col min="16034" max="16034" width="13.42578125" style="137" customWidth="1"/>
    <col min="16035" max="16035" width="17.7109375" style="137" bestFit="1" customWidth="1"/>
    <col min="16036" max="16036" width="17.5703125" style="137" bestFit="1" customWidth="1"/>
    <col min="16037" max="16037" width="18" style="137" bestFit="1" customWidth="1"/>
    <col min="16038" max="16040" width="12.85546875" style="137" bestFit="1" customWidth="1"/>
    <col min="16041" max="16041" width="13.85546875" style="137" bestFit="1" customWidth="1"/>
    <col min="16042" max="16043" width="12.85546875" style="137" bestFit="1" customWidth="1"/>
    <col min="16044" max="16044" width="11" style="137" bestFit="1" customWidth="1"/>
    <col min="16045" max="16045" width="13.85546875" style="137" bestFit="1" customWidth="1"/>
    <col min="16046" max="16046" width="14.85546875" style="137" bestFit="1" customWidth="1"/>
    <col min="16047" max="16047" width="17.7109375" style="137" bestFit="1" customWidth="1"/>
    <col min="16048" max="16048" width="15.140625" style="137" bestFit="1" customWidth="1"/>
    <col min="16049" max="16049" width="16.7109375" style="137" bestFit="1" customWidth="1"/>
    <col min="16050" max="16050" width="15.7109375" style="137" bestFit="1" customWidth="1"/>
    <col min="16051" max="16051" width="17.7109375" style="137" bestFit="1" customWidth="1"/>
    <col min="16052" max="16052" width="15.7109375" style="137" bestFit="1" customWidth="1"/>
    <col min="16053" max="16053" width="18" style="137" bestFit="1" customWidth="1"/>
    <col min="16054" max="16054" width="13.140625" style="137" bestFit="1" customWidth="1"/>
    <col min="16055" max="16055" width="17.7109375" style="137" bestFit="1" customWidth="1"/>
    <col min="16056" max="16056" width="15.140625" style="137" bestFit="1" customWidth="1"/>
    <col min="16057" max="16057" width="18" style="137" bestFit="1" customWidth="1"/>
    <col min="16058" max="16058" width="15.7109375" style="137" bestFit="1" customWidth="1"/>
    <col min="16059" max="16060" width="15.140625" style="137" bestFit="1" customWidth="1"/>
    <col min="16061" max="16061" width="15.7109375" style="137" bestFit="1" customWidth="1"/>
    <col min="16062" max="16062" width="12.85546875" style="137" customWidth="1"/>
    <col min="16063" max="16063" width="17.7109375" style="137" bestFit="1" customWidth="1"/>
    <col min="16064" max="16064" width="15.85546875" style="137" bestFit="1" customWidth="1"/>
    <col min="16065" max="16065" width="18" style="137" bestFit="1" customWidth="1"/>
    <col min="16066" max="16066" width="10.5703125" style="137" bestFit="1" customWidth="1"/>
    <col min="16067" max="16067" width="17.7109375" style="137" bestFit="1" customWidth="1"/>
    <col min="16068" max="16068" width="15.140625" style="137" bestFit="1" customWidth="1"/>
    <col min="16069" max="16069" width="18" style="137" bestFit="1" customWidth="1"/>
    <col min="16070" max="16070" width="15.7109375" style="137" bestFit="1" customWidth="1"/>
    <col min="16071" max="16071" width="17.7109375" style="137" bestFit="1" customWidth="1"/>
    <col min="16072" max="16072" width="15.7109375" style="137" bestFit="1" customWidth="1"/>
    <col min="16073" max="16073" width="18" style="137" bestFit="1" customWidth="1"/>
    <col min="16074" max="16074" width="12.85546875" style="137" bestFit="1" customWidth="1"/>
    <col min="16075" max="16075" width="12.42578125" style="137" bestFit="1" customWidth="1"/>
    <col min="16076" max="16076" width="10.7109375" style="137" bestFit="1" customWidth="1"/>
    <col min="16077" max="16077" width="10.140625" style="137" customWidth="1"/>
    <col min="16078" max="16078" width="13.140625" style="137" bestFit="1" customWidth="1"/>
    <col min="16079" max="16082" width="0" style="137" hidden="1" customWidth="1"/>
    <col min="16083" max="16083" width="15.140625" style="137" bestFit="1" customWidth="1"/>
    <col min="16084" max="16084" width="13" style="137" bestFit="1" customWidth="1"/>
    <col min="16085" max="16085" width="15.28515625" style="137" bestFit="1" customWidth="1"/>
    <col min="16086" max="16086" width="12.85546875" style="137" bestFit="1" customWidth="1"/>
    <col min="16087" max="16090" width="0" style="137" hidden="1" customWidth="1"/>
    <col min="16091" max="16092" width="17.7109375" style="137" bestFit="1" customWidth="1"/>
    <col min="16093" max="16093" width="18.85546875" style="137" bestFit="1" customWidth="1"/>
    <col min="16094" max="16094" width="12.85546875" style="137" bestFit="1" customWidth="1"/>
    <col min="16095" max="16095" width="17.7109375" style="137" bestFit="1" customWidth="1"/>
    <col min="16096" max="16096" width="12.5703125" style="137" bestFit="1" customWidth="1"/>
    <col min="16097" max="16097" width="18" style="137" bestFit="1" customWidth="1"/>
    <col min="16098" max="16098" width="13" style="137" customWidth="1"/>
    <col min="16099" max="16099" width="15.140625" style="137" bestFit="1" customWidth="1"/>
    <col min="16100" max="16100" width="13" style="137" bestFit="1" customWidth="1"/>
    <col min="16101" max="16101" width="16.7109375" style="137" bestFit="1" customWidth="1"/>
    <col min="16102" max="16102" width="13.140625" style="137" bestFit="1" customWidth="1"/>
    <col min="16103" max="16105" width="12.140625" style="137" customWidth="1"/>
    <col min="16106" max="16107" width="14" style="137" customWidth="1"/>
    <col min="16108" max="16108" width="26.28515625" style="137" customWidth="1"/>
    <col min="16109" max="16109" width="15.42578125" style="137" bestFit="1" customWidth="1"/>
    <col min="16110" max="16110" width="11.140625" style="137" bestFit="1" customWidth="1"/>
    <col min="16111" max="16111" width="9.140625" style="137"/>
    <col min="16112" max="16112" width="9.28515625" style="137" bestFit="1" customWidth="1"/>
    <col min="16113" max="16384" width="9.140625" style="137"/>
  </cols>
  <sheetData>
    <row r="1" spans="1:8" s="155" customFormat="1" ht="90" customHeight="1" x14ac:dyDescent="0.25">
      <c r="A1" s="1156" t="s">
        <v>928</v>
      </c>
      <c r="B1" s="1156"/>
      <c r="C1" s="1156"/>
      <c r="D1" s="1156"/>
      <c r="E1" s="1156"/>
      <c r="F1" s="1156"/>
      <c r="G1" s="1156"/>
      <c r="H1" s="1156"/>
    </row>
    <row r="2" spans="1:8" ht="25.5" customHeight="1" thickBot="1" x14ac:dyDescent="0.3">
      <c r="A2" s="135"/>
      <c r="B2" s="135"/>
      <c r="C2" s="136"/>
      <c r="D2" s="136"/>
      <c r="E2" s="135"/>
      <c r="F2" s="135"/>
      <c r="G2" s="135"/>
      <c r="H2" s="135" t="s">
        <v>462</v>
      </c>
    </row>
    <row r="3" spans="1:8" s="139" customFormat="1" ht="33.75" customHeight="1" x14ac:dyDescent="0.25">
      <c r="A3" s="1143" t="s">
        <v>0</v>
      </c>
      <c r="B3" s="1145" t="s">
        <v>463</v>
      </c>
      <c r="C3" s="1159" t="s">
        <v>467</v>
      </c>
      <c r="D3" s="1154" t="s">
        <v>464</v>
      </c>
      <c r="E3" s="1147" t="s">
        <v>621</v>
      </c>
      <c r="F3" s="1147" t="s">
        <v>851</v>
      </c>
      <c r="G3" s="1147" t="s">
        <v>465</v>
      </c>
      <c r="H3" s="1147" t="s">
        <v>629</v>
      </c>
    </row>
    <row r="4" spans="1:8" s="139" customFormat="1" ht="103.5" customHeight="1" thickBot="1" x14ac:dyDescent="0.3">
      <c r="A4" s="1144"/>
      <c r="B4" s="1146"/>
      <c r="C4" s="1160"/>
      <c r="D4" s="1155"/>
      <c r="E4" s="1148"/>
      <c r="F4" s="1148"/>
      <c r="G4" s="1148"/>
      <c r="H4" s="1148"/>
    </row>
    <row r="5" spans="1:8" s="139" customFormat="1" ht="53.25" customHeight="1" thickBot="1" x14ac:dyDescent="0.3">
      <c r="A5" s="1157" t="s">
        <v>425</v>
      </c>
      <c r="B5" s="1158"/>
      <c r="C5" s="681">
        <f>SUM(C6:C20)</f>
        <v>176566.13004429996</v>
      </c>
      <c r="D5" s="288">
        <f>SUM(D6:D20)</f>
        <v>5287.5812244500003</v>
      </c>
      <c r="E5" s="285">
        <f t="shared" ref="E5:H5" si="0">SUM(E6:E20)</f>
        <v>1716.7670599999999</v>
      </c>
      <c r="F5" s="285">
        <f t="shared" si="0"/>
        <v>1780.22</v>
      </c>
      <c r="G5" s="285">
        <f t="shared" si="0"/>
        <v>1090.94758</v>
      </c>
      <c r="H5" s="285">
        <f t="shared" si="0"/>
        <v>6424.2039999999997</v>
      </c>
    </row>
    <row r="6" spans="1:8" ht="55.5" customHeight="1" x14ac:dyDescent="0.25">
      <c r="A6" s="245">
        <v>1</v>
      </c>
      <c r="B6" s="293" t="s">
        <v>29</v>
      </c>
      <c r="C6" s="296">
        <v>15159.297629799999</v>
      </c>
      <c r="D6" s="290">
        <v>168.03592445000001</v>
      </c>
      <c r="E6" s="286">
        <v>20.00356</v>
      </c>
      <c r="F6" s="286"/>
      <c r="G6" s="286">
        <v>71.933580000000006</v>
      </c>
      <c r="H6" s="286">
        <v>838.31299999999999</v>
      </c>
    </row>
    <row r="7" spans="1:8" ht="51.75" customHeight="1" x14ac:dyDescent="0.25">
      <c r="A7" s="246">
        <v>2</v>
      </c>
      <c r="B7" s="294" t="s">
        <v>408</v>
      </c>
      <c r="C7" s="297">
        <v>6017.2999999999993</v>
      </c>
      <c r="D7" s="292">
        <v>180.1</v>
      </c>
      <c r="E7" s="287">
        <v>35.700000000000003</v>
      </c>
      <c r="F7" s="287"/>
      <c r="G7" s="287"/>
      <c r="H7" s="287">
        <v>4.3</v>
      </c>
    </row>
    <row r="8" spans="1:8" ht="51.75" customHeight="1" x14ac:dyDescent="0.25">
      <c r="A8" s="246">
        <v>3</v>
      </c>
      <c r="B8" s="294" t="s">
        <v>255</v>
      </c>
      <c r="C8" s="297">
        <v>13149.206</v>
      </c>
      <c r="D8" s="292">
        <v>557.4</v>
      </c>
      <c r="E8" s="287">
        <v>119.6</v>
      </c>
      <c r="F8" s="287"/>
      <c r="G8" s="287">
        <v>38.4</v>
      </c>
      <c r="H8" s="287">
        <v>17.8</v>
      </c>
    </row>
    <row r="9" spans="1:8" ht="51.75" customHeight="1" x14ac:dyDescent="0.25">
      <c r="A9" s="246">
        <v>4</v>
      </c>
      <c r="B9" s="294" t="s">
        <v>74</v>
      </c>
      <c r="C9" s="297">
        <v>10528.5443665</v>
      </c>
      <c r="D9" s="292">
        <v>105.6</v>
      </c>
      <c r="E9" s="287">
        <v>49.7</v>
      </c>
      <c r="F9" s="287"/>
      <c r="G9" s="287">
        <v>31.4</v>
      </c>
      <c r="H9" s="287">
        <v>498</v>
      </c>
    </row>
    <row r="10" spans="1:8" ht="51.75" customHeight="1" x14ac:dyDescent="0.25">
      <c r="A10" s="246">
        <v>5</v>
      </c>
      <c r="B10" s="294" t="s">
        <v>90</v>
      </c>
      <c r="C10" s="297">
        <v>16472.491000000002</v>
      </c>
      <c r="D10" s="292">
        <v>1055.3</v>
      </c>
      <c r="E10" s="287">
        <v>143.9</v>
      </c>
      <c r="F10" s="287"/>
      <c r="G10" s="287">
        <v>51</v>
      </c>
      <c r="H10" s="287">
        <v>86.4</v>
      </c>
    </row>
    <row r="11" spans="1:8" ht="51.75" customHeight="1" x14ac:dyDescent="0.25">
      <c r="A11" s="246">
        <v>6</v>
      </c>
      <c r="B11" s="294" t="s">
        <v>101</v>
      </c>
      <c r="C11" s="297">
        <v>8533.5339999999997</v>
      </c>
      <c r="D11" s="292">
        <v>194.7</v>
      </c>
      <c r="E11" s="287"/>
      <c r="F11" s="287"/>
      <c r="G11" s="287"/>
      <c r="H11" s="287">
        <v>21.4</v>
      </c>
    </row>
    <row r="12" spans="1:8" ht="51.75" customHeight="1" x14ac:dyDescent="0.25">
      <c r="A12" s="246">
        <v>7</v>
      </c>
      <c r="B12" s="294" t="s">
        <v>114</v>
      </c>
      <c r="C12" s="297">
        <v>13299.25</v>
      </c>
      <c r="D12" s="292">
        <v>325</v>
      </c>
      <c r="E12" s="287">
        <v>72</v>
      </c>
      <c r="F12" s="287">
        <v>252</v>
      </c>
      <c r="G12" s="287">
        <v>39</v>
      </c>
      <c r="H12" s="287">
        <v>645</v>
      </c>
    </row>
    <row r="13" spans="1:8" ht="51.75" customHeight="1" x14ac:dyDescent="0.25">
      <c r="A13" s="246">
        <v>8</v>
      </c>
      <c r="B13" s="294" t="s">
        <v>131</v>
      </c>
      <c r="C13" s="297">
        <v>14867.809139999998</v>
      </c>
      <c r="D13" s="292">
        <v>1226.8</v>
      </c>
      <c r="E13" s="287">
        <v>816.8</v>
      </c>
      <c r="F13" s="287">
        <v>445.5</v>
      </c>
      <c r="G13" s="287">
        <v>61.7</v>
      </c>
      <c r="H13" s="287">
        <v>573</v>
      </c>
    </row>
    <row r="14" spans="1:8" ht="51.75" customHeight="1" x14ac:dyDescent="0.25">
      <c r="A14" s="246">
        <v>9</v>
      </c>
      <c r="B14" s="294" t="s">
        <v>146</v>
      </c>
      <c r="C14" s="297">
        <v>13510.898745</v>
      </c>
      <c r="D14" s="292">
        <v>457.7</v>
      </c>
      <c r="E14" s="287">
        <v>89.2</v>
      </c>
      <c r="F14" s="287">
        <v>531</v>
      </c>
      <c r="G14" s="287">
        <v>54.4</v>
      </c>
      <c r="H14" s="287">
        <v>281.89999999999998</v>
      </c>
    </row>
    <row r="15" spans="1:8" ht="51.75" customHeight="1" x14ac:dyDescent="0.25">
      <c r="A15" s="246">
        <v>10</v>
      </c>
      <c r="B15" s="294" t="s">
        <v>158</v>
      </c>
      <c r="C15" s="297">
        <v>8720.9406999999992</v>
      </c>
      <c r="D15" s="292">
        <v>321.1601</v>
      </c>
      <c r="E15" s="287"/>
      <c r="F15" s="287"/>
      <c r="G15" s="287">
        <v>61.774000000000001</v>
      </c>
      <c r="H15" s="287">
        <v>191.24100000000001</v>
      </c>
    </row>
    <row r="16" spans="1:8" ht="51.75" customHeight="1" x14ac:dyDescent="0.25">
      <c r="A16" s="246">
        <v>11</v>
      </c>
      <c r="B16" s="294" t="s">
        <v>409</v>
      </c>
      <c r="C16" s="297">
        <v>11153.25</v>
      </c>
      <c r="D16" s="292">
        <v>61.2</v>
      </c>
      <c r="E16" s="287">
        <v>27</v>
      </c>
      <c r="F16" s="287"/>
      <c r="G16" s="287">
        <v>27.8</v>
      </c>
      <c r="H16" s="287">
        <v>3.3</v>
      </c>
    </row>
    <row r="17" spans="1:8" ht="51.75" customHeight="1" x14ac:dyDescent="0.25">
      <c r="A17" s="246">
        <v>12</v>
      </c>
      <c r="B17" s="294" t="s">
        <v>201</v>
      </c>
      <c r="C17" s="297">
        <v>14704.756463</v>
      </c>
      <c r="D17" s="292">
        <v>49.185200000000002</v>
      </c>
      <c r="E17" s="287">
        <v>75.363500000000002</v>
      </c>
      <c r="F17" s="287">
        <v>34.42</v>
      </c>
      <c r="G17" s="287">
        <v>89.24</v>
      </c>
      <c r="H17" s="287">
        <v>476.85</v>
      </c>
    </row>
    <row r="18" spans="1:8" ht="51.75" customHeight="1" x14ac:dyDescent="0.25">
      <c r="A18" s="246">
        <v>13</v>
      </c>
      <c r="B18" s="294" t="s">
        <v>214</v>
      </c>
      <c r="C18" s="297">
        <v>9465.5010000000002</v>
      </c>
      <c r="D18" s="292">
        <v>321.60000000000002</v>
      </c>
      <c r="E18" s="287">
        <v>62.5</v>
      </c>
      <c r="F18" s="287">
        <v>517.29999999999995</v>
      </c>
      <c r="G18" s="287">
        <v>64.400000000000006</v>
      </c>
      <c r="H18" s="287">
        <v>389.7</v>
      </c>
    </row>
    <row r="19" spans="1:8" ht="51.75" customHeight="1" x14ac:dyDescent="0.25">
      <c r="A19" s="246">
        <v>14</v>
      </c>
      <c r="B19" s="294" t="s">
        <v>226</v>
      </c>
      <c r="C19" s="297">
        <v>20983.350999999999</v>
      </c>
      <c r="D19" s="292">
        <v>263.8</v>
      </c>
      <c r="E19" s="287">
        <v>205</v>
      </c>
      <c r="F19" s="287"/>
      <c r="G19" s="287">
        <v>499.9</v>
      </c>
      <c r="H19" s="287">
        <v>2397</v>
      </c>
    </row>
    <row r="20" spans="1:8" ht="51.75" customHeight="1" thickBot="1" x14ac:dyDescent="0.3">
      <c r="A20" s="517">
        <v>15</v>
      </c>
      <c r="B20" s="518" t="s">
        <v>739</v>
      </c>
      <c r="C20" s="682"/>
      <c r="D20" s="519"/>
      <c r="E20" s="520"/>
      <c r="F20" s="520"/>
      <c r="G20" s="520"/>
      <c r="H20" s="520"/>
    </row>
    <row r="22" spans="1:8" x14ac:dyDescent="0.25">
      <c r="F22" s="140"/>
    </row>
    <row r="23" spans="1:8" x14ac:dyDescent="0.25">
      <c r="C23" s="141"/>
      <c r="D23" s="141"/>
    </row>
  </sheetData>
  <mergeCells count="10">
    <mergeCell ref="A1:H1"/>
    <mergeCell ref="F3:F4"/>
    <mergeCell ref="G3:G4"/>
    <mergeCell ref="H3:H4"/>
    <mergeCell ref="A5:B5"/>
    <mergeCell ref="A3:A4"/>
    <mergeCell ref="B3:B4"/>
    <mergeCell ref="E3:E4"/>
    <mergeCell ref="D3:D4"/>
    <mergeCell ref="C3:C4"/>
  </mergeCells>
  <conditionalFormatting sqref="A6:B19 C5">
    <cfRule type="cellIs" dxfId="266" priority="18" operator="lessThan">
      <formula>0</formula>
    </cfRule>
  </conditionalFormatting>
  <conditionalFormatting sqref="C5">
    <cfRule type="cellIs" dxfId="265" priority="12" operator="lessThan">
      <formula>0</formula>
    </cfRule>
  </conditionalFormatting>
  <conditionalFormatting sqref="A1">
    <cfRule type="cellIs" dxfId="264" priority="11" operator="lessThan">
      <formula>0</formula>
    </cfRule>
  </conditionalFormatting>
  <conditionalFormatting sqref="A20:B20">
    <cfRule type="cellIs" dxfId="263" priority="10" operator="lessThan">
      <formula>0</formula>
    </cfRule>
  </conditionalFormatting>
  <conditionalFormatting sqref="C6">
    <cfRule type="cellIs" dxfId="262" priority="7" operator="lessThan">
      <formula>0</formula>
    </cfRule>
  </conditionalFormatting>
  <conditionalFormatting sqref="C6">
    <cfRule type="cellIs" dxfId="261" priority="6" operator="lessThan">
      <formula>0</formula>
    </cfRule>
  </conditionalFormatting>
  <conditionalFormatting sqref="C7:C19">
    <cfRule type="cellIs" dxfId="260" priority="5" operator="lessThan">
      <formula>0</formula>
    </cfRule>
  </conditionalFormatting>
  <conditionalFormatting sqref="C7:C19">
    <cfRule type="cellIs" dxfId="259" priority="4" operator="lessThan">
      <formula>0</formula>
    </cfRule>
  </conditionalFormatting>
  <conditionalFormatting sqref="C20">
    <cfRule type="cellIs" dxfId="258" priority="3" operator="lessThan">
      <formula>0</formula>
    </cfRule>
  </conditionalFormatting>
  <conditionalFormatting sqref="C20">
    <cfRule type="cellIs" dxfId="257" priority="1" operator="lessThan">
      <formula>0</formula>
    </cfRule>
  </conditionalFormatting>
  <conditionalFormatting sqref="C20">
    <cfRule type="cellIs" dxfId="256" priority="2" operator="lessThan">
      <formula>0</formula>
    </cfRule>
  </conditionalFormatting>
  <printOptions horizontalCentered="1"/>
  <pageMargins left="0.39370078740157483" right="0.35433070866141736" top="0.35433070866141736" bottom="0.35433070866141736" header="0" footer="0"/>
  <pageSetup paperSize="9" scale="5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F23"/>
  <sheetViews>
    <sheetView view="pageBreakPreview" zoomScale="55" zoomScaleNormal="40" zoomScaleSheetLayoutView="55" workbookViewId="0">
      <selection activeCell="F8" sqref="F8"/>
    </sheetView>
  </sheetViews>
  <sheetFormatPr defaultRowHeight="20.25" x14ac:dyDescent="0.25"/>
  <cols>
    <col min="1" max="1" width="6" style="137" bestFit="1" customWidth="1"/>
    <col min="2" max="2" width="30.85546875" style="137" customWidth="1"/>
    <col min="3" max="3" width="19.7109375" style="137" customWidth="1"/>
    <col min="4" max="5" width="18.28515625" style="137" customWidth="1"/>
    <col min="6" max="6" width="15.5703125" style="138" customWidth="1"/>
    <col min="7" max="142" width="9.140625" style="137"/>
    <col min="143" max="143" width="6" style="137" bestFit="1" customWidth="1"/>
    <col min="144" max="144" width="23.7109375" style="137" customWidth="1"/>
    <col min="145" max="145" width="19.5703125" style="137" bestFit="1" customWidth="1"/>
    <col min="146" max="146" width="19.7109375" style="137" bestFit="1" customWidth="1"/>
    <col min="147" max="147" width="18.85546875" style="137" bestFit="1" customWidth="1"/>
    <col min="148" max="148" width="12.85546875" style="137" bestFit="1" customWidth="1"/>
    <col min="149" max="149" width="17.7109375" style="137" bestFit="1" customWidth="1"/>
    <col min="150" max="150" width="17.5703125" style="137" bestFit="1" customWidth="1"/>
    <col min="151" max="151" width="18.85546875" style="137" bestFit="1" customWidth="1"/>
    <col min="152" max="152" width="12.42578125" style="137" bestFit="1" customWidth="1"/>
    <col min="153" max="153" width="15.85546875" style="137" bestFit="1" customWidth="1"/>
    <col min="154" max="154" width="17.7109375" style="137" bestFit="1" customWidth="1"/>
    <col min="155" max="155" width="18" style="137" bestFit="1" customWidth="1"/>
    <col min="156" max="156" width="13.5703125" style="137" customWidth="1"/>
    <col min="157" max="157" width="15.85546875" style="137" bestFit="1" customWidth="1"/>
    <col min="158" max="158" width="15.140625" style="137" bestFit="1" customWidth="1"/>
    <col min="159" max="159" width="18" style="137" bestFit="1" customWidth="1"/>
    <col min="160" max="160" width="13.140625" style="137" bestFit="1" customWidth="1"/>
    <col min="161" max="161" width="17.7109375" style="137" bestFit="1" customWidth="1"/>
    <col min="162" max="162" width="15.85546875" style="137" customWidth="1"/>
    <col min="163" max="163" width="18" style="137" bestFit="1" customWidth="1"/>
    <col min="164" max="164" width="13.5703125" style="137" customWidth="1"/>
    <col min="165" max="165" width="15.140625" style="137" bestFit="1" customWidth="1"/>
    <col min="166" max="166" width="12.85546875" style="137" bestFit="1" customWidth="1"/>
    <col min="167" max="167" width="15.28515625" style="137" bestFit="1" customWidth="1"/>
    <col min="168" max="168" width="14.85546875" style="137" bestFit="1" customWidth="1"/>
    <col min="169" max="170" width="17.5703125" style="137" bestFit="1" customWidth="1"/>
    <col min="171" max="171" width="11.140625" style="137" bestFit="1" customWidth="1"/>
    <col min="172" max="172" width="13.42578125" style="137" customWidth="1"/>
    <col min="173" max="173" width="17.7109375" style="137" bestFit="1" customWidth="1"/>
    <col min="174" max="174" width="17.5703125" style="137" bestFit="1" customWidth="1"/>
    <col min="175" max="175" width="18" style="137" bestFit="1" customWidth="1"/>
    <col min="176" max="178" width="12.85546875" style="137" bestFit="1" customWidth="1"/>
    <col min="179" max="179" width="13.85546875" style="137" bestFit="1" customWidth="1"/>
    <col min="180" max="181" width="12.85546875" style="137" bestFit="1" customWidth="1"/>
    <col min="182" max="182" width="11" style="137" bestFit="1" customWidth="1"/>
    <col min="183" max="183" width="13.85546875" style="137" bestFit="1" customWidth="1"/>
    <col min="184" max="184" width="14.85546875" style="137" bestFit="1" customWidth="1"/>
    <col min="185" max="185" width="17.7109375" style="137" bestFit="1" customWidth="1"/>
    <col min="186" max="186" width="15.140625" style="137" bestFit="1" customWidth="1"/>
    <col min="187" max="187" width="16.7109375" style="137" bestFit="1" customWidth="1"/>
    <col min="188" max="188" width="15.7109375" style="137" bestFit="1" customWidth="1"/>
    <col min="189" max="189" width="17.7109375" style="137" bestFit="1" customWidth="1"/>
    <col min="190" max="190" width="15.7109375" style="137" bestFit="1" customWidth="1"/>
    <col min="191" max="191" width="18" style="137" bestFit="1" customWidth="1"/>
    <col min="192" max="192" width="13.140625" style="137" bestFit="1" customWidth="1"/>
    <col min="193" max="193" width="17.7109375" style="137" bestFit="1" customWidth="1"/>
    <col min="194" max="194" width="15.140625" style="137" bestFit="1" customWidth="1"/>
    <col min="195" max="195" width="18" style="137" bestFit="1" customWidth="1"/>
    <col min="196" max="196" width="15.7109375" style="137" bestFit="1" customWidth="1"/>
    <col min="197" max="198" width="15.140625" style="137" bestFit="1" customWidth="1"/>
    <col min="199" max="199" width="15.7109375" style="137" bestFit="1" customWidth="1"/>
    <col min="200" max="200" width="12.85546875" style="137" customWidth="1"/>
    <col min="201" max="201" width="17.7109375" style="137" bestFit="1" customWidth="1"/>
    <col min="202" max="202" width="15.85546875" style="137" bestFit="1" customWidth="1"/>
    <col min="203" max="203" width="18" style="137" bestFit="1" customWidth="1"/>
    <col min="204" max="204" width="10.5703125" style="137" bestFit="1" customWidth="1"/>
    <col min="205" max="205" width="17.7109375" style="137" bestFit="1" customWidth="1"/>
    <col min="206" max="206" width="15.140625" style="137" bestFit="1" customWidth="1"/>
    <col min="207" max="207" width="18" style="137" bestFit="1" customWidth="1"/>
    <col min="208" max="208" width="15.7109375" style="137" bestFit="1" customWidth="1"/>
    <col min="209" max="209" width="17.7109375" style="137" bestFit="1" customWidth="1"/>
    <col min="210" max="210" width="15.7109375" style="137" bestFit="1" customWidth="1"/>
    <col min="211" max="211" width="18" style="137" bestFit="1" customWidth="1"/>
    <col min="212" max="212" width="12.85546875" style="137" bestFit="1" customWidth="1"/>
    <col min="213" max="213" width="12.42578125" style="137" bestFit="1" customWidth="1"/>
    <col min="214" max="214" width="10.7109375" style="137" bestFit="1" customWidth="1"/>
    <col min="215" max="215" width="10.140625" style="137" customWidth="1"/>
    <col min="216" max="216" width="13.140625" style="137" bestFit="1" customWidth="1"/>
    <col min="217" max="220" width="0" style="137" hidden="1" customWidth="1"/>
    <col min="221" max="221" width="15.140625" style="137" bestFit="1" customWidth="1"/>
    <col min="222" max="222" width="13" style="137" bestFit="1" customWidth="1"/>
    <col min="223" max="223" width="15.28515625" style="137" bestFit="1" customWidth="1"/>
    <col min="224" max="224" width="12.85546875" style="137" bestFit="1" customWidth="1"/>
    <col min="225" max="228" width="0" style="137" hidden="1" customWidth="1"/>
    <col min="229" max="230" width="17.7109375" style="137" bestFit="1" customWidth="1"/>
    <col min="231" max="231" width="18.85546875" style="137" bestFit="1" customWidth="1"/>
    <col min="232" max="232" width="12.85546875" style="137" bestFit="1" customWidth="1"/>
    <col min="233" max="233" width="17.7109375" style="137" bestFit="1" customWidth="1"/>
    <col min="234" max="234" width="12.5703125" style="137" bestFit="1" customWidth="1"/>
    <col min="235" max="235" width="18" style="137" bestFit="1" customWidth="1"/>
    <col min="236" max="236" width="13" style="137" customWidth="1"/>
    <col min="237" max="237" width="15.140625" style="137" bestFit="1" customWidth="1"/>
    <col min="238" max="238" width="13" style="137" bestFit="1" customWidth="1"/>
    <col min="239" max="239" width="16.7109375" style="137" bestFit="1" customWidth="1"/>
    <col min="240" max="240" width="13.140625" style="137" bestFit="1" customWidth="1"/>
    <col min="241" max="243" width="12.140625" style="137" customWidth="1"/>
    <col min="244" max="245" width="14" style="137" customWidth="1"/>
    <col min="246" max="246" width="26.28515625" style="137" customWidth="1"/>
    <col min="247" max="247" width="15.42578125" style="137" bestFit="1" customWidth="1"/>
    <col min="248" max="248" width="11.140625" style="137" bestFit="1" customWidth="1"/>
    <col min="249" max="249" width="9.140625" style="137"/>
    <col min="250" max="250" width="9.28515625" style="137" bestFit="1" customWidth="1"/>
    <col min="251" max="398" width="9.140625" style="137"/>
    <col min="399" max="399" width="6" style="137" bestFit="1" customWidth="1"/>
    <col min="400" max="400" width="23.7109375" style="137" customWidth="1"/>
    <col min="401" max="401" width="19.5703125" style="137" bestFit="1" customWidth="1"/>
    <col min="402" max="402" width="19.7109375" style="137" bestFit="1" customWidth="1"/>
    <col min="403" max="403" width="18.85546875" style="137" bestFit="1" customWidth="1"/>
    <col min="404" max="404" width="12.85546875" style="137" bestFit="1" customWidth="1"/>
    <col min="405" max="405" width="17.7109375" style="137" bestFit="1" customWidth="1"/>
    <col min="406" max="406" width="17.5703125" style="137" bestFit="1" customWidth="1"/>
    <col min="407" max="407" width="18.85546875" style="137" bestFit="1" customWidth="1"/>
    <col min="408" max="408" width="12.42578125" style="137" bestFit="1" customWidth="1"/>
    <col min="409" max="409" width="15.85546875" style="137" bestFit="1" customWidth="1"/>
    <col min="410" max="410" width="17.7109375" style="137" bestFit="1" customWidth="1"/>
    <col min="411" max="411" width="18" style="137" bestFit="1" customWidth="1"/>
    <col min="412" max="412" width="13.5703125" style="137" customWidth="1"/>
    <col min="413" max="413" width="15.85546875" style="137" bestFit="1" customWidth="1"/>
    <col min="414" max="414" width="15.140625" style="137" bestFit="1" customWidth="1"/>
    <col min="415" max="415" width="18" style="137" bestFit="1" customWidth="1"/>
    <col min="416" max="416" width="13.140625" style="137" bestFit="1" customWidth="1"/>
    <col min="417" max="417" width="17.7109375" style="137" bestFit="1" customWidth="1"/>
    <col min="418" max="418" width="15.85546875" style="137" customWidth="1"/>
    <col min="419" max="419" width="18" style="137" bestFit="1" customWidth="1"/>
    <col min="420" max="420" width="13.5703125" style="137" customWidth="1"/>
    <col min="421" max="421" width="15.140625" style="137" bestFit="1" customWidth="1"/>
    <col min="422" max="422" width="12.85546875" style="137" bestFit="1" customWidth="1"/>
    <col min="423" max="423" width="15.28515625" style="137" bestFit="1" customWidth="1"/>
    <col min="424" max="424" width="14.85546875" style="137" bestFit="1" customWidth="1"/>
    <col min="425" max="426" width="17.5703125" style="137" bestFit="1" customWidth="1"/>
    <col min="427" max="427" width="11.140625" style="137" bestFit="1" customWidth="1"/>
    <col min="428" max="428" width="13.42578125" style="137" customWidth="1"/>
    <col min="429" max="429" width="17.7109375" style="137" bestFit="1" customWidth="1"/>
    <col min="430" max="430" width="17.5703125" style="137" bestFit="1" customWidth="1"/>
    <col min="431" max="431" width="18" style="137" bestFit="1" customWidth="1"/>
    <col min="432" max="434" width="12.85546875" style="137" bestFit="1" customWidth="1"/>
    <col min="435" max="435" width="13.85546875" style="137" bestFit="1" customWidth="1"/>
    <col min="436" max="437" width="12.85546875" style="137" bestFit="1" customWidth="1"/>
    <col min="438" max="438" width="11" style="137" bestFit="1" customWidth="1"/>
    <col min="439" max="439" width="13.85546875" style="137" bestFit="1" customWidth="1"/>
    <col min="440" max="440" width="14.85546875" style="137" bestFit="1" customWidth="1"/>
    <col min="441" max="441" width="17.7109375" style="137" bestFit="1" customWidth="1"/>
    <col min="442" max="442" width="15.140625" style="137" bestFit="1" customWidth="1"/>
    <col min="443" max="443" width="16.7109375" style="137" bestFit="1" customWidth="1"/>
    <col min="444" max="444" width="15.7109375" style="137" bestFit="1" customWidth="1"/>
    <col min="445" max="445" width="17.7109375" style="137" bestFit="1" customWidth="1"/>
    <col min="446" max="446" width="15.7109375" style="137" bestFit="1" customWidth="1"/>
    <col min="447" max="447" width="18" style="137" bestFit="1" customWidth="1"/>
    <col min="448" max="448" width="13.140625" style="137" bestFit="1" customWidth="1"/>
    <col min="449" max="449" width="17.7109375" style="137" bestFit="1" customWidth="1"/>
    <col min="450" max="450" width="15.140625" style="137" bestFit="1" customWidth="1"/>
    <col min="451" max="451" width="18" style="137" bestFit="1" customWidth="1"/>
    <col min="452" max="452" width="15.7109375" style="137" bestFit="1" customWidth="1"/>
    <col min="453" max="454" width="15.140625" style="137" bestFit="1" customWidth="1"/>
    <col min="455" max="455" width="15.7109375" style="137" bestFit="1" customWidth="1"/>
    <col min="456" max="456" width="12.85546875" style="137" customWidth="1"/>
    <col min="457" max="457" width="17.7109375" style="137" bestFit="1" customWidth="1"/>
    <col min="458" max="458" width="15.85546875" style="137" bestFit="1" customWidth="1"/>
    <col min="459" max="459" width="18" style="137" bestFit="1" customWidth="1"/>
    <col min="460" max="460" width="10.5703125" style="137" bestFit="1" customWidth="1"/>
    <col min="461" max="461" width="17.7109375" style="137" bestFit="1" customWidth="1"/>
    <col min="462" max="462" width="15.140625" style="137" bestFit="1" customWidth="1"/>
    <col min="463" max="463" width="18" style="137" bestFit="1" customWidth="1"/>
    <col min="464" max="464" width="15.7109375" style="137" bestFit="1" customWidth="1"/>
    <col min="465" max="465" width="17.7109375" style="137" bestFit="1" customWidth="1"/>
    <col min="466" max="466" width="15.7109375" style="137" bestFit="1" customWidth="1"/>
    <col min="467" max="467" width="18" style="137" bestFit="1" customWidth="1"/>
    <col min="468" max="468" width="12.85546875" style="137" bestFit="1" customWidth="1"/>
    <col min="469" max="469" width="12.42578125" style="137" bestFit="1" customWidth="1"/>
    <col min="470" max="470" width="10.7109375" style="137" bestFit="1" customWidth="1"/>
    <col min="471" max="471" width="10.140625" style="137" customWidth="1"/>
    <col min="472" max="472" width="13.140625" style="137" bestFit="1" customWidth="1"/>
    <col min="473" max="476" width="0" style="137" hidden="1" customWidth="1"/>
    <col min="477" max="477" width="15.140625" style="137" bestFit="1" customWidth="1"/>
    <col min="478" max="478" width="13" style="137" bestFit="1" customWidth="1"/>
    <col min="479" max="479" width="15.28515625" style="137" bestFit="1" customWidth="1"/>
    <col min="480" max="480" width="12.85546875" style="137" bestFit="1" customWidth="1"/>
    <col min="481" max="484" width="0" style="137" hidden="1" customWidth="1"/>
    <col min="485" max="486" width="17.7109375" style="137" bestFit="1" customWidth="1"/>
    <col min="487" max="487" width="18.85546875" style="137" bestFit="1" customWidth="1"/>
    <col min="488" max="488" width="12.85546875" style="137" bestFit="1" customWidth="1"/>
    <col min="489" max="489" width="17.7109375" style="137" bestFit="1" customWidth="1"/>
    <col min="490" max="490" width="12.5703125" style="137" bestFit="1" customWidth="1"/>
    <col min="491" max="491" width="18" style="137" bestFit="1" customWidth="1"/>
    <col min="492" max="492" width="13" style="137" customWidth="1"/>
    <col min="493" max="493" width="15.140625" style="137" bestFit="1" customWidth="1"/>
    <col min="494" max="494" width="13" style="137" bestFit="1" customWidth="1"/>
    <col min="495" max="495" width="16.7109375" style="137" bestFit="1" customWidth="1"/>
    <col min="496" max="496" width="13.140625" style="137" bestFit="1" customWidth="1"/>
    <col min="497" max="499" width="12.140625" style="137" customWidth="1"/>
    <col min="500" max="501" width="14" style="137" customWidth="1"/>
    <col min="502" max="502" width="26.28515625" style="137" customWidth="1"/>
    <col min="503" max="503" width="15.42578125" style="137" bestFit="1" customWidth="1"/>
    <col min="504" max="504" width="11.140625" style="137" bestFit="1" customWidth="1"/>
    <col min="505" max="505" width="9.140625" style="137"/>
    <col min="506" max="506" width="9.28515625" style="137" bestFit="1" customWidth="1"/>
    <col min="507" max="654" width="9.140625" style="137"/>
    <col min="655" max="655" width="6" style="137" bestFit="1" customWidth="1"/>
    <col min="656" max="656" width="23.7109375" style="137" customWidth="1"/>
    <col min="657" max="657" width="19.5703125" style="137" bestFit="1" customWidth="1"/>
    <col min="658" max="658" width="19.7109375" style="137" bestFit="1" customWidth="1"/>
    <col min="659" max="659" width="18.85546875" style="137" bestFit="1" customWidth="1"/>
    <col min="660" max="660" width="12.85546875" style="137" bestFit="1" customWidth="1"/>
    <col min="661" max="661" width="17.7109375" style="137" bestFit="1" customWidth="1"/>
    <col min="662" max="662" width="17.5703125" style="137" bestFit="1" customWidth="1"/>
    <col min="663" max="663" width="18.85546875" style="137" bestFit="1" customWidth="1"/>
    <col min="664" max="664" width="12.42578125" style="137" bestFit="1" customWidth="1"/>
    <col min="665" max="665" width="15.85546875" style="137" bestFit="1" customWidth="1"/>
    <col min="666" max="666" width="17.7109375" style="137" bestFit="1" customWidth="1"/>
    <col min="667" max="667" width="18" style="137" bestFit="1" customWidth="1"/>
    <col min="668" max="668" width="13.5703125" style="137" customWidth="1"/>
    <col min="669" max="669" width="15.85546875" style="137" bestFit="1" customWidth="1"/>
    <col min="670" max="670" width="15.140625" style="137" bestFit="1" customWidth="1"/>
    <col min="671" max="671" width="18" style="137" bestFit="1" customWidth="1"/>
    <col min="672" max="672" width="13.140625" style="137" bestFit="1" customWidth="1"/>
    <col min="673" max="673" width="17.7109375" style="137" bestFit="1" customWidth="1"/>
    <col min="674" max="674" width="15.85546875" style="137" customWidth="1"/>
    <col min="675" max="675" width="18" style="137" bestFit="1" customWidth="1"/>
    <col min="676" max="676" width="13.5703125" style="137" customWidth="1"/>
    <col min="677" max="677" width="15.140625" style="137" bestFit="1" customWidth="1"/>
    <col min="678" max="678" width="12.85546875" style="137" bestFit="1" customWidth="1"/>
    <col min="679" max="679" width="15.28515625" style="137" bestFit="1" customWidth="1"/>
    <col min="680" max="680" width="14.85546875" style="137" bestFit="1" customWidth="1"/>
    <col min="681" max="682" width="17.5703125" style="137" bestFit="1" customWidth="1"/>
    <col min="683" max="683" width="11.140625" style="137" bestFit="1" customWidth="1"/>
    <col min="684" max="684" width="13.42578125" style="137" customWidth="1"/>
    <col min="685" max="685" width="17.7109375" style="137" bestFit="1" customWidth="1"/>
    <col min="686" max="686" width="17.5703125" style="137" bestFit="1" customWidth="1"/>
    <col min="687" max="687" width="18" style="137" bestFit="1" customWidth="1"/>
    <col min="688" max="690" width="12.85546875" style="137" bestFit="1" customWidth="1"/>
    <col min="691" max="691" width="13.85546875" style="137" bestFit="1" customWidth="1"/>
    <col min="692" max="693" width="12.85546875" style="137" bestFit="1" customWidth="1"/>
    <col min="694" max="694" width="11" style="137" bestFit="1" customWidth="1"/>
    <col min="695" max="695" width="13.85546875" style="137" bestFit="1" customWidth="1"/>
    <col min="696" max="696" width="14.85546875" style="137" bestFit="1" customWidth="1"/>
    <col min="697" max="697" width="17.7109375" style="137" bestFit="1" customWidth="1"/>
    <col min="698" max="698" width="15.140625" style="137" bestFit="1" customWidth="1"/>
    <col min="699" max="699" width="16.7109375" style="137" bestFit="1" customWidth="1"/>
    <col min="700" max="700" width="15.7109375" style="137" bestFit="1" customWidth="1"/>
    <col min="701" max="701" width="17.7109375" style="137" bestFit="1" customWidth="1"/>
    <col min="702" max="702" width="15.7109375" style="137" bestFit="1" customWidth="1"/>
    <col min="703" max="703" width="18" style="137" bestFit="1" customWidth="1"/>
    <col min="704" max="704" width="13.140625" style="137" bestFit="1" customWidth="1"/>
    <col min="705" max="705" width="17.7109375" style="137" bestFit="1" customWidth="1"/>
    <col min="706" max="706" width="15.140625" style="137" bestFit="1" customWidth="1"/>
    <col min="707" max="707" width="18" style="137" bestFit="1" customWidth="1"/>
    <col min="708" max="708" width="15.7109375" style="137" bestFit="1" customWidth="1"/>
    <col min="709" max="710" width="15.140625" style="137" bestFit="1" customWidth="1"/>
    <col min="711" max="711" width="15.7109375" style="137" bestFit="1" customWidth="1"/>
    <col min="712" max="712" width="12.85546875" style="137" customWidth="1"/>
    <col min="713" max="713" width="17.7109375" style="137" bestFit="1" customWidth="1"/>
    <col min="714" max="714" width="15.85546875" style="137" bestFit="1" customWidth="1"/>
    <col min="715" max="715" width="18" style="137" bestFit="1" customWidth="1"/>
    <col min="716" max="716" width="10.5703125" style="137" bestFit="1" customWidth="1"/>
    <col min="717" max="717" width="17.7109375" style="137" bestFit="1" customWidth="1"/>
    <col min="718" max="718" width="15.140625" style="137" bestFit="1" customWidth="1"/>
    <col min="719" max="719" width="18" style="137" bestFit="1" customWidth="1"/>
    <col min="720" max="720" width="15.7109375" style="137" bestFit="1" customWidth="1"/>
    <col min="721" max="721" width="17.7109375" style="137" bestFit="1" customWidth="1"/>
    <col min="722" max="722" width="15.7109375" style="137" bestFit="1" customWidth="1"/>
    <col min="723" max="723" width="18" style="137" bestFit="1" customWidth="1"/>
    <col min="724" max="724" width="12.85546875" style="137" bestFit="1" customWidth="1"/>
    <col min="725" max="725" width="12.42578125" style="137" bestFit="1" customWidth="1"/>
    <col min="726" max="726" width="10.7109375" style="137" bestFit="1" customWidth="1"/>
    <col min="727" max="727" width="10.140625" style="137" customWidth="1"/>
    <col min="728" max="728" width="13.140625" style="137" bestFit="1" customWidth="1"/>
    <col min="729" max="732" width="0" style="137" hidden="1" customWidth="1"/>
    <col min="733" max="733" width="15.140625" style="137" bestFit="1" customWidth="1"/>
    <col min="734" max="734" width="13" style="137" bestFit="1" customWidth="1"/>
    <col min="735" max="735" width="15.28515625" style="137" bestFit="1" customWidth="1"/>
    <col min="736" max="736" width="12.85546875" style="137" bestFit="1" customWidth="1"/>
    <col min="737" max="740" width="0" style="137" hidden="1" customWidth="1"/>
    <col min="741" max="742" width="17.7109375" style="137" bestFit="1" customWidth="1"/>
    <col min="743" max="743" width="18.85546875" style="137" bestFit="1" customWidth="1"/>
    <col min="744" max="744" width="12.85546875" style="137" bestFit="1" customWidth="1"/>
    <col min="745" max="745" width="17.7109375" style="137" bestFit="1" customWidth="1"/>
    <col min="746" max="746" width="12.5703125" style="137" bestFit="1" customWidth="1"/>
    <col min="747" max="747" width="18" style="137" bestFit="1" customWidth="1"/>
    <col min="748" max="748" width="13" style="137" customWidth="1"/>
    <col min="749" max="749" width="15.140625" style="137" bestFit="1" customWidth="1"/>
    <col min="750" max="750" width="13" style="137" bestFit="1" customWidth="1"/>
    <col min="751" max="751" width="16.7109375" style="137" bestFit="1" customWidth="1"/>
    <col min="752" max="752" width="13.140625" style="137" bestFit="1" customWidth="1"/>
    <col min="753" max="755" width="12.140625" style="137" customWidth="1"/>
    <col min="756" max="757" width="14" style="137" customWidth="1"/>
    <col min="758" max="758" width="26.28515625" style="137" customWidth="1"/>
    <col min="759" max="759" width="15.42578125" style="137" bestFit="1" customWidth="1"/>
    <col min="760" max="760" width="11.140625" style="137" bestFit="1" customWidth="1"/>
    <col min="761" max="761" width="9.140625" style="137"/>
    <col min="762" max="762" width="9.28515625" style="137" bestFit="1" customWidth="1"/>
    <col min="763" max="910" width="9.140625" style="137"/>
    <col min="911" max="911" width="6" style="137" bestFit="1" customWidth="1"/>
    <col min="912" max="912" width="23.7109375" style="137" customWidth="1"/>
    <col min="913" max="913" width="19.5703125" style="137" bestFit="1" customWidth="1"/>
    <col min="914" max="914" width="19.7109375" style="137" bestFit="1" customWidth="1"/>
    <col min="915" max="915" width="18.85546875" style="137" bestFit="1" customWidth="1"/>
    <col min="916" max="916" width="12.85546875" style="137" bestFit="1" customWidth="1"/>
    <col min="917" max="917" width="17.7109375" style="137" bestFit="1" customWidth="1"/>
    <col min="918" max="918" width="17.5703125" style="137" bestFit="1" customWidth="1"/>
    <col min="919" max="919" width="18.85546875" style="137" bestFit="1" customWidth="1"/>
    <col min="920" max="920" width="12.42578125" style="137" bestFit="1" customWidth="1"/>
    <col min="921" max="921" width="15.85546875" style="137" bestFit="1" customWidth="1"/>
    <col min="922" max="922" width="17.7109375" style="137" bestFit="1" customWidth="1"/>
    <col min="923" max="923" width="18" style="137" bestFit="1" customWidth="1"/>
    <col min="924" max="924" width="13.5703125" style="137" customWidth="1"/>
    <col min="925" max="925" width="15.85546875" style="137" bestFit="1" customWidth="1"/>
    <col min="926" max="926" width="15.140625" style="137" bestFit="1" customWidth="1"/>
    <col min="927" max="927" width="18" style="137" bestFit="1" customWidth="1"/>
    <col min="928" max="928" width="13.140625" style="137" bestFit="1" customWidth="1"/>
    <col min="929" max="929" width="17.7109375" style="137" bestFit="1" customWidth="1"/>
    <col min="930" max="930" width="15.85546875" style="137" customWidth="1"/>
    <col min="931" max="931" width="18" style="137" bestFit="1" customWidth="1"/>
    <col min="932" max="932" width="13.5703125" style="137" customWidth="1"/>
    <col min="933" max="933" width="15.140625" style="137" bestFit="1" customWidth="1"/>
    <col min="934" max="934" width="12.85546875" style="137" bestFit="1" customWidth="1"/>
    <col min="935" max="935" width="15.28515625" style="137" bestFit="1" customWidth="1"/>
    <col min="936" max="936" width="14.85546875" style="137" bestFit="1" customWidth="1"/>
    <col min="937" max="938" width="17.5703125" style="137" bestFit="1" customWidth="1"/>
    <col min="939" max="939" width="11.140625" style="137" bestFit="1" customWidth="1"/>
    <col min="940" max="940" width="13.42578125" style="137" customWidth="1"/>
    <col min="941" max="941" width="17.7109375" style="137" bestFit="1" customWidth="1"/>
    <col min="942" max="942" width="17.5703125" style="137" bestFit="1" customWidth="1"/>
    <col min="943" max="943" width="18" style="137" bestFit="1" customWidth="1"/>
    <col min="944" max="946" width="12.85546875" style="137" bestFit="1" customWidth="1"/>
    <col min="947" max="947" width="13.85546875" style="137" bestFit="1" customWidth="1"/>
    <col min="948" max="949" width="12.85546875" style="137" bestFit="1" customWidth="1"/>
    <col min="950" max="950" width="11" style="137" bestFit="1" customWidth="1"/>
    <col min="951" max="951" width="13.85546875" style="137" bestFit="1" customWidth="1"/>
    <col min="952" max="952" width="14.85546875" style="137" bestFit="1" customWidth="1"/>
    <col min="953" max="953" width="17.7109375" style="137" bestFit="1" customWidth="1"/>
    <col min="954" max="954" width="15.140625" style="137" bestFit="1" customWidth="1"/>
    <col min="955" max="955" width="16.7109375" style="137" bestFit="1" customWidth="1"/>
    <col min="956" max="956" width="15.7109375" style="137" bestFit="1" customWidth="1"/>
    <col min="957" max="957" width="17.7109375" style="137" bestFit="1" customWidth="1"/>
    <col min="958" max="958" width="15.7109375" style="137" bestFit="1" customWidth="1"/>
    <col min="959" max="959" width="18" style="137" bestFit="1" customWidth="1"/>
    <col min="960" max="960" width="13.140625" style="137" bestFit="1" customWidth="1"/>
    <col min="961" max="961" width="17.7109375" style="137" bestFit="1" customWidth="1"/>
    <col min="962" max="962" width="15.140625" style="137" bestFit="1" customWidth="1"/>
    <col min="963" max="963" width="18" style="137" bestFit="1" customWidth="1"/>
    <col min="964" max="964" width="15.7109375" style="137" bestFit="1" customWidth="1"/>
    <col min="965" max="966" width="15.140625" style="137" bestFit="1" customWidth="1"/>
    <col min="967" max="967" width="15.7109375" style="137" bestFit="1" customWidth="1"/>
    <col min="968" max="968" width="12.85546875" style="137" customWidth="1"/>
    <col min="969" max="969" width="17.7109375" style="137" bestFit="1" customWidth="1"/>
    <col min="970" max="970" width="15.85546875" style="137" bestFit="1" customWidth="1"/>
    <col min="971" max="971" width="18" style="137" bestFit="1" customWidth="1"/>
    <col min="972" max="972" width="10.5703125" style="137" bestFit="1" customWidth="1"/>
    <col min="973" max="973" width="17.7109375" style="137" bestFit="1" customWidth="1"/>
    <col min="974" max="974" width="15.140625" style="137" bestFit="1" customWidth="1"/>
    <col min="975" max="975" width="18" style="137" bestFit="1" customWidth="1"/>
    <col min="976" max="976" width="15.7109375" style="137" bestFit="1" customWidth="1"/>
    <col min="977" max="977" width="17.7109375" style="137" bestFit="1" customWidth="1"/>
    <col min="978" max="978" width="15.7109375" style="137" bestFit="1" customWidth="1"/>
    <col min="979" max="979" width="18" style="137" bestFit="1" customWidth="1"/>
    <col min="980" max="980" width="12.85546875" style="137" bestFit="1" customWidth="1"/>
    <col min="981" max="981" width="12.42578125" style="137" bestFit="1" customWidth="1"/>
    <col min="982" max="982" width="10.7109375" style="137" bestFit="1" customWidth="1"/>
    <col min="983" max="983" width="10.140625" style="137" customWidth="1"/>
    <col min="984" max="984" width="13.140625" style="137" bestFit="1" customWidth="1"/>
    <col min="985" max="988" width="0" style="137" hidden="1" customWidth="1"/>
    <col min="989" max="989" width="15.140625" style="137" bestFit="1" customWidth="1"/>
    <col min="990" max="990" width="13" style="137" bestFit="1" customWidth="1"/>
    <col min="991" max="991" width="15.28515625" style="137" bestFit="1" customWidth="1"/>
    <col min="992" max="992" width="12.85546875" style="137" bestFit="1" customWidth="1"/>
    <col min="993" max="996" width="0" style="137" hidden="1" customWidth="1"/>
    <col min="997" max="998" width="17.7109375" style="137" bestFit="1" customWidth="1"/>
    <col min="999" max="999" width="18.85546875" style="137" bestFit="1" customWidth="1"/>
    <col min="1000" max="1000" width="12.85546875" style="137" bestFit="1" customWidth="1"/>
    <col min="1001" max="1001" width="17.7109375" style="137" bestFit="1" customWidth="1"/>
    <col min="1002" max="1002" width="12.5703125" style="137" bestFit="1" customWidth="1"/>
    <col min="1003" max="1003" width="18" style="137" bestFit="1" customWidth="1"/>
    <col min="1004" max="1004" width="13" style="137" customWidth="1"/>
    <col min="1005" max="1005" width="15.140625" style="137" bestFit="1" customWidth="1"/>
    <col min="1006" max="1006" width="13" style="137" bestFit="1" customWidth="1"/>
    <col min="1007" max="1007" width="16.7109375" style="137" bestFit="1" customWidth="1"/>
    <col min="1008" max="1008" width="13.140625" style="137" bestFit="1" customWidth="1"/>
    <col min="1009" max="1011" width="12.140625" style="137" customWidth="1"/>
    <col min="1012" max="1013" width="14" style="137" customWidth="1"/>
    <col min="1014" max="1014" width="26.28515625" style="137" customWidth="1"/>
    <col min="1015" max="1015" width="15.42578125" style="137" bestFit="1" customWidth="1"/>
    <col min="1016" max="1016" width="11.140625" style="137" bestFit="1" customWidth="1"/>
    <col min="1017" max="1017" width="9.140625" style="137"/>
    <col min="1018" max="1018" width="9.28515625" style="137" bestFit="1" customWidth="1"/>
    <col min="1019" max="1166" width="9.140625" style="137"/>
    <col min="1167" max="1167" width="6" style="137" bestFit="1" customWidth="1"/>
    <col min="1168" max="1168" width="23.7109375" style="137" customWidth="1"/>
    <col min="1169" max="1169" width="19.5703125" style="137" bestFit="1" customWidth="1"/>
    <col min="1170" max="1170" width="19.7109375" style="137" bestFit="1" customWidth="1"/>
    <col min="1171" max="1171" width="18.85546875" style="137" bestFit="1" customWidth="1"/>
    <col min="1172" max="1172" width="12.85546875" style="137" bestFit="1" customWidth="1"/>
    <col min="1173" max="1173" width="17.7109375" style="137" bestFit="1" customWidth="1"/>
    <col min="1174" max="1174" width="17.5703125" style="137" bestFit="1" customWidth="1"/>
    <col min="1175" max="1175" width="18.85546875" style="137" bestFit="1" customWidth="1"/>
    <col min="1176" max="1176" width="12.42578125" style="137" bestFit="1" customWidth="1"/>
    <col min="1177" max="1177" width="15.85546875" style="137" bestFit="1" customWidth="1"/>
    <col min="1178" max="1178" width="17.7109375" style="137" bestFit="1" customWidth="1"/>
    <col min="1179" max="1179" width="18" style="137" bestFit="1" customWidth="1"/>
    <col min="1180" max="1180" width="13.5703125" style="137" customWidth="1"/>
    <col min="1181" max="1181" width="15.85546875" style="137" bestFit="1" customWidth="1"/>
    <col min="1182" max="1182" width="15.140625" style="137" bestFit="1" customWidth="1"/>
    <col min="1183" max="1183" width="18" style="137" bestFit="1" customWidth="1"/>
    <col min="1184" max="1184" width="13.140625" style="137" bestFit="1" customWidth="1"/>
    <col min="1185" max="1185" width="17.7109375" style="137" bestFit="1" customWidth="1"/>
    <col min="1186" max="1186" width="15.85546875" style="137" customWidth="1"/>
    <col min="1187" max="1187" width="18" style="137" bestFit="1" customWidth="1"/>
    <col min="1188" max="1188" width="13.5703125" style="137" customWidth="1"/>
    <col min="1189" max="1189" width="15.140625" style="137" bestFit="1" customWidth="1"/>
    <col min="1190" max="1190" width="12.85546875" style="137" bestFit="1" customWidth="1"/>
    <col min="1191" max="1191" width="15.28515625" style="137" bestFit="1" customWidth="1"/>
    <col min="1192" max="1192" width="14.85546875" style="137" bestFit="1" customWidth="1"/>
    <col min="1193" max="1194" width="17.5703125" style="137" bestFit="1" customWidth="1"/>
    <col min="1195" max="1195" width="11.140625" style="137" bestFit="1" customWidth="1"/>
    <col min="1196" max="1196" width="13.42578125" style="137" customWidth="1"/>
    <col min="1197" max="1197" width="17.7109375" style="137" bestFit="1" customWidth="1"/>
    <col min="1198" max="1198" width="17.5703125" style="137" bestFit="1" customWidth="1"/>
    <col min="1199" max="1199" width="18" style="137" bestFit="1" customWidth="1"/>
    <col min="1200" max="1202" width="12.85546875" style="137" bestFit="1" customWidth="1"/>
    <col min="1203" max="1203" width="13.85546875" style="137" bestFit="1" customWidth="1"/>
    <col min="1204" max="1205" width="12.85546875" style="137" bestFit="1" customWidth="1"/>
    <col min="1206" max="1206" width="11" style="137" bestFit="1" customWidth="1"/>
    <col min="1207" max="1207" width="13.85546875" style="137" bestFit="1" customWidth="1"/>
    <col min="1208" max="1208" width="14.85546875" style="137" bestFit="1" customWidth="1"/>
    <col min="1209" max="1209" width="17.7109375" style="137" bestFit="1" customWidth="1"/>
    <col min="1210" max="1210" width="15.140625" style="137" bestFit="1" customWidth="1"/>
    <col min="1211" max="1211" width="16.7109375" style="137" bestFit="1" customWidth="1"/>
    <col min="1212" max="1212" width="15.7109375" style="137" bestFit="1" customWidth="1"/>
    <col min="1213" max="1213" width="17.7109375" style="137" bestFit="1" customWidth="1"/>
    <col min="1214" max="1214" width="15.7109375" style="137" bestFit="1" customWidth="1"/>
    <col min="1215" max="1215" width="18" style="137" bestFit="1" customWidth="1"/>
    <col min="1216" max="1216" width="13.140625" style="137" bestFit="1" customWidth="1"/>
    <col min="1217" max="1217" width="17.7109375" style="137" bestFit="1" customWidth="1"/>
    <col min="1218" max="1218" width="15.140625" style="137" bestFit="1" customWidth="1"/>
    <col min="1219" max="1219" width="18" style="137" bestFit="1" customWidth="1"/>
    <col min="1220" max="1220" width="15.7109375" style="137" bestFit="1" customWidth="1"/>
    <col min="1221" max="1222" width="15.140625" style="137" bestFit="1" customWidth="1"/>
    <col min="1223" max="1223" width="15.7109375" style="137" bestFit="1" customWidth="1"/>
    <col min="1224" max="1224" width="12.85546875" style="137" customWidth="1"/>
    <col min="1225" max="1225" width="17.7109375" style="137" bestFit="1" customWidth="1"/>
    <col min="1226" max="1226" width="15.85546875" style="137" bestFit="1" customWidth="1"/>
    <col min="1227" max="1227" width="18" style="137" bestFit="1" customWidth="1"/>
    <col min="1228" max="1228" width="10.5703125" style="137" bestFit="1" customWidth="1"/>
    <col min="1229" max="1229" width="17.7109375" style="137" bestFit="1" customWidth="1"/>
    <col min="1230" max="1230" width="15.140625" style="137" bestFit="1" customWidth="1"/>
    <col min="1231" max="1231" width="18" style="137" bestFit="1" customWidth="1"/>
    <col min="1232" max="1232" width="15.7109375" style="137" bestFit="1" customWidth="1"/>
    <col min="1233" max="1233" width="17.7109375" style="137" bestFit="1" customWidth="1"/>
    <col min="1234" max="1234" width="15.7109375" style="137" bestFit="1" customWidth="1"/>
    <col min="1235" max="1235" width="18" style="137" bestFit="1" customWidth="1"/>
    <col min="1236" max="1236" width="12.85546875" style="137" bestFit="1" customWidth="1"/>
    <col min="1237" max="1237" width="12.42578125" style="137" bestFit="1" customWidth="1"/>
    <col min="1238" max="1238" width="10.7109375" style="137" bestFit="1" customWidth="1"/>
    <col min="1239" max="1239" width="10.140625" style="137" customWidth="1"/>
    <col min="1240" max="1240" width="13.140625" style="137" bestFit="1" customWidth="1"/>
    <col min="1241" max="1244" width="0" style="137" hidden="1" customWidth="1"/>
    <col min="1245" max="1245" width="15.140625" style="137" bestFit="1" customWidth="1"/>
    <col min="1246" max="1246" width="13" style="137" bestFit="1" customWidth="1"/>
    <col min="1247" max="1247" width="15.28515625" style="137" bestFit="1" customWidth="1"/>
    <col min="1248" max="1248" width="12.85546875" style="137" bestFit="1" customWidth="1"/>
    <col min="1249" max="1252" width="0" style="137" hidden="1" customWidth="1"/>
    <col min="1253" max="1254" width="17.7109375" style="137" bestFit="1" customWidth="1"/>
    <col min="1255" max="1255" width="18.85546875" style="137" bestFit="1" customWidth="1"/>
    <col min="1256" max="1256" width="12.85546875" style="137" bestFit="1" customWidth="1"/>
    <col min="1257" max="1257" width="17.7109375" style="137" bestFit="1" customWidth="1"/>
    <col min="1258" max="1258" width="12.5703125" style="137" bestFit="1" customWidth="1"/>
    <col min="1259" max="1259" width="18" style="137" bestFit="1" customWidth="1"/>
    <col min="1260" max="1260" width="13" style="137" customWidth="1"/>
    <col min="1261" max="1261" width="15.140625" style="137" bestFit="1" customWidth="1"/>
    <col min="1262" max="1262" width="13" style="137" bestFit="1" customWidth="1"/>
    <col min="1263" max="1263" width="16.7109375" style="137" bestFit="1" customWidth="1"/>
    <col min="1264" max="1264" width="13.140625" style="137" bestFit="1" customWidth="1"/>
    <col min="1265" max="1267" width="12.140625" style="137" customWidth="1"/>
    <col min="1268" max="1269" width="14" style="137" customWidth="1"/>
    <col min="1270" max="1270" width="26.28515625" style="137" customWidth="1"/>
    <col min="1271" max="1271" width="15.42578125" style="137" bestFit="1" customWidth="1"/>
    <col min="1272" max="1272" width="11.140625" style="137" bestFit="1" customWidth="1"/>
    <col min="1273" max="1273" width="9.140625" style="137"/>
    <col min="1274" max="1274" width="9.28515625" style="137" bestFit="1" customWidth="1"/>
    <col min="1275" max="1422" width="9.140625" style="137"/>
    <col min="1423" max="1423" width="6" style="137" bestFit="1" customWidth="1"/>
    <col min="1424" max="1424" width="23.7109375" style="137" customWidth="1"/>
    <col min="1425" max="1425" width="19.5703125" style="137" bestFit="1" customWidth="1"/>
    <col min="1426" max="1426" width="19.7109375" style="137" bestFit="1" customWidth="1"/>
    <col min="1427" max="1427" width="18.85546875" style="137" bestFit="1" customWidth="1"/>
    <col min="1428" max="1428" width="12.85546875" style="137" bestFit="1" customWidth="1"/>
    <col min="1429" max="1429" width="17.7109375" style="137" bestFit="1" customWidth="1"/>
    <col min="1430" max="1430" width="17.5703125" style="137" bestFit="1" customWidth="1"/>
    <col min="1431" max="1431" width="18.85546875" style="137" bestFit="1" customWidth="1"/>
    <col min="1432" max="1432" width="12.42578125" style="137" bestFit="1" customWidth="1"/>
    <col min="1433" max="1433" width="15.85546875" style="137" bestFit="1" customWidth="1"/>
    <col min="1434" max="1434" width="17.7109375" style="137" bestFit="1" customWidth="1"/>
    <col min="1435" max="1435" width="18" style="137" bestFit="1" customWidth="1"/>
    <col min="1436" max="1436" width="13.5703125" style="137" customWidth="1"/>
    <col min="1437" max="1437" width="15.85546875" style="137" bestFit="1" customWidth="1"/>
    <col min="1438" max="1438" width="15.140625" style="137" bestFit="1" customWidth="1"/>
    <col min="1439" max="1439" width="18" style="137" bestFit="1" customWidth="1"/>
    <col min="1440" max="1440" width="13.140625" style="137" bestFit="1" customWidth="1"/>
    <col min="1441" max="1441" width="17.7109375" style="137" bestFit="1" customWidth="1"/>
    <col min="1442" max="1442" width="15.85546875" style="137" customWidth="1"/>
    <col min="1443" max="1443" width="18" style="137" bestFit="1" customWidth="1"/>
    <col min="1444" max="1444" width="13.5703125" style="137" customWidth="1"/>
    <col min="1445" max="1445" width="15.140625" style="137" bestFit="1" customWidth="1"/>
    <col min="1446" max="1446" width="12.85546875" style="137" bestFit="1" customWidth="1"/>
    <col min="1447" max="1447" width="15.28515625" style="137" bestFit="1" customWidth="1"/>
    <col min="1448" max="1448" width="14.85546875" style="137" bestFit="1" customWidth="1"/>
    <col min="1449" max="1450" width="17.5703125" style="137" bestFit="1" customWidth="1"/>
    <col min="1451" max="1451" width="11.140625" style="137" bestFit="1" customWidth="1"/>
    <col min="1452" max="1452" width="13.42578125" style="137" customWidth="1"/>
    <col min="1453" max="1453" width="17.7109375" style="137" bestFit="1" customWidth="1"/>
    <col min="1454" max="1454" width="17.5703125" style="137" bestFit="1" customWidth="1"/>
    <col min="1455" max="1455" width="18" style="137" bestFit="1" customWidth="1"/>
    <col min="1456" max="1458" width="12.85546875" style="137" bestFit="1" customWidth="1"/>
    <col min="1459" max="1459" width="13.85546875" style="137" bestFit="1" customWidth="1"/>
    <col min="1460" max="1461" width="12.85546875" style="137" bestFit="1" customWidth="1"/>
    <col min="1462" max="1462" width="11" style="137" bestFit="1" customWidth="1"/>
    <col min="1463" max="1463" width="13.85546875" style="137" bestFit="1" customWidth="1"/>
    <col min="1464" max="1464" width="14.85546875" style="137" bestFit="1" customWidth="1"/>
    <col min="1465" max="1465" width="17.7109375" style="137" bestFit="1" customWidth="1"/>
    <col min="1466" max="1466" width="15.140625" style="137" bestFit="1" customWidth="1"/>
    <col min="1467" max="1467" width="16.7109375" style="137" bestFit="1" customWidth="1"/>
    <col min="1468" max="1468" width="15.7109375" style="137" bestFit="1" customWidth="1"/>
    <col min="1469" max="1469" width="17.7109375" style="137" bestFit="1" customWidth="1"/>
    <col min="1470" max="1470" width="15.7109375" style="137" bestFit="1" customWidth="1"/>
    <col min="1471" max="1471" width="18" style="137" bestFit="1" customWidth="1"/>
    <col min="1472" max="1472" width="13.140625" style="137" bestFit="1" customWidth="1"/>
    <col min="1473" max="1473" width="17.7109375" style="137" bestFit="1" customWidth="1"/>
    <col min="1474" max="1474" width="15.140625" style="137" bestFit="1" customWidth="1"/>
    <col min="1475" max="1475" width="18" style="137" bestFit="1" customWidth="1"/>
    <col min="1476" max="1476" width="15.7109375" style="137" bestFit="1" customWidth="1"/>
    <col min="1477" max="1478" width="15.140625" style="137" bestFit="1" customWidth="1"/>
    <col min="1479" max="1479" width="15.7109375" style="137" bestFit="1" customWidth="1"/>
    <col min="1480" max="1480" width="12.85546875" style="137" customWidth="1"/>
    <col min="1481" max="1481" width="17.7109375" style="137" bestFit="1" customWidth="1"/>
    <col min="1482" max="1482" width="15.85546875" style="137" bestFit="1" customWidth="1"/>
    <col min="1483" max="1483" width="18" style="137" bestFit="1" customWidth="1"/>
    <col min="1484" max="1484" width="10.5703125" style="137" bestFit="1" customWidth="1"/>
    <col min="1485" max="1485" width="17.7109375" style="137" bestFit="1" customWidth="1"/>
    <col min="1486" max="1486" width="15.140625" style="137" bestFit="1" customWidth="1"/>
    <col min="1487" max="1487" width="18" style="137" bestFit="1" customWidth="1"/>
    <col min="1488" max="1488" width="15.7109375" style="137" bestFit="1" customWidth="1"/>
    <col min="1489" max="1489" width="17.7109375" style="137" bestFit="1" customWidth="1"/>
    <col min="1490" max="1490" width="15.7109375" style="137" bestFit="1" customWidth="1"/>
    <col min="1491" max="1491" width="18" style="137" bestFit="1" customWidth="1"/>
    <col min="1492" max="1492" width="12.85546875" style="137" bestFit="1" customWidth="1"/>
    <col min="1493" max="1493" width="12.42578125" style="137" bestFit="1" customWidth="1"/>
    <col min="1494" max="1494" width="10.7109375" style="137" bestFit="1" customWidth="1"/>
    <col min="1495" max="1495" width="10.140625" style="137" customWidth="1"/>
    <col min="1496" max="1496" width="13.140625" style="137" bestFit="1" customWidth="1"/>
    <col min="1497" max="1500" width="0" style="137" hidden="1" customWidth="1"/>
    <col min="1501" max="1501" width="15.140625" style="137" bestFit="1" customWidth="1"/>
    <col min="1502" max="1502" width="13" style="137" bestFit="1" customWidth="1"/>
    <col min="1503" max="1503" width="15.28515625" style="137" bestFit="1" customWidth="1"/>
    <col min="1504" max="1504" width="12.85546875" style="137" bestFit="1" customWidth="1"/>
    <col min="1505" max="1508" width="0" style="137" hidden="1" customWidth="1"/>
    <col min="1509" max="1510" width="17.7109375" style="137" bestFit="1" customWidth="1"/>
    <col min="1511" max="1511" width="18.85546875" style="137" bestFit="1" customWidth="1"/>
    <col min="1512" max="1512" width="12.85546875" style="137" bestFit="1" customWidth="1"/>
    <col min="1513" max="1513" width="17.7109375" style="137" bestFit="1" customWidth="1"/>
    <col min="1514" max="1514" width="12.5703125" style="137" bestFit="1" customWidth="1"/>
    <col min="1515" max="1515" width="18" style="137" bestFit="1" customWidth="1"/>
    <col min="1516" max="1516" width="13" style="137" customWidth="1"/>
    <col min="1517" max="1517" width="15.140625" style="137" bestFit="1" customWidth="1"/>
    <col min="1518" max="1518" width="13" style="137" bestFit="1" customWidth="1"/>
    <col min="1519" max="1519" width="16.7109375" style="137" bestFit="1" customWidth="1"/>
    <col min="1520" max="1520" width="13.140625" style="137" bestFit="1" customWidth="1"/>
    <col min="1521" max="1523" width="12.140625" style="137" customWidth="1"/>
    <col min="1524" max="1525" width="14" style="137" customWidth="1"/>
    <col min="1526" max="1526" width="26.28515625" style="137" customWidth="1"/>
    <col min="1527" max="1527" width="15.42578125" style="137" bestFit="1" customWidth="1"/>
    <col min="1528" max="1528" width="11.140625" style="137" bestFit="1" customWidth="1"/>
    <col min="1529" max="1529" width="9.140625" style="137"/>
    <col min="1530" max="1530" width="9.28515625" style="137" bestFit="1" customWidth="1"/>
    <col min="1531" max="1678" width="9.140625" style="137"/>
    <col min="1679" max="1679" width="6" style="137" bestFit="1" customWidth="1"/>
    <col min="1680" max="1680" width="23.7109375" style="137" customWidth="1"/>
    <col min="1681" max="1681" width="19.5703125" style="137" bestFit="1" customWidth="1"/>
    <col min="1682" max="1682" width="19.7109375" style="137" bestFit="1" customWidth="1"/>
    <col min="1683" max="1683" width="18.85546875" style="137" bestFit="1" customWidth="1"/>
    <col min="1684" max="1684" width="12.85546875" style="137" bestFit="1" customWidth="1"/>
    <col min="1685" max="1685" width="17.7109375" style="137" bestFit="1" customWidth="1"/>
    <col min="1686" max="1686" width="17.5703125" style="137" bestFit="1" customWidth="1"/>
    <col min="1687" max="1687" width="18.85546875" style="137" bestFit="1" customWidth="1"/>
    <col min="1688" max="1688" width="12.42578125" style="137" bestFit="1" customWidth="1"/>
    <col min="1689" max="1689" width="15.85546875" style="137" bestFit="1" customWidth="1"/>
    <col min="1690" max="1690" width="17.7109375" style="137" bestFit="1" customWidth="1"/>
    <col min="1691" max="1691" width="18" style="137" bestFit="1" customWidth="1"/>
    <col min="1692" max="1692" width="13.5703125" style="137" customWidth="1"/>
    <col min="1693" max="1693" width="15.85546875" style="137" bestFit="1" customWidth="1"/>
    <col min="1694" max="1694" width="15.140625" style="137" bestFit="1" customWidth="1"/>
    <col min="1695" max="1695" width="18" style="137" bestFit="1" customWidth="1"/>
    <col min="1696" max="1696" width="13.140625" style="137" bestFit="1" customWidth="1"/>
    <col min="1697" max="1697" width="17.7109375" style="137" bestFit="1" customWidth="1"/>
    <col min="1698" max="1698" width="15.85546875" style="137" customWidth="1"/>
    <col min="1699" max="1699" width="18" style="137" bestFit="1" customWidth="1"/>
    <col min="1700" max="1700" width="13.5703125" style="137" customWidth="1"/>
    <col min="1701" max="1701" width="15.140625" style="137" bestFit="1" customWidth="1"/>
    <col min="1702" max="1702" width="12.85546875" style="137" bestFit="1" customWidth="1"/>
    <col min="1703" max="1703" width="15.28515625" style="137" bestFit="1" customWidth="1"/>
    <col min="1704" max="1704" width="14.85546875" style="137" bestFit="1" customWidth="1"/>
    <col min="1705" max="1706" width="17.5703125" style="137" bestFit="1" customWidth="1"/>
    <col min="1707" max="1707" width="11.140625" style="137" bestFit="1" customWidth="1"/>
    <col min="1708" max="1708" width="13.42578125" style="137" customWidth="1"/>
    <col min="1709" max="1709" width="17.7109375" style="137" bestFit="1" customWidth="1"/>
    <col min="1710" max="1710" width="17.5703125" style="137" bestFit="1" customWidth="1"/>
    <col min="1711" max="1711" width="18" style="137" bestFit="1" customWidth="1"/>
    <col min="1712" max="1714" width="12.85546875" style="137" bestFit="1" customWidth="1"/>
    <col min="1715" max="1715" width="13.85546875" style="137" bestFit="1" customWidth="1"/>
    <col min="1716" max="1717" width="12.85546875" style="137" bestFit="1" customWidth="1"/>
    <col min="1718" max="1718" width="11" style="137" bestFit="1" customWidth="1"/>
    <col min="1719" max="1719" width="13.85546875" style="137" bestFit="1" customWidth="1"/>
    <col min="1720" max="1720" width="14.85546875" style="137" bestFit="1" customWidth="1"/>
    <col min="1721" max="1721" width="17.7109375" style="137" bestFit="1" customWidth="1"/>
    <col min="1722" max="1722" width="15.140625" style="137" bestFit="1" customWidth="1"/>
    <col min="1723" max="1723" width="16.7109375" style="137" bestFit="1" customWidth="1"/>
    <col min="1724" max="1724" width="15.7109375" style="137" bestFit="1" customWidth="1"/>
    <col min="1725" max="1725" width="17.7109375" style="137" bestFit="1" customWidth="1"/>
    <col min="1726" max="1726" width="15.7109375" style="137" bestFit="1" customWidth="1"/>
    <col min="1727" max="1727" width="18" style="137" bestFit="1" customWidth="1"/>
    <col min="1728" max="1728" width="13.140625" style="137" bestFit="1" customWidth="1"/>
    <col min="1729" max="1729" width="17.7109375" style="137" bestFit="1" customWidth="1"/>
    <col min="1730" max="1730" width="15.140625" style="137" bestFit="1" customWidth="1"/>
    <col min="1731" max="1731" width="18" style="137" bestFit="1" customWidth="1"/>
    <col min="1732" max="1732" width="15.7109375" style="137" bestFit="1" customWidth="1"/>
    <col min="1733" max="1734" width="15.140625" style="137" bestFit="1" customWidth="1"/>
    <col min="1735" max="1735" width="15.7109375" style="137" bestFit="1" customWidth="1"/>
    <col min="1736" max="1736" width="12.85546875" style="137" customWidth="1"/>
    <col min="1737" max="1737" width="17.7109375" style="137" bestFit="1" customWidth="1"/>
    <col min="1738" max="1738" width="15.85546875" style="137" bestFit="1" customWidth="1"/>
    <col min="1739" max="1739" width="18" style="137" bestFit="1" customWidth="1"/>
    <col min="1740" max="1740" width="10.5703125" style="137" bestFit="1" customWidth="1"/>
    <col min="1741" max="1741" width="17.7109375" style="137" bestFit="1" customWidth="1"/>
    <col min="1742" max="1742" width="15.140625" style="137" bestFit="1" customWidth="1"/>
    <col min="1743" max="1743" width="18" style="137" bestFit="1" customWidth="1"/>
    <col min="1744" max="1744" width="15.7109375" style="137" bestFit="1" customWidth="1"/>
    <col min="1745" max="1745" width="17.7109375" style="137" bestFit="1" customWidth="1"/>
    <col min="1746" max="1746" width="15.7109375" style="137" bestFit="1" customWidth="1"/>
    <col min="1747" max="1747" width="18" style="137" bestFit="1" customWidth="1"/>
    <col min="1748" max="1748" width="12.85546875" style="137" bestFit="1" customWidth="1"/>
    <col min="1749" max="1749" width="12.42578125" style="137" bestFit="1" customWidth="1"/>
    <col min="1750" max="1750" width="10.7109375" style="137" bestFit="1" customWidth="1"/>
    <col min="1751" max="1751" width="10.140625" style="137" customWidth="1"/>
    <col min="1752" max="1752" width="13.140625" style="137" bestFit="1" customWidth="1"/>
    <col min="1753" max="1756" width="0" style="137" hidden="1" customWidth="1"/>
    <col min="1757" max="1757" width="15.140625" style="137" bestFit="1" customWidth="1"/>
    <col min="1758" max="1758" width="13" style="137" bestFit="1" customWidth="1"/>
    <col min="1759" max="1759" width="15.28515625" style="137" bestFit="1" customWidth="1"/>
    <col min="1760" max="1760" width="12.85546875" style="137" bestFit="1" customWidth="1"/>
    <col min="1761" max="1764" width="0" style="137" hidden="1" customWidth="1"/>
    <col min="1765" max="1766" width="17.7109375" style="137" bestFit="1" customWidth="1"/>
    <col min="1767" max="1767" width="18.85546875" style="137" bestFit="1" customWidth="1"/>
    <col min="1768" max="1768" width="12.85546875" style="137" bestFit="1" customWidth="1"/>
    <col min="1769" max="1769" width="17.7109375" style="137" bestFit="1" customWidth="1"/>
    <col min="1770" max="1770" width="12.5703125" style="137" bestFit="1" customWidth="1"/>
    <col min="1771" max="1771" width="18" style="137" bestFit="1" customWidth="1"/>
    <col min="1772" max="1772" width="13" style="137" customWidth="1"/>
    <col min="1773" max="1773" width="15.140625" style="137" bestFit="1" customWidth="1"/>
    <col min="1774" max="1774" width="13" style="137" bestFit="1" customWidth="1"/>
    <col min="1775" max="1775" width="16.7109375" style="137" bestFit="1" customWidth="1"/>
    <col min="1776" max="1776" width="13.140625" style="137" bestFit="1" customWidth="1"/>
    <col min="1777" max="1779" width="12.140625" style="137" customWidth="1"/>
    <col min="1780" max="1781" width="14" style="137" customWidth="1"/>
    <col min="1782" max="1782" width="26.28515625" style="137" customWidth="1"/>
    <col min="1783" max="1783" width="15.42578125" style="137" bestFit="1" customWidth="1"/>
    <col min="1784" max="1784" width="11.140625" style="137" bestFit="1" customWidth="1"/>
    <col min="1785" max="1785" width="9.140625" style="137"/>
    <col min="1786" max="1786" width="9.28515625" style="137" bestFit="1" customWidth="1"/>
    <col min="1787" max="1934" width="9.140625" style="137"/>
    <col min="1935" max="1935" width="6" style="137" bestFit="1" customWidth="1"/>
    <col min="1936" max="1936" width="23.7109375" style="137" customWidth="1"/>
    <col min="1937" max="1937" width="19.5703125" style="137" bestFit="1" customWidth="1"/>
    <col min="1938" max="1938" width="19.7109375" style="137" bestFit="1" customWidth="1"/>
    <col min="1939" max="1939" width="18.85546875" style="137" bestFit="1" customWidth="1"/>
    <col min="1940" max="1940" width="12.85546875" style="137" bestFit="1" customWidth="1"/>
    <col min="1941" max="1941" width="17.7109375" style="137" bestFit="1" customWidth="1"/>
    <col min="1942" max="1942" width="17.5703125" style="137" bestFit="1" customWidth="1"/>
    <col min="1943" max="1943" width="18.85546875" style="137" bestFit="1" customWidth="1"/>
    <col min="1944" max="1944" width="12.42578125" style="137" bestFit="1" customWidth="1"/>
    <col min="1945" max="1945" width="15.85546875" style="137" bestFit="1" customWidth="1"/>
    <col min="1946" max="1946" width="17.7109375" style="137" bestFit="1" customWidth="1"/>
    <col min="1947" max="1947" width="18" style="137" bestFit="1" customWidth="1"/>
    <col min="1948" max="1948" width="13.5703125" style="137" customWidth="1"/>
    <col min="1949" max="1949" width="15.85546875" style="137" bestFit="1" customWidth="1"/>
    <col min="1950" max="1950" width="15.140625" style="137" bestFit="1" customWidth="1"/>
    <col min="1951" max="1951" width="18" style="137" bestFit="1" customWidth="1"/>
    <col min="1952" max="1952" width="13.140625" style="137" bestFit="1" customWidth="1"/>
    <col min="1953" max="1953" width="17.7109375" style="137" bestFit="1" customWidth="1"/>
    <col min="1954" max="1954" width="15.85546875" style="137" customWidth="1"/>
    <col min="1955" max="1955" width="18" style="137" bestFit="1" customWidth="1"/>
    <col min="1956" max="1956" width="13.5703125" style="137" customWidth="1"/>
    <col min="1957" max="1957" width="15.140625" style="137" bestFit="1" customWidth="1"/>
    <col min="1958" max="1958" width="12.85546875" style="137" bestFit="1" customWidth="1"/>
    <col min="1959" max="1959" width="15.28515625" style="137" bestFit="1" customWidth="1"/>
    <col min="1960" max="1960" width="14.85546875" style="137" bestFit="1" customWidth="1"/>
    <col min="1961" max="1962" width="17.5703125" style="137" bestFit="1" customWidth="1"/>
    <col min="1963" max="1963" width="11.140625" style="137" bestFit="1" customWidth="1"/>
    <col min="1964" max="1964" width="13.42578125" style="137" customWidth="1"/>
    <col min="1965" max="1965" width="17.7109375" style="137" bestFit="1" customWidth="1"/>
    <col min="1966" max="1966" width="17.5703125" style="137" bestFit="1" customWidth="1"/>
    <col min="1967" max="1967" width="18" style="137" bestFit="1" customWidth="1"/>
    <col min="1968" max="1970" width="12.85546875" style="137" bestFit="1" customWidth="1"/>
    <col min="1971" max="1971" width="13.85546875" style="137" bestFit="1" customWidth="1"/>
    <col min="1972" max="1973" width="12.85546875" style="137" bestFit="1" customWidth="1"/>
    <col min="1974" max="1974" width="11" style="137" bestFit="1" customWidth="1"/>
    <col min="1975" max="1975" width="13.85546875" style="137" bestFit="1" customWidth="1"/>
    <col min="1976" max="1976" width="14.85546875" style="137" bestFit="1" customWidth="1"/>
    <col min="1977" max="1977" width="17.7109375" style="137" bestFit="1" customWidth="1"/>
    <col min="1978" max="1978" width="15.140625" style="137" bestFit="1" customWidth="1"/>
    <col min="1979" max="1979" width="16.7109375" style="137" bestFit="1" customWidth="1"/>
    <col min="1980" max="1980" width="15.7109375" style="137" bestFit="1" customWidth="1"/>
    <col min="1981" max="1981" width="17.7109375" style="137" bestFit="1" customWidth="1"/>
    <col min="1982" max="1982" width="15.7109375" style="137" bestFit="1" customWidth="1"/>
    <col min="1983" max="1983" width="18" style="137" bestFit="1" customWidth="1"/>
    <col min="1984" max="1984" width="13.140625" style="137" bestFit="1" customWidth="1"/>
    <col min="1985" max="1985" width="17.7109375" style="137" bestFit="1" customWidth="1"/>
    <col min="1986" max="1986" width="15.140625" style="137" bestFit="1" customWidth="1"/>
    <col min="1987" max="1987" width="18" style="137" bestFit="1" customWidth="1"/>
    <col min="1988" max="1988" width="15.7109375" style="137" bestFit="1" customWidth="1"/>
    <col min="1989" max="1990" width="15.140625" style="137" bestFit="1" customWidth="1"/>
    <col min="1991" max="1991" width="15.7109375" style="137" bestFit="1" customWidth="1"/>
    <col min="1992" max="1992" width="12.85546875" style="137" customWidth="1"/>
    <col min="1993" max="1993" width="17.7109375" style="137" bestFit="1" customWidth="1"/>
    <col min="1994" max="1994" width="15.85546875" style="137" bestFit="1" customWidth="1"/>
    <col min="1995" max="1995" width="18" style="137" bestFit="1" customWidth="1"/>
    <col min="1996" max="1996" width="10.5703125" style="137" bestFit="1" customWidth="1"/>
    <col min="1997" max="1997" width="17.7109375" style="137" bestFit="1" customWidth="1"/>
    <col min="1998" max="1998" width="15.140625" style="137" bestFit="1" customWidth="1"/>
    <col min="1999" max="1999" width="18" style="137" bestFit="1" customWidth="1"/>
    <col min="2000" max="2000" width="15.7109375" style="137" bestFit="1" customWidth="1"/>
    <col min="2001" max="2001" width="17.7109375" style="137" bestFit="1" customWidth="1"/>
    <col min="2002" max="2002" width="15.7109375" style="137" bestFit="1" customWidth="1"/>
    <col min="2003" max="2003" width="18" style="137" bestFit="1" customWidth="1"/>
    <col min="2004" max="2004" width="12.85546875" style="137" bestFit="1" customWidth="1"/>
    <col min="2005" max="2005" width="12.42578125" style="137" bestFit="1" customWidth="1"/>
    <col min="2006" max="2006" width="10.7109375" style="137" bestFit="1" customWidth="1"/>
    <col min="2007" max="2007" width="10.140625" style="137" customWidth="1"/>
    <col min="2008" max="2008" width="13.140625" style="137" bestFit="1" customWidth="1"/>
    <col min="2009" max="2012" width="0" style="137" hidden="1" customWidth="1"/>
    <col min="2013" max="2013" width="15.140625" style="137" bestFit="1" customWidth="1"/>
    <col min="2014" max="2014" width="13" style="137" bestFit="1" customWidth="1"/>
    <col min="2015" max="2015" width="15.28515625" style="137" bestFit="1" customWidth="1"/>
    <col min="2016" max="2016" width="12.85546875" style="137" bestFit="1" customWidth="1"/>
    <col min="2017" max="2020" width="0" style="137" hidden="1" customWidth="1"/>
    <col min="2021" max="2022" width="17.7109375" style="137" bestFit="1" customWidth="1"/>
    <col min="2023" max="2023" width="18.85546875" style="137" bestFit="1" customWidth="1"/>
    <col min="2024" max="2024" width="12.85546875" style="137" bestFit="1" customWidth="1"/>
    <col min="2025" max="2025" width="17.7109375" style="137" bestFit="1" customWidth="1"/>
    <col min="2026" max="2026" width="12.5703125" style="137" bestFit="1" customWidth="1"/>
    <col min="2027" max="2027" width="18" style="137" bestFit="1" customWidth="1"/>
    <col min="2028" max="2028" width="13" style="137" customWidth="1"/>
    <col min="2029" max="2029" width="15.140625" style="137" bestFit="1" customWidth="1"/>
    <col min="2030" max="2030" width="13" style="137" bestFit="1" customWidth="1"/>
    <col min="2031" max="2031" width="16.7109375" style="137" bestFit="1" customWidth="1"/>
    <col min="2032" max="2032" width="13.140625" style="137" bestFit="1" customWidth="1"/>
    <col min="2033" max="2035" width="12.140625" style="137" customWidth="1"/>
    <col min="2036" max="2037" width="14" style="137" customWidth="1"/>
    <col min="2038" max="2038" width="26.28515625" style="137" customWidth="1"/>
    <col min="2039" max="2039" width="15.42578125" style="137" bestFit="1" customWidth="1"/>
    <col min="2040" max="2040" width="11.140625" style="137" bestFit="1" customWidth="1"/>
    <col min="2041" max="2041" width="9.140625" style="137"/>
    <col min="2042" max="2042" width="9.28515625" style="137" bestFit="1" customWidth="1"/>
    <col min="2043" max="2190" width="9.140625" style="137"/>
    <col min="2191" max="2191" width="6" style="137" bestFit="1" customWidth="1"/>
    <col min="2192" max="2192" width="23.7109375" style="137" customWidth="1"/>
    <col min="2193" max="2193" width="19.5703125" style="137" bestFit="1" customWidth="1"/>
    <col min="2194" max="2194" width="19.7109375" style="137" bestFit="1" customWidth="1"/>
    <col min="2195" max="2195" width="18.85546875" style="137" bestFit="1" customWidth="1"/>
    <col min="2196" max="2196" width="12.85546875" style="137" bestFit="1" customWidth="1"/>
    <col min="2197" max="2197" width="17.7109375" style="137" bestFit="1" customWidth="1"/>
    <col min="2198" max="2198" width="17.5703125" style="137" bestFit="1" customWidth="1"/>
    <col min="2199" max="2199" width="18.85546875" style="137" bestFit="1" customWidth="1"/>
    <col min="2200" max="2200" width="12.42578125" style="137" bestFit="1" customWidth="1"/>
    <col min="2201" max="2201" width="15.85546875" style="137" bestFit="1" customWidth="1"/>
    <col min="2202" max="2202" width="17.7109375" style="137" bestFit="1" customWidth="1"/>
    <col min="2203" max="2203" width="18" style="137" bestFit="1" customWidth="1"/>
    <col min="2204" max="2204" width="13.5703125" style="137" customWidth="1"/>
    <col min="2205" max="2205" width="15.85546875" style="137" bestFit="1" customWidth="1"/>
    <col min="2206" max="2206" width="15.140625" style="137" bestFit="1" customWidth="1"/>
    <col min="2207" max="2207" width="18" style="137" bestFit="1" customWidth="1"/>
    <col min="2208" max="2208" width="13.140625" style="137" bestFit="1" customWidth="1"/>
    <col min="2209" max="2209" width="17.7109375" style="137" bestFit="1" customWidth="1"/>
    <col min="2210" max="2210" width="15.85546875" style="137" customWidth="1"/>
    <col min="2211" max="2211" width="18" style="137" bestFit="1" customWidth="1"/>
    <col min="2212" max="2212" width="13.5703125" style="137" customWidth="1"/>
    <col min="2213" max="2213" width="15.140625" style="137" bestFit="1" customWidth="1"/>
    <col min="2214" max="2214" width="12.85546875" style="137" bestFit="1" customWidth="1"/>
    <col min="2215" max="2215" width="15.28515625" style="137" bestFit="1" customWidth="1"/>
    <col min="2216" max="2216" width="14.85546875" style="137" bestFit="1" customWidth="1"/>
    <col min="2217" max="2218" width="17.5703125" style="137" bestFit="1" customWidth="1"/>
    <col min="2219" max="2219" width="11.140625" style="137" bestFit="1" customWidth="1"/>
    <col min="2220" max="2220" width="13.42578125" style="137" customWidth="1"/>
    <col min="2221" max="2221" width="17.7109375" style="137" bestFit="1" customWidth="1"/>
    <col min="2222" max="2222" width="17.5703125" style="137" bestFit="1" customWidth="1"/>
    <col min="2223" max="2223" width="18" style="137" bestFit="1" customWidth="1"/>
    <col min="2224" max="2226" width="12.85546875" style="137" bestFit="1" customWidth="1"/>
    <col min="2227" max="2227" width="13.85546875" style="137" bestFit="1" customWidth="1"/>
    <col min="2228" max="2229" width="12.85546875" style="137" bestFit="1" customWidth="1"/>
    <col min="2230" max="2230" width="11" style="137" bestFit="1" customWidth="1"/>
    <col min="2231" max="2231" width="13.85546875" style="137" bestFit="1" customWidth="1"/>
    <col min="2232" max="2232" width="14.85546875" style="137" bestFit="1" customWidth="1"/>
    <col min="2233" max="2233" width="17.7109375" style="137" bestFit="1" customWidth="1"/>
    <col min="2234" max="2234" width="15.140625" style="137" bestFit="1" customWidth="1"/>
    <col min="2235" max="2235" width="16.7109375" style="137" bestFit="1" customWidth="1"/>
    <col min="2236" max="2236" width="15.7109375" style="137" bestFit="1" customWidth="1"/>
    <col min="2237" max="2237" width="17.7109375" style="137" bestFit="1" customWidth="1"/>
    <col min="2238" max="2238" width="15.7109375" style="137" bestFit="1" customWidth="1"/>
    <col min="2239" max="2239" width="18" style="137" bestFit="1" customWidth="1"/>
    <col min="2240" max="2240" width="13.140625" style="137" bestFit="1" customWidth="1"/>
    <col min="2241" max="2241" width="17.7109375" style="137" bestFit="1" customWidth="1"/>
    <col min="2242" max="2242" width="15.140625" style="137" bestFit="1" customWidth="1"/>
    <col min="2243" max="2243" width="18" style="137" bestFit="1" customWidth="1"/>
    <col min="2244" max="2244" width="15.7109375" style="137" bestFit="1" customWidth="1"/>
    <col min="2245" max="2246" width="15.140625" style="137" bestFit="1" customWidth="1"/>
    <col min="2247" max="2247" width="15.7109375" style="137" bestFit="1" customWidth="1"/>
    <col min="2248" max="2248" width="12.85546875" style="137" customWidth="1"/>
    <col min="2249" max="2249" width="17.7109375" style="137" bestFit="1" customWidth="1"/>
    <col min="2250" max="2250" width="15.85546875" style="137" bestFit="1" customWidth="1"/>
    <col min="2251" max="2251" width="18" style="137" bestFit="1" customWidth="1"/>
    <col min="2252" max="2252" width="10.5703125" style="137" bestFit="1" customWidth="1"/>
    <col min="2253" max="2253" width="17.7109375" style="137" bestFit="1" customWidth="1"/>
    <col min="2254" max="2254" width="15.140625" style="137" bestFit="1" customWidth="1"/>
    <col min="2255" max="2255" width="18" style="137" bestFit="1" customWidth="1"/>
    <col min="2256" max="2256" width="15.7109375" style="137" bestFit="1" customWidth="1"/>
    <col min="2257" max="2257" width="17.7109375" style="137" bestFit="1" customWidth="1"/>
    <col min="2258" max="2258" width="15.7109375" style="137" bestFit="1" customWidth="1"/>
    <col min="2259" max="2259" width="18" style="137" bestFit="1" customWidth="1"/>
    <col min="2260" max="2260" width="12.85546875" style="137" bestFit="1" customWidth="1"/>
    <col min="2261" max="2261" width="12.42578125" style="137" bestFit="1" customWidth="1"/>
    <col min="2262" max="2262" width="10.7109375" style="137" bestFit="1" customWidth="1"/>
    <col min="2263" max="2263" width="10.140625" style="137" customWidth="1"/>
    <col min="2264" max="2264" width="13.140625" style="137" bestFit="1" customWidth="1"/>
    <col min="2265" max="2268" width="0" style="137" hidden="1" customWidth="1"/>
    <col min="2269" max="2269" width="15.140625" style="137" bestFit="1" customWidth="1"/>
    <col min="2270" max="2270" width="13" style="137" bestFit="1" customWidth="1"/>
    <col min="2271" max="2271" width="15.28515625" style="137" bestFit="1" customWidth="1"/>
    <col min="2272" max="2272" width="12.85546875" style="137" bestFit="1" customWidth="1"/>
    <col min="2273" max="2276" width="0" style="137" hidden="1" customWidth="1"/>
    <col min="2277" max="2278" width="17.7109375" style="137" bestFit="1" customWidth="1"/>
    <col min="2279" max="2279" width="18.85546875" style="137" bestFit="1" customWidth="1"/>
    <col min="2280" max="2280" width="12.85546875" style="137" bestFit="1" customWidth="1"/>
    <col min="2281" max="2281" width="17.7109375" style="137" bestFit="1" customWidth="1"/>
    <col min="2282" max="2282" width="12.5703125" style="137" bestFit="1" customWidth="1"/>
    <col min="2283" max="2283" width="18" style="137" bestFit="1" customWidth="1"/>
    <col min="2284" max="2284" width="13" style="137" customWidth="1"/>
    <col min="2285" max="2285" width="15.140625" style="137" bestFit="1" customWidth="1"/>
    <col min="2286" max="2286" width="13" style="137" bestFit="1" customWidth="1"/>
    <col min="2287" max="2287" width="16.7109375" style="137" bestFit="1" customWidth="1"/>
    <col min="2288" max="2288" width="13.140625" style="137" bestFit="1" customWidth="1"/>
    <col min="2289" max="2291" width="12.140625" style="137" customWidth="1"/>
    <col min="2292" max="2293" width="14" style="137" customWidth="1"/>
    <col min="2294" max="2294" width="26.28515625" style="137" customWidth="1"/>
    <col min="2295" max="2295" width="15.42578125" style="137" bestFit="1" customWidth="1"/>
    <col min="2296" max="2296" width="11.140625" style="137" bestFit="1" customWidth="1"/>
    <col min="2297" max="2297" width="9.140625" style="137"/>
    <col min="2298" max="2298" width="9.28515625" style="137" bestFit="1" customWidth="1"/>
    <col min="2299" max="2446" width="9.140625" style="137"/>
    <col min="2447" max="2447" width="6" style="137" bestFit="1" customWidth="1"/>
    <col min="2448" max="2448" width="23.7109375" style="137" customWidth="1"/>
    <col min="2449" max="2449" width="19.5703125" style="137" bestFit="1" customWidth="1"/>
    <col min="2450" max="2450" width="19.7109375" style="137" bestFit="1" customWidth="1"/>
    <col min="2451" max="2451" width="18.85546875" style="137" bestFit="1" customWidth="1"/>
    <col min="2452" max="2452" width="12.85546875" style="137" bestFit="1" customWidth="1"/>
    <col min="2453" max="2453" width="17.7109375" style="137" bestFit="1" customWidth="1"/>
    <col min="2454" max="2454" width="17.5703125" style="137" bestFit="1" customWidth="1"/>
    <col min="2455" max="2455" width="18.85546875" style="137" bestFit="1" customWidth="1"/>
    <col min="2456" max="2456" width="12.42578125" style="137" bestFit="1" customWidth="1"/>
    <col min="2457" max="2457" width="15.85546875" style="137" bestFit="1" customWidth="1"/>
    <col min="2458" max="2458" width="17.7109375" style="137" bestFit="1" customWidth="1"/>
    <col min="2459" max="2459" width="18" style="137" bestFit="1" customWidth="1"/>
    <col min="2460" max="2460" width="13.5703125" style="137" customWidth="1"/>
    <col min="2461" max="2461" width="15.85546875" style="137" bestFit="1" customWidth="1"/>
    <col min="2462" max="2462" width="15.140625" style="137" bestFit="1" customWidth="1"/>
    <col min="2463" max="2463" width="18" style="137" bestFit="1" customWidth="1"/>
    <col min="2464" max="2464" width="13.140625" style="137" bestFit="1" customWidth="1"/>
    <col min="2465" max="2465" width="17.7109375" style="137" bestFit="1" customWidth="1"/>
    <col min="2466" max="2466" width="15.85546875" style="137" customWidth="1"/>
    <col min="2467" max="2467" width="18" style="137" bestFit="1" customWidth="1"/>
    <col min="2468" max="2468" width="13.5703125" style="137" customWidth="1"/>
    <col min="2469" max="2469" width="15.140625" style="137" bestFit="1" customWidth="1"/>
    <col min="2470" max="2470" width="12.85546875" style="137" bestFit="1" customWidth="1"/>
    <col min="2471" max="2471" width="15.28515625" style="137" bestFit="1" customWidth="1"/>
    <col min="2472" max="2472" width="14.85546875" style="137" bestFit="1" customWidth="1"/>
    <col min="2473" max="2474" width="17.5703125" style="137" bestFit="1" customWidth="1"/>
    <col min="2475" max="2475" width="11.140625" style="137" bestFit="1" customWidth="1"/>
    <col min="2476" max="2476" width="13.42578125" style="137" customWidth="1"/>
    <col min="2477" max="2477" width="17.7109375" style="137" bestFit="1" customWidth="1"/>
    <col min="2478" max="2478" width="17.5703125" style="137" bestFit="1" customWidth="1"/>
    <col min="2479" max="2479" width="18" style="137" bestFit="1" customWidth="1"/>
    <col min="2480" max="2482" width="12.85546875" style="137" bestFit="1" customWidth="1"/>
    <col min="2483" max="2483" width="13.85546875" style="137" bestFit="1" customWidth="1"/>
    <col min="2484" max="2485" width="12.85546875" style="137" bestFit="1" customWidth="1"/>
    <col min="2486" max="2486" width="11" style="137" bestFit="1" customWidth="1"/>
    <col min="2487" max="2487" width="13.85546875" style="137" bestFit="1" customWidth="1"/>
    <col min="2488" max="2488" width="14.85546875" style="137" bestFit="1" customWidth="1"/>
    <col min="2489" max="2489" width="17.7109375" style="137" bestFit="1" customWidth="1"/>
    <col min="2490" max="2490" width="15.140625" style="137" bestFit="1" customWidth="1"/>
    <col min="2491" max="2491" width="16.7109375" style="137" bestFit="1" customWidth="1"/>
    <col min="2492" max="2492" width="15.7109375" style="137" bestFit="1" customWidth="1"/>
    <col min="2493" max="2493" width="17.7109375" style="137" bestFit="1" customWidth="1"/>
    <col min="2494" max="2494" width="15.7109375" style="137" bestFit="1" customWidth="1"/>
    <col min="2495" max="2495" width="18" style="137" bestFit="1" customWidth="1"/>
    <col min="2496" max="2496" width="13.140625" style="137" bestFit="1" customWidth="1"/>
    <col min="2497" max="2497" width="17.7109375" style="137" bestFit="1" customWidth="1"/>
    <col min="2498" max="2498" width="15.140625" style="137" bestFit="1" customWidth="1"/>
    <col min="2499" max="2499" width="18" style="137" bestFit="1" customWidth="1"/>
    <col min="2500" max="2500" width="15.7109375" style="137" bestFit="1" customWidth="1"/>
    <col min="2501" max="2502" width="15.140625" style="137" bestFit="1" customWidth="1"/>
    <col min="2503" max="2503" width="15.7109375" style="137" bestFit="1" customWidth="1"/>
    <col min="2504" max="2504" width="12.85546875" style="137" customWidth="1"/>
    <col min="2505" max="2505" width="17.7109375" style="137" bestFit="1" customWidth="1"/>
    <col min="2506" max="2506" width="15.85546875" style="137" bestFit="1" customWidth="1"/>
    <col min="2507" max="2507" width="18" style="137" bestFit="1" customWidth="1"/>
    <col min="2508" max="2508" width="10.5703125" style="137" bestFit="1" customWidth="1"/>
    <col min="2509" max="2509" width="17.7109375" style="137" bestFit="1" customWidth="1"/>
    <col min="2510" max="2510" width="15.140625" style="137" bestFit="1" customWidth="1"/>
    <col min="2511" max="2511" width="18" style="137" bestFit="1" customWidth="1"/>
    <col min="2512" max="2512" width="15.7109375" style="137" bestFit="1" customWidth="1"/>
    <col min="2513" max="2513" width="17.7109375" style="137" bestFit="1" customWidth="1"/>
    <col min="2514" max="2514" width="15.7109375" style="137" bestFit="1" customWidth="1"/>
    <col min="2515" max="2515" width="18" style="137" bestFit="1" customWidth="1"/>
    <col min="2516" max="2516" width="12.85546875" style="137" bestFit="1" customWidth="1"/>
    <col min="2517" max="2517" width="12.42578125" style="137" bestFit="1" customWidth="1"/>
    <col min="2518" max="2518" width="10.7109375" style="137" bestFit="1" customWidth="1"/>
    <col min="2519" max="2519" width="10.140625" style="137" customWidth="1"/>
    <col min="2520" max="2520" width="13.140625" style="137" bestFit="1" customWidth="1"/>
    <col min="2521" max="2524" width="0" style="137" hidden="1" customWidth="1"/>
    <col min="2525" max="2525" width="15.140625" style="137" bestFit="1" customWidth="1"/>
    <col min="2526" max="2526" width="13" style="137" bestFit="1" customWidth="1"/>
    <col min="2527" max="2527" width="15.28515625" style="137" bestFit="1" customWidth="1"/>
    <col min="2528" max="2528" width="12.85546875" style="137" bestFit="1" customWidth="1"/>
    <col min="2529" max="2532" width="0" style="137" hidden="1" customWidth="1"/>
    <col min="2533" max="2534" width="17.7109375" style="137" bestFit="1" customWidth="1"/>
    <col min="2535" max="2535" width="18.85546875" style="137" bestFit="1" customWidth="1"/>
    <col min="2536" max="2536" width="12.85546875" style="137" bestFit="1" customWidth="1"/>
    <col min="2537" max="2537" width="17.7109375" style="137" bestFit="1" customWidth="1"/>
    <col min="2538" max="2538" width="12.5703125" style="137" bestFit="1" customWidth="1"/>
    <col min="2539" max="2539" width="18" style="137" bestFit="1" customWidth="1"/>
    <col min="2540" max="2540" width="13" style="137" customWidth="1"/>
    <col min="2541" max="2541" width="15.140625" style="137" bestFit="1" customWidth="1"/>
    <col min="2542" max="2542" width="13" style="137" bestFit="1" customWidth="1"/>
    <col min="2543" max="2543" width="16.7109375" style="137" bestFit="1" customWidth="1"/>
    <col min="2544" max="2544" width="13.140625" style="137" bestFit="1" customWidth="1"/>
    <col min="2545" max="2547" width="12.140625" style="137" customWidth="1"/>
    <col min="2548" max="2549" width="14" style="137" customWidth="1"/>
    <col min="2550" max="2550" width="26.28515625" style="137" customWidth="1"/>
    <col min="2551" max="2551" width="15.42578125" style="137" bestFit="1" customWidth="1"/>
    <col min="2552" max="2552" width="11.140625" style="137" bestFit="1" customWidth="1"/>
    <col min="2553" max="2553" width="9.140625" style="137"/>
    <col min="2554" max="2554" width="9.28515625" style="137" bestFit="1" customWidth="1"/>
    <col min="2555" max="2702" width="9.140625" style="137"/>
    <col min="2703" max="2703" width="6" style="137" bestFit="1" customWidth="1"/>
    <col min="2704" max="2704" width="23.7109375" style="137" customWidth="1"/>
    <col min="2705" max="2705" width="19.5703125" style="137" bestFit="1" customWidth="1"/>
    <col min="2706" max="2706" width="19.7109375" style="137" bestFit="1" customWidth="1"/>
    <col min="2707" max="2707" width="18.85546875" style="137" bestFit="1" customWidth="1"/>
    <col min="2708" max="2708" width="12.85546875" style="137" bestFit="1" customWidth="1"/>
    <col min="2709" max="2709" width="17.7109375" style="137" bestFit="1" customWidth="1"/>
    <col min="2710" max="2710" width="17.5703125" style="137" bestFit="1" customWidth="1"/>
    <col min="2711" max="2711" width="18.85546875" style="137" bestFit="1" customWidth="1"/>
    <col min="2712" max="2712" width="12.42578125" style="137" bestFit="1" customWidth="1"/>
    <col min="2713" max="2713" width="15.85546875" style="137" bestFit="1" customWidth="1"/>
    <col min="2714" max="2714" width="17.7109375" style="137" bestFit="1" customWidth="1"/>
    <col min="2715" max="2715" width="18" style="137" bestFit="1" customWidth="1"/>
    <col min="2716" max="2716" width="13.5703125" style="137" customWidth="1"/>
    <col min="2717" max="2717" width="15.85546875" style="137" bestFit="1" customWidth="1"/>
    <col min="2718" max="2718" width="15.140625" style="137" bestFit="1" customWidth="1"/>
    <col min="2719" max="2719" width="18" style="137" bestFit="1" customWidth="1"/>
    <col min="2720" max="2720" width="13.140625" style="137" bestFit="1" customWidth="1"/>
    <col min="2721" max="2721" width="17.7109375" style="137" bestFit="1" customWidth="1"/>
    <col min="2722" max="2722" width="15.85546875" style="137" customWidth="1"/>
    <col min="2723" max="2723" width="18" style="137" bestFit="1" customWidth="1"/>
    <col min="2724" max="2724" width="13.5703125" style="137" customWidth="1"/>
    <col min="2725" max="2725" width="15.140625" style="137" bestFit="1" customWidth="1"/>
    <col min="2726" max="2726" width="12.85546875" style="137" bestFit="1" customWidth="1"/>
    <col min="2727" max="2727" width="15.28515625" style="137" bestFit="1" customWidth="1"/>
    <col min="2728" max="2728" width="14.85546875" style="137" bestFit="1" customWidth="1"/>
    <col min="2729" max="2730" width="17.5703125" style="137" bestFit="1" customWidth="1"/>
    <col min="2731" max="2731" width="11.140625" style="137" bestFit="1" customWidth="1"/>
    <col min="2732" max="2732" width="13.42578125" style="137" customWidth="1"/>
    <col min="2733" max="2733" width="17.7109375" style="137" bestFit="1" customWidth="1"/>
    <col min="2734" max="2734" width="17.5703125" style="137" bestFit="1" customWidth="1"/>
    <col min="2735" max="2735" width="18" style="137" bestFit="1" customWidth="1"/>
    <col min="2736" max="2738" width="12.85546875" style="137" bestFit="1" customWidth="1"/>
    <col min="2739" max="2739" width="13.85546875" style="137" bestFit="1" customWidth="1"/>
    <col min="2740" max="2741" width="12.85546875" style="137" bestFit="1" customWidth="1"/>
    <col min="2742" max="2742" width="11" style="137" bestFit="1" customWidth="1"/>
    <col min="2743" max="2743" width="13.85546875" style="137" bestFit="1" customWidth="1"/>
    <col min="2744" max="2744" width="14.85546875" style="137" bestFit="1" customWidth="1"/>
    <col min="2745" max="2745" width="17.7109375" style="137" bestFit="1" customWidth="1"/>
    <col min="2746" max="2746" width="15.140625" style="137" bestFit="1" customWidth="1"/>
    <col min="2747" max="2747" width="16.7109375" style="137" bestFit="1" customWidth="1"/>
    <col min="2748" max="2748" width="15.7109375" style="137" bestFit="1" customWidth="1"/>
    <col min="2749" max="2749" width="17.7109375" style="137" bestFit="1" customWidth="1"/>
    <col min="2750" max="2750" width="15.7109375" style="137" bestFit="1" customWidth="1"/>
    <col min="2751" max="2751" width="18" style="137" bestFit="1" customWidth="1"/>
    <col min="2752" max="2752" width="13.140625" style="137" bestFit="1" customWidth="1"/>
    <col min="2753" max="2753" width="17.7109375" style="137" bestFit="1" customWidth="1"/>
    <col min="2754" max="2754" width="15.140625" style="137" bestFit="1" customWidth="1"/>
    <col min="2755" max="2755" width="18" style="137" bestFit="1" customWidth="1"/>
    <col min="2756" max="2756" width="15.7109375" style="137" bestFit="1" customWidth="1"/>
    <col min="2757" max="2758" width="15.140625" style="137" bestFit="1" customWidth="1"/>
    <col min="2759" max="2759" width="15.7109375" style="137" bestFit="1" customWidth="1"/>
    <col min="2760" max="2760" width="12.85546875" style="137" customWidth="1"/>
    <col min="2761" max="2761" width="17.7109375" style="137" bestFit="1" customWidth="1"/>
    <col min="2762" max="2762" width="15.85546875" style="137" bestFit="1" customWidth="1"/>
    <col min="2763" max="2763" width="18" style="137" bestFit="1" customWidth="1"/>
    <col min="2764" max="2764" width="10.5703125" style="137" bestFit="1" customWidth="1"/>
    <col min="2765" max="2765" width="17.7109375" style="137" bestFit="1" customWidth="1"/>
    <col min="2766" max="2766" width="15.140625" style="137" bestFit="1" customWidth="1"/>
    <col min="2767" max="2767" width="18" style="137" bestFit="1" customWidth="1"/>
    <col min="2768" max="2768" width="15.7109375" style="137" bestFit="1" customWidth="1"/>
    <col min="2769" max="2769" width="17.7109375" style="137" bestFit="1" customWidth="1"/>
    <col min="2770" max="2770" width="15.7109375" style="137" bestFit="1" customWidth="1"/>
    <col min="2771" max="2771" width="18" style="137" bestFit="1" customWidth="1"/>
    <col min="2772" max="2772" width="12.85546875" style="137" bestFit="1" customWidth="1"/>
    <col min="2773" max="2773" width="12.42578125" style="137" bestFit="1" customWidth="1"/>
    <col min="2774" max="2774" width="10.7109375" style="137" bestFit="1" customWidth="1"/>
    <col min="2775" max="2775" width="10.140625" style="137" customWidth="1"/>
    <col min="2776" max="2776" width="13.140625" style="137" bestFit="1" customWidth="1"/>
    <col min="2777" max="2780" width="0" style="137" hidden="1" customWidth="1"/>
    <col min="2781" max="2781" width="15.140625" style="137" bestFit="1" customWidth="1"/>
    <col min="2782" max="2782" width="13" style="137" bestFit="1" customWidth="1"/>
    <col min="2783" max="2783" width="15.28515625" style="137" bestFit="1" customWidth="1"/>
    <col min="2784" max="2784" width="12.85546875" style="137" bestFit="1" customWidth="1"/>
    <col min="2785" max="2788" width="0" style="137" hidden="1" customWidth="1"/>
    <col min="2789" max="2790" width="17.7109375" style="137" bestFit="1" customWidth="1"/>
    <col min="2791" max="2791" width="18.85546875" style="137" bestFit="1" customWidth="1"/>
    <col min="2792" max="2792" width="12.85546875" style="137" bestFit="1" customWidth="1"/>
    <col min="2793" max="2793" width="17.7109375" style="137" bestFit="1" customWidth="1"/>
    <col min="2794" max="2794" width="12.5703125" style="137" bestFit="1" customWidth="1"/>
    <col min="2795" max="2795" width="18" style="137" bestFit="1" customWidth="1"/>
    <col min="2796" max="2796" width="13" style="137" customWidth="1"/>
    <col min="2797" max="2797" width="15.140625" style="137" bestFit="1" customWidth="1"/>
    <col min="2798" max="2798" width="13" style="137" bestFit="1" customWidth="1"/>
    <col min="2799" max="2799" width="16.7109375" style="137" bestFit="1" customWidth="1"/>
    <col min="2800" max="2800" width="13.140625" style="137" bestFit="1" customWidth="1"/>
    <col min="2801" max="2803" width="12.140625" style="137" customWidth="1"/>
    <col min="2804" max="2805" width="14" style="137" customWidth="1"/>
    <col min="2806" max="2806" width="26.28515625" style="137" customWidth="1"/>
    <col min="2807" max="2807" width="15.42578125" style="137" bestFit="1" customWidth="1"/>
    <col min="2808" max="2808" width="11.140625" style="137" bestFit="1" customWidth="1"/>
    <col min="2809" max="2809" width="9.140625" style="137"/>
    <col min="2810" max="2810" width="9.28515625" style="137" bestFit="1" customWidth="1"/>
    <col min="2811" max="2958" width="9.140625" style="137"/>
    <col min="2959" max="2959" width="6" style="137" bestFit="1" customWidth="1"/>
    <col min="2960" max="2960" width="23.7109375" style="137" customWidth="1"/>
    <col min="2961" max="2961" width="19.5703125" style="137" bestFit="1" customWidth="1"/>
    <col min="2962" max="2962" width="19.7109375" style="137" bestFit="1" customWidth="1"/>
    <col min="2963" max="2963" width="18.85546875" style="137" bestFit="1" customWidth="1"/>
    <col min="2964" max="2964" width="12.85546875" style="137" bestFit="1" customWidth="1"/>
    <col min="2965" max="2965" width="17.7109375" style="137" bestFit="1" customWidth="1"/>
    <col min="2966" max="2966" width="17.5703125" style="137" bestFit="1" customWidth="1"/>
    <col min="2967" max="2967" width="18.85546875" style="137" bestFit="1" customWidth="1"/>
    <col min="2968" max="2968" width="12.42578125" style="137" bestFit="1" customWidth="1"/>
    <col min="2969" max="2969" width="15.85546875" style="137" bestFit="1" customWidth="1"/>
    <col min="2970" max="2970" width="17.7109375" style="137" bestFit="1" customWidth="1"/>
    <col min="2971" max="2971" width="18" style="137" bestFit="1" customWidth="1"/>
    <col min="2972" max="2972" width="13.5703125" style="137" customWidth="1"/>
    <col min="2973" max="2973" width="15.85546875" style="137" bestFit="1" customWidth="1"/>
    <col min="2974" max="2974" width="15.140625" style="137" bestFit="1" customWidth="1"/>
    <col min="2975" max="2975" width="18" style="137" bestFit="1" customWidth="1"/>
    <col min="2976" max="2976" width="13.140625" style="137" bestFit="1" customWidth="1"/>
    <col min="2977" max="2977" width="17.7109375" style="137" bestFit="1" customWidth="1"/>
    <col min="2978" max="2978" width="15.85546875" style="137" customWidth="1"/>
    <col min="2979" max="2979" width="18" style="137" bestFit="1" customWidth="1"/>
    <col min="2980" max="2980" width="13.5703125" style="137" customWidth="1"/>
    <col min="2981" max="2981" width="15.140625" style="137" bestFit="1" customWidth="1"/>
    <col min="2982" max="2982" width="12.85546875" style="137" bestFit="1" customWidth="1"/>
    <col min="2983" max="2983" width="15.28515625" style="137" bestFit="1" customWidth="1"/>
    <col min="2984" max="2984" width="14.85546875" style="137" bestFit="1" customWidth="1"/>
    <col min="2985" max="2986" width="17.5703125" style="137" bestFit="1" customWidth="1"/>
    <col min="2987" max="2987" width="11.140625" style="137" bestFit="1" customWidth="1"/>
    <col min="2988" max="2988" width="13.42578125" style="137" customWidth="1"/>
    <col min="2989" max="2989" width="17.7109375" style="137" bestFit="1" customWidth="1"/>
    <col min="2990" max="2990" width="17.5703125" style="137" bestFit="1" customWidth="1"/>
    <col min="2991" max="2991" width="18" style="137" bestFit="1" customWidth="1"/>
    <col min="2992" max="2994" width="12.85546875" style="137" bestFit="1" customWidth="1"/>
    <col min="2995" max="2995" width="13.85546875" style="137" bestFit="1" customWidth="1"/>
    <col min="2996" max="2997" width="12.85546875" style="137" bestFit="1" customWidth="1"/>
    <col min="2998" max="2998" width="11" style="137" bestFit="1" customWidth="1"/>
    <col min="2999" max="2999" width="13.85546875" style="137" bestFit="1" customWidth="1"/>
    <col min="3000" max="3000" width="14.85546875" style="137" bestFit="1" customWidth="1"/>
    <col min="3001" max="3001" width="17.7109375" style="137" bestFit="1" customWidth="1"/>
    <col min="3002" max="3002" width="15.140625" style="137" bestFit="1" customWidth="1"/>
    <col min="3003" max="3003" width="16.7109375" style="137" bestFit="1" customWidth="1"/>
    <col min="3004" max="3004" width="15.7109375" style="137" bestFit="1" customWidth="1"/>
    <col min="3005" max="3005" width="17.7109375" style="137" bestFit="1" customWidth="1"/>
    <col min="3006" max="3006" width="15.7109375" style="137" bestFit="1" customWidth="1"/>
    <col min="3007" max="3007" width="18" style="137" bestFit="1" customWidth="1"/>
    <col min="3008" max="3008" width="13.140625" style="137" bestFit="1" customWidth="1"/>
    <col min="3009" max="3009" width="17.7109375" style="137" bestFit="1" customWidth="1"/>
    <col min="3010" max="3010" width="15.140625" style="137" bestFit="1" customWidth="1"/>
    <col min="3011" max="3011" width="18" style="137" bestFit="1" customWidth="1"/>
    <col min="3012" max="3012" width="15.7109375" style="137" bestFit="1" customWidth="1"/>
    <col min="3013" max="3014" width="15.140625" style="137" bestFit="1" customWidth="1"/>
    <col min="3015" max="3015" width="15.7109375" style="137" bestFit="1" customWidth="1"/>
    <col min="3016" max="3016" width="12.85546875" style="137" customWidth="1"/>
    <col min="3017" max="3017" width="17.7109375" style="137" bestFit="1" customWidth="1"/>
    <col min="3018" max="3018" width="15.85546875" style="137" bestFit="1" customWidth="1"/>
    <col min="3019" max="3019" width="18" style="137" bestFit="1" customWidth="1"/>
    <col min="3020" max="3020" width="10.5703125" style="137" bestFit="1" customWidth="1"/>
    <col min="3021" max="3021" width="17.7109375" style="137" bestFit="1" customWidth="1"/>
    <col min="3022" max="3022" width="15.140625" style="137" bestFit="1" customWidth="1"/>
    <col min="3023" max="3023" width="18" style="137" bestFit="1" customWidth="1"/>
    <col min="3024" max="3024" width="15.7109375" style="137" bestFit="1" customWidth="1"/>
    <col min="3025" max="3025" width="17.7109375" style="137" bestFit="1" customWidth="1"/>
    <col min="3026" max="3026" width="15.7109375" style="137" bestFit="1" customWidth="1"/>
    <col min="3027" max="3027" width="18" style="137" bestFit="1" customWidth="1"/>
    <col min="3028" max="3028" width="12.85546875" style="137" bestFit="1" customWidth="1"/>
    <col min="3029" max="3029" width="12.42578125" style="137" bestFit="1" customWidth="1"/>
    <col min="3030" max="3030" width="10.7109375" style="137" bestFit="1" customWidth="1"/>
    <col min="3031" max="3031" width="10.140625" style="137" customWidth="1"/>
    <col min="3032" max="3032" width="13.140625" style="137" bestFit="1" customWidth="1"/>
    <col min="3033" max="3036" width="0" style="137" hidden="1" customWidth="1"/>
    <col min="3037" max="3037" width="15.140625" style="137" bestFit="1" customWidth="1"/>
    <col min="3038" max="3038" width="13" style="137" bestFit="1" customWidth="1"/>
    <col min="3039" max="3039" width="15.28515625" style="137" bestFit="1" customWidth="1"/>
    <col min="3040" max="3040" width="12.85546875" style="137" bestFit="1" customWidth="1"/>
    <col min="3041" max="3044" width="0" style="137" hidden="1" customWidth="1"/>
    <col min="3045" max="3046" width="17.7109375" style="137" bestFit="1" customWidth="1"/>
    <col min="3047" max="3047" width="18.85546875" style="137" bestFit="1" customWidth="1"/>
    <col min="3048" max="3048" width="12.85546875" style="137" bestFit="1" customWidth="1"/>
    <col min="3049" max="3049" width="17.7109375" style="137" bestFit="1" customWidth="1"/>
    <col min="3050" max="3050" width="12.5703125" style="137" bestFit="1" customWidth="1"/>
    <col min="3051" max="3051" width="18" style="137" bestFit="1" customWidth="1"/>
    <col min="3052" max="3052" width="13" style="137" customWidth="1"/>
    <col min="3053" max="3053" width="15.140625" style="137" bestFit="1" customWidth="1"/>
    <col min="3054" max="3054" width="13" style="137" bestFit="1" customWidth="1"/>
    <col min="3055" max="3055" width="16.7109375" style="137" bestFit="1" customWidth="1"/>
    <col min="3056" max="3056" width="13.140625" style="137" bestFit="1" customWidth="1"/>
    <col min="3057" max="3059" width="12.140625" style="137" customWidth="1"/>
    <col min="3060" max="3061" width="14" style="137" customWidth="1"/>
    <col min="3062" max="3062" width="26.28515625" style="137" customWidth="1"/>
    <col min="3063" max="3063" width="15.42578125" style="137" bestFit="1" customWidth="1"/>
    <col min="3064" max="3064" width="11.140625" style="137" bestFit="1" customWidth="1"/>
    <col min="3065" max="3065" width="9.140625" style="137"/>
    <col min="3066" max="3066" width="9.28515625" style="137" bestFit="1" customWidth="1"/>
    <col min="3067" max="3214" width="9.140625" style="137"/>
    <col min="3215" max="3215" width="6" style="137" bestFit="1" customWidth="1"/>
    <col min="3216" max="3216" width="23.7109375" style="137" customWidth="1"/>
    <col min="3217" max="3217" width="19.5703125" style="137" bestFit="1" customWidth="1"/>
    <col min="3218" max="3218" width="19.7109375" style="137" bestFit="1" customWidth="1"/>
    <col min="3219" max="3219" width="18.85546875" style="137" bestFit="1" customWidth="1"/>
    <col min="3220" max="3220" width="12.85546875" style="137" bestFit="1" customWidth="1"/>
    <col min="3221" max="3221" width="17.7109375" style="137" bestFit="1" customWidth="1"/>
    <col min="3222" max="3222" width="17.5703125" style="137" bestFit="1" customWidth="1"/>
    <col min="3223" max="3223" width="18.85546875" style="137" bestFit="1" customWidth="1"/>
    <col min="3224" max="3224" width="12.42578125" style="137" bestFit="1" customWidth="1"/>
    <col min="3225" max="3225" width="15.85546875" style="137" bestFit="1" customWidth="1"/>
    <col min="3226" max="3226" width="17.7109375" style="137" bestFit="1" customWidth="1"/>
    <col min="3227" max="3227" width="18" style="137" bestFit="1" customWidth="1"/>
    <col min="3228" max="3228" width="13.5703125" style="137" customWidth="1"/>
    <col min="3229" max="3229" width="15.85546875" style="137" bestFit="1" customWidth="1"/>
    <col min="3230" max="3230" width="15.140625" style="137" bestFit="1" customWidth="1"/>
    <col min="3231" max="3231" width="18" style="137" bestFit="1" customWidth="1"/>
    <col min="3232" max="3232" width="13.140625" style="137" bestFit="1" customWidth="1"/>
    <col min="3233" max="3233" width="17.7109375" style="137" bestFit="1" customWidth="1"/>
    <col min="3234" max="3234" width="15.85546875" style="137" customWidth="1"/>
    <col min="3235" max="3235" width="18" style="137" bestFit="1" customWidth="1"/>
    <col min="3236" max="3236" width="13.5703125" style="137" customWidth="1"/>
    <col min="3237" max="3237" width="15.140625" style="137" bestFit="1" customWidth="1"/>
    <col min="3238" max="3238" width="12.85546875" style="137" bestFit="1" customWidth="1"/>
    <col min="3239" max="3239" width="15.28515625" style="137" bestFit="1" customWidth="1"/>
    <col min="3240" max="3240" width="14.85546875" style="137" bestFit="1" customWidth="1"/>
    <col min="3241" max="3242" width="17.5703125" style="137" bestFit="1" customWidth="1"/>
    <col min="3243" max="3243" width="11.140625" style="137" bestFit="1" customWidth="1"/>
    <col min="3244" max="3244" width="13.42578125" style="137" customWidth="1"/>
    <col min="3245" max="3245" width="17.7109375" style="137" bestFit="1" customWidth="1"/>
    <col min="3246" max="3246" width="17.5703125" style="137" bestFit="1" customWidth="1"/>
    <col min="3247" max="3247" width="18" style="137" bestFit="1" customWidth="1"/>
    <col min="3248" max="3250" width="12.85546875" style="137" bestFit="1" customWidth="1"/>
    <col min="3251" max="3251" width="13.85546875" style="137" bestFit="1" customWidth="1"/>
    <col min="3252" max="3253" width="12.85546875" style="137" bestFit="1" customWidth="1"/>
    <col min="3254" max="3254" width="11" style="137" bestFit="1" customWidth="1"/>
    <col min="3255" max="3255" width="13.85546875" style="137" bestFit="1" customWidth="1"/>
    <col min="3256" max="3256" width="14.85546875" style="137" bestFit="1" customWidth="1"/>
    <col min="3257" max="3257" width="17.7109375" style="137" bestFit="1" customWidth="1"/>
    <col min="3258" max="3258" width="15.140625" style="137" bestFit="1" customWidth="1"/>
    <col min="3259" max="3259" width="16.7109375" style="137" bestFit="1" customWidth="1"/>
    <col min="3260" max="3260" width="15.7109375" style="137" bestFit="1" customWidth="1"/>
    <col min="3261" max="3261" width="17.7109375" style="137" bestFit="1" customWidth="1"/>
    <col min="3262" max="3262" width="15.7109375" style="137" bestFit="1" customWidth="1"/>
    <col min="3263" max="3263" width="18" style="137" bestFit="1" customWidth="1"/>
    <col min="3264" max="3264" width="13.140625" style="137" bestFit="1" customWidth="1"/>
    <col min="3265" max="3265" width="17.7109375" style="137" bestFit="1" customWidth="1"/>
    <col min="3266" max="3266" width="15.140625" style="137" bestFit="1" customWidth="1"/>
    <col min="3267" max="3267" width="18" style="137" bestFit="1" customWidth="1"/>
    <col min="3268" max="3268" width="15.7109375" style="137" bestFit="1" customWidth="1"/>
    <col min="3269" max="3270" width="15.140625" style="137" bestFit="1" customWidth="1"/>
    <col min="3271" max="3271" width="15.7109375" style="137" bestFit="1" customWidth="1"/>
    <col min="3272" max="3272" width="12.85546875" style="137" customWidth="1"/>
    <col min="3273" max="3273" width="17.7109375" style="137" bestFit="1" customWidth="1"/>
    <col min="3274" max="3274" width="15.85546875" style="137" bestFit="1" customWidth="1"/>
    <col min="3275" max="3275" width="18" style="137" bestFit="1" customWidth="1"/>
    <col min="3276" max="3276" width="10.5703125" style="137" bestFit="1" customWidth="1"/>
    <col min="3277" max="3277" width="17.7109375" style="137" bestFit="1" customWidth="1"/>
    <col min="3278" max="3278" width="15.140625" style="137" bestFit="1" customWidth="1"/>
    <col min="3279" max="3279" width="18" style="137" bestFit="1" customWidth="1"/>
    <col min="3280" max="3280" width="15.7109375" style="137" bestFit="1" customWidth="1"/>
    <col min="3281" max="3281" width="17.7109375" style="137" bestFit="1" customWidth="1"/>
    <col min="3282" max="3282" width="15.7109375" style="137" bestFit="1" customWidth="1"/>
    <col min="3283" max="3283" width="18" style="137" bestFit="1" customWidth="1"/>
    <col min="3284" max="3284" width="12.85546875" style="137" bestFit="1" customWidth="1"/>
    <col min="3285" max="3285" width="12.42578125" style="137" bestFit="1" customWidth="1"/>
    <col min="3286" max="3286" width="10.7109375" style="137" bestFit="1" customWidth="1"/>
    <col min="3287" max="3287" width="10.140625" style="137" customWidth="1"/>
    <col min="3288" max="3288" width="13.140625" style="137" bestFit="1" customWidth="1"/>
    <col min="3289" max="3292" width="0" style="137" hidden="1" customWidth="1"/>
    <col min="3293" max="3293" width="15.140625" style="137" bestFit="1" customWidth="1"/>
    <col min="3294" max="3294" width="13" style="137" bestFit="1" customWidth="1"/>
    <col min="3295" max="3295" width="15.28515625" style="137" bestFit="1" customWidth="1"/>
    <col min="3296" max="3296" width="12.85546875" style="137" bestFit="1" customWidth="1"/>
    <col min="3297" max="3300" width="0" style="137" hidden="1" customWidth="1"/>
    <col min="3301" max="3302" width="17.7109375" style="137" bestFit="1" customWidth="1"/>
    <col min="3303" max="3303" width="18.85546875" style="137" bestFit="1" customWidth="1"/>
    <col min="3304" max="3304" width="12.85546875" style="137" bestFit="1" customWidth="1"/>
    <col min="3305" max="3305" width="17.7109375" style="137" bestFit="1" customWidth="1"/>
    <col min="3306" max="3306" width="12.5703125" style="137" bestFit="1" customWidth="1"/>
    <col min="3307" max="3307" width="18" style="137" bestFit="1" customWidth="1"/>
    <col min="3308" max="3308" width="13" style="137" customWidth="1"/>
    <col min="3309" max="3309" width="15.140625" style="137" bestFit="1" customWidth="1"/>
    <col min="3310" max="3310" width="13" style="137" bestFit="1" customWidth="1"/>
    <col min="3311" max="3311" width="16.7109375" style="137" bestFit="1" customWidth="1"/>
    <col min="3312" max="3312" width="13.140625" style="137" bestFit="1" customWidth="1"/>
    <col min="3313" max="3315" width="12.140625" style="137" customWidth="1"/>
    <col min="3316" max="3317" width="14" style="137" customWidth="1"/>
    <col min="3318" max="3318" width="26.28515625" style="137" customWidth="1"/>
    <col min="3319" max="3319" width="15.42578125" style="137" bestFit="1" customWidth="1"/>
    <col min="3320" max="3320" width="11.140625" style="137" bestFit="1" customWidth="1"/>
    <col min="3321" max="3321" width="9.140625" style="137"/>
    <col min="3322" max="3322" width="9.28515625" style="137" bestFit="1" customWidth="1"/>
    <col min="3323" max="3470" width="9.140625" style="137"/>
    <col min="3471" max="3471" width="6" style="137" bestFit="1" customWidth="1"/>
    <col min="3472" max="3472" width="23.7109375" style="137" customWidth="1"/>
    <col min="3473" max="3473" width="19.5703125" style="137" bestFit="1" customWidth="1"/>
    <col min="3474" max="3474" width="19.7109375" style="137" bestFit="1" customWidth="1"/>
    <col min="3475" max="3475" width="18.85546875" style="137" bestFit="1" customWidth="1"/>
    <col min="3476" max="3476" width="12.85546875" style="137" bestFit="1" customWidth="1"/>
    <col min="3477" max="3477" width="17.7109375" style="137" bestFit="1" customWidth="1"/>
    <col min="3478" max="3478" width="17.5703125" style="137" bestFit="1" customWidth="1"/>
    <col min="3479" max="3479" width="18.85546875" style="137" bestFit="1" customWidth="1"/>
    <col min="3480" max="3480" width="12.42578125" style="137" bestFit="1" customWidth="1"/>
    <col min="3481" max="3481" width="15.85546875" style="137" bestFit="1" customWidth="1"/>
    <col min="3482" max="3482" width="17.7109375" style="137" bestFit="1" customWidth="1"/>
    <col min="3483" max="3483" width="18" style="137" bestFit="1" customWidth="1"/>
    <col min="3484" max="3484" width="13.5703125" style="137" customWidth="1"/>
    <col min="3485" max="3485" width="15.85546875" style="137" bestFit="1" customWidth="1"/>
    <col min="3486" max="3486" width="15.140625" style="137" bestFit="1" customWidth="1"/>
    <col min="3487" max="3487" width="18" style="137" bestFit="1" customWidth="1"/>
    <col min="3488" max="3488" width="13.140625" style="137" bestFit="1" customWidth="1"/>
    <col min="3489" max="3489" width="17.7109375" style="137" bestFit="1" customWidth="1"/>
    <col min="3490" max="3490" width="15.85546875" style="137" customWidth="1"/>
    <col min="3491" max="3491" width="18" style="137" bestFit="1" customWidth="1"/>
    <col min="3492" max="3492" width="13.5703125" style="137" customWidth="1"/>
    <col min="3493" max="3493" width="15.140625" style="137" bestFit="1" customWidth="1"/>
    <col min="3494" max="3494" width="12.85546875" style="137" bestFit="1" customWidth="1"/>
    <col min="3495" max="3495" width="15.28515625" style="137" bestFit="1" customWidth="1"/>
    <col min="3496" max="3496" width="14.85546875" style="137" bestFit="1" customWidth="1"/>
    <col min="3497" max="3498" width="17.5703125" style="137" bestFit="1" customWidth="1"/>
    <col min="3499" max="3499" width="11.140625" style="137" bestFit="1" customWidth="1"/>
    <col min="3500" max="3500" width="13.42578125" style="137" customWidth="1"/>
    <col min="3501" max="3501" width="17.7109375" style="137" bestFit="1" customWidth="1"/>
    <col min="3502" max="3502" width="17.5703125" style="137" bestFit="1" customWidth="1"/>
    <col min="3503" max="3503" width="18" style="137" bestFit="1" customWidth="1"/>
    <col min="3504" max="3506" width="12.85546875" style="137" bestFit="1" customWidth="1"/>
    <col min="3507" max="3507" width="13.85546875" style="137" bestFit="1" customWidth="1"/>
    <col min="3508" max="3509" width="12.85546875" style="137" bestFit="1" customWidth="1"/>
    <col min="3510" max="3510" width="11" style="137" bestFit="1" customWidth="1"/>
    <col min="3511" max="3511" width="13.85546875" style="137" bestFit="1" customWidth="1"/>
    <col min="3512" max="3512" width="14.85546875" style="137" bestFit="1" customWidth="1"/>
    <col min="3513" max="3513" width="17.7109375" style="137" bestFit="1" customWidth="1"/>
    <col min="3514" max="3514" width="15.140625" style="137" bestFit="1" customWidth="1"/>
    <col min="3515" max="3515" width="16.7109375" style="137" bestFit="1" customWidth="1"/>
    <col min="3516" max="3516" width="15.7109375" style="137" bestFit="1" customWidth="1"/>
    <col min="3517" max="3517" width="17.7109375" style="137" bestFit="1" customWidth="1"/>
    <col min="3518" max="3518" width="15.7109375" style="137" bestFit="1" customWidth="1"/>
    <col min="3519" max="3519" width="18" style="137" bestFit="1" customWidth="1"/>
    <col min="3520" max="3520" width="13.140625" style="137" bestFit="1" customWidth="1"/>
    <col min="3521" max="3521" width="17.7109375" style="137" bestFit="1" customWidth="1"/>
    <col min="3522" max="3522" width="15.140625" style="137" bestFit="1" customWidth="1"/>
    <col min="3523" max="3523" width="18" style="137" bestFit="1" customWidth="1"/>
    <col min="3524" max="3524" width="15.7109375" style="137" bestFit="1" customWidth="1"/>
    <col min="3525" max="3526" width="15.140625" style="137" bestFit="1" customWidth="1"/>
    <col min="3527" max="3527" width="15.7109375" style="137" bestFit="1" customWidth="1"/>
    <col min="3528" max="3528" width="12.85546875" style="137" customWidth="1"/>
    <col min="3529" max="3529" width="17.7109375" style="137" bestFit="1" customWidth="1"/>
    <col min="3530" max="3530" width="15.85546875" style="137" bestFit="1" customWidth="1"/>
    <col min="3531" max="3531" width="18" style="137" bestFit="1" customWidth="1"/>
    <col min="3532" max="3532" width="10.5703125" style="137" bestFit="1" customWidth="1"/>
    <col min="3533" max="3533" width="17.7109375" style="137" bestFit="1" customWidth="1"/>
    <col min="3534" max="3534" width="15.140625" style="137" bestFit="1" customWidth="1"/>
    <col min="3535" max="3535" width="18" style="137" bestFit="1" customWidth="1"/>
    <col min="3536" max="3536" width="15.7109375" style="137" bestFit="1" customWidth="1"/>
    <col min="3537" max="3537" width="17.7109375" style="137" bestFit="1" customWidth="1"/>
    <col min="3538" max="3538" width="15.7109375" style="137" bestFit="1" customWidth="1"/>
    <col min="3539" max="3539" width="18" style="137" bestFit="1" customWidth="1"/>
    <col min="3540" max="3540" width="12.85546875" style="137" bestFit="1" customWidth="1"/>
    <col min="3541" max="3541" width="12.42578125" style="137" bestFit="1" customWidth="1"/>
    <col min="3542" max="3542" width="10.7109375" style="137" bestFit="1" customWidth="1"/>
    <col min="3543" max="3543" width="10.140625" style="137" customWidth="1"/>
    <col min="3544" max="3544" width="13.140625" style="137" bestFit="1" customWidth="1"/>
    <col min="3545" max="3548" width="0" style="137" hidden="1" customWidth="1"/>
    <col min="3549" max="3549" width="15.140625" style="137" bestFit="1" customWidth="1"/>
    <col min="3550" max="3550" width="13" style="137" bestFit="1" customWidth="1"/>
    <col min="3551" max="3551" width="15.28515625" style="137" bestFit="1" customWidth="1"/>
    <col min="3552" max="3552" width="12.85546875" style="137" bestFit="1" customWidth="1"/>
    <col min="3553" max="3556" width="0" style="137" hidden="1" customWidth="1"/>
    <col min="3557" max="3558" width="17.7109375" style="137" bestFit="1" customWidth="1"/>
    <col min="3559" max="3559" width="18.85546875" style="137" bestFit="1" customWidth="1"/>
    <col min="3560" max="3560" width="12.85546875" style="137" bestFit="1" customWidth="1"/>
    <col min="3561" max="3561" width="17.7109375" style="137" bestFit="1" customWidth="1"/>
    <col min="3562" max="3562" width="12.5703125" style="137" bestFit="1" customWidth="1"/>
    <col min="3563" max="3563" width="18" style="137" bestFit="1" customWidth="1"/>
    <col min="3564" max="3564" width="13" style="137" customWidth="1"/>
    <col min="3565" max="3565" width="15.140625" style="137" bestFit="1" customWidth="1"/>
    <col min="3566" max="3566" width="13" style="137" bestFit="1" customWidth="1"/>
    <col min="3567" max="3567" width="16.7109375" style="137" bestFit="1" customWidth="1"/>
    <col min="3568" max="3568" width="13.140625" style="137" bestFit="1" customWidth="1"/>
    <col min="3569" max="3571" width="12.140625" style="137" customWidth="1"/>
    <col min="3572" max="3573" width="14" style="137" customWidth="1"/>
    <col min="3574" max="3574" width="26.28515625" style="137" customWidth="1"/>
    <col min="3575" max="3575" width="15.42578125" style="137" bestFit="1" customWidth="1"/>
    <col min="3576" max="3576" width="11.140625" style="137" bestFit="1" customWidth="1"/>
    <col min="3577" max="3577" width="9.140625" style="137"/>
    <col min="3578" max="3578" width="9.28515625" style="137" bestFit="1" customWidth="1"/>
    <col min="3579" max="3726" width="9.140625" style="137"/>
    <col min="3727" max="3727" width="6" style="137" bestFit="1" customWidth="1"/>
    <col min="3728" max="3728" width="23.7109375" style="137" customWidth="1"/>
    <col min="3729" max="3729" width="19.5703125" style="137" bestFit="1" customWidth="1"/>
    <col min="3730" max="3730" width="19.7109375" style="137" bestFit="1" customWidth="1"/>
    <col min="3731" max="3731" width="18.85546875" style="137" bestFit="1" customWidth="1"/>
    <col min="3732" max="3732" width="12.85546875" style="137" bestFit="1" customWidth="1"/>
    <col min="3733" max="3733" width="17.7109375" style="137" bestFit="1" customWidth="1"/>
    <col min="3734" max="3734" width="17.5703125" style="137" bestFit="1" customWidth="1"/>
    <col min="3735" max="3735" width="18.85546875" style="137" bestFit="1" customWidth="1"/>
    <col min="3736" max="3736" width="12.42578125" style="137" bestFit="1" customWidth="1"/>
    <col min="3737" max="3737" width="15.85546875" style="137" bestFit="1" customWidth="1"/>
    <col min="3738" max="3738" width="17.7109375" style="137" bestFit="1" customWidth="1"/>
    <col min="3739" max="3739" width="18" style="137" bestFit="1" customWidth="1"/>
    <col min="3740" max="3740" width="13.5703125" style="137" customWidth="1"/>
    <col min="3741" max="3741" width="15.85546875" style="137" bestFit="1" customWidth="1"/>
    <col min="3742" max="3742" width="15.140625" style="137" bestFit="1" customWidth="1"/>
    <col min="3743" max="3743" width="18" style="137" bestFit="1" customWidth="1"/>
    <col min="3744" max="3744" width="13.140625" style="137" bestFit="1" customWidth="1"/>
    <col min="3745" max="3745" width="17.7109375" style="137" bestFit="1" customWidth="1"/>
    <col min="3746" max="3746" width="15.85546875" style="137" customWidth="1"/>
    <col min="3747" max="3747" width="18" style="137" bestFit="1" customWidth="1"/>
    <col min="3748" max="3748" width="13.5703125" style="137" customWidth="1"/>
    <col min="3749" max="3749" width="15.140625" style="137" bestFit="1" customWidth="1"/>
    <col min="3750" max="3750" width="12.85546875" style="137" bestFit="1" customWidth="1"/>
    <col min="3751" max="3751" width="15.28515625" style="137" bestFit="1" customWidth="1"/>
    <col min="3752" max="3752" width="14.85546875" style="137" bestFit="1" customWidth="1"/>
    <col min="3753" max="3754" width="17.5703125" style="137" bestFit="1" customWidth="1"/>
    <col min="3755" max="3755" width="11.140625" style="137" bestFit="1" customWidth="1"/>
    <col min="3756" max="3756" width="13.42578125" style="137" customWidth="1"/>
    <col min="3757" max="3757" width="17.7109375" style="137" bestFit="1" customWidth="1"/>
    <col min="3758" max="3758" width="17.5703125" style="137" bestFit="1" customWidth="1"/>
    <col min="3759" max="3759" width="18" style="137" bestFit="1" customWidth="1"/>
    <col min="3760" max="3762" width="12.85546875" style="137" bestFit="1" customWidth="1"/>
    <col min="3763" max="3763" width="13.85546875" style="137" bestFit="1" customWidth="1"/>
    <col min="3764" max="3765" width="12.85546875" style="137" bestFit="1" customWidth="1"/>
    <col min="3766" max="3766" width="11" style="137" bestFit="1" customWidth="1"/>
    <col min="3767" max="3767" width="13.85546875" style="137" bestFit="1" customWidth="1"/>
    <col min="3768" max="3768" width="14.85546875" style="137" bestFit="1" customWidth="1"/>
    <col min="3769" max="3769" width="17.7109375" style="137" bestFit="1" customWidth="1"/>
    <col min="3770" max="3770" width="15.140625" style="137" bestFit="1" customWidth="1"/>
    <col min="3771" max="3771" width="16.7109375" style="137" bestFit="1" customWidth="1"/>
    <col min="3772" max="3772" width="15.7109375" style="137" bestFit="1" customWidth="1"/>
    <col min="3773" max="3773" width="17.7109375" style="137" bestFit="1" customWidth="1"/>
    <col min="3774" max="3774" width="15.7109375" style="137" bestFit="1" customWidth="1"/>
    <col min="3775" max="3775" width="18" style="137" bestFit="1" customWidth="1"/>
    <col min="3776" max="3776" width="13.140625" style="137" bestFit="1" customWidth="1"/>
    <col min="3777" max="3777" width="17.7109375" style="137" bestFit="1" customWidth="1"/>
    <col min="3778" max="3778" width="15.140625" style="137" bestFit="1" customWidth="1"/>
    <col min="3779" max="3779" width="18" style="137" bestFit="1" customWidth="1"/>
    <col min="3780" max="3780" width="15.7109375" style="137" bestFit="1" customWidth="1"/>
    <col min="3781" max="3782" width="15.140625" style="137" bestFit="1" customWidth="1"/>
    <col min="3783" max="3783" width="15.7109375" style="137" bestFit="1" customWidth="1"/>
    <col min="3784" max="3784" width="12.85546875" style="137" customWidth="1"/>
    <col min="3785" max="3785" width="17.7109375" style="137" bestFit="1" customWidth="1"/>
    <col min="3786" max="3786" width="15.85546875" style="137" bestFit="1" customWidth="1"/>
    <col min="3787" max="3787" width="18" style="137" bestFit="1" customWidth="1"/>
    <col min="3788" max="3788" width="10.5703125" style="137" bestFit="1" customWidth="1"/>
    <col min="3789" max="3789" width="17.7109375" style="137" bestFit="1" customWidth="1"/>
    <col min="3790" max="3790" width="15.140625" style="137" bestFit="1" customWidth="1"/>
    <col min="3791" max="3791" width="18" style="137" bestFit="1" customWidth="1"/>
    <col min="3792" max="3792" width="15.7109375" style="137" bestFit="1" customWidth="1"/>
    <col min="3793" max="3793" width="17.7109375" style="137" bestFit="1" customWidth="1"/>
    <col min="3794" max="3794" width="15.7109375" style="137" bestFit="1" customWidth="1"/>
    <col min="3795" max="3795" width="18" style="137" bestFit="1" customWidth="1"/>
    <col min="3796" max="3796" width="12.85546875" style="137" bestFit="1" customWidth="1"/>
    <col min="3797" max="3797" width="12.42578125" style="137" bestFit="1" customWidth="1"/>
    <col min="3798" max="3798" width="10.7109375" style="137" bestFit="1" customWidth="1"/>
    <col min="3799" max="3799" width="10.140625" style="137" customWidth="1"/>
    <col min="3800" max="3800" width="13.140625" style="137" bestFit="1" customWidth="1"/>
    <col min="3801" max="3804" width="0" style="137" hidden="1" customWidth="1"/>
    <col min="3805" max="3805" width="15.140625" style="137" bestFit="1" customWidth="1"/>
    <col min="3806" max="3806" width="13" style="137" bestFit="1" customWidth="1"/>
    <col min="3807" max="3807" width="15.28515625" style="137" bestFit="1" customWidth="1"/>
    <col min="3808" max="3808" width="12.85546875" style="137" bestFit="1" customWidth="1"/>
    <col min="3809" max="3812" width="0" style="137" hidden="1" customWidth="1"/>
    <col min="3813" max="3814" width="17.7109375" style="137" bestFit="1" customWidth="1"/>
    <col min="3815" max="3815" width="18.85546875" style="137" bestFit="1" customWidth="1"/>
    <col min="3816" max="3816" width="12.85546875" style="137" bestFit="1" customWidth="1"/>
    <col min="3817" max="3817" width="17.7109375" style="137" bestFit="1" customWidth="1"/>
    <col min="3818" max="3818" width="12.5703125" style="137" bestFit="1" customWidth="1"/>
    <col min="3819" max="3819" width="18" style="137" bestFit="1" customWidth="1"/>
    <col min="3820" max="3820" width="13" style="137" customWidth="1"/>
    <col min="3821" max="3821" width="15.140625" style="137" bestFit="1" customWidth="1"/>
    <col min="3822" max="3822" width="13" style="137" bestFit="1" customWidth="1"/>
    <col min="3823" max="3823" width="16.7109375" style="137" bestFit="1" customWidth="1"/>
    <col min="3824" max="3824" width="13.140625" style="137" bestFit="1" customWidth="1"/>
    <col min="3825" max="3827" width="12.140625" style="137" customWidth="1"/>
    <col min="3828" max="3829" width="14" style="137" customWidth="1"/>
    <col min="3830" max="3830" width="26.28515625" style="137" customWidth="1"/>
    <col min="3831" max="3831" width="15.42578125" style="137" bestFit="1" customWidth="1"/>
    <col min="3832" max="3832" width="11.140625" style="137" bestFit="1" customWidth="1"/>
    <col min="3833" max="3833" width="9.140625" style="137"/>
    <col min="3834" max="3834" width="9.28515625" style="137" bestFit="1" customWidth="1"/>
    <col min="3835" max="3982" width="9.140625" style="137"/>
    <col min="3983" max="3983" width="6" style="137" bestFit="1" customWidth="1"/>
    <col min="3984" max="3984" width="23.7109375" style="137" customWidth="1"/>
    <col min="3985" max="3985" width="19.5703125" style="137" bestFit="1" customWidth="1"/>
    <col min="3986" max="3986" width="19.7109375" style="137" bestFit="1" customWidth="1"/>
    <col min="3987" max="3987" width="18.85546875" style="137" bestFit="1" customWidth="1"/>
    <col min="3988" max="3988" width="12.85546875" style="137" bestFit="1" customWidth="1"/>
    <col min="3989" max="3989" width="17.7109375" style="137" bestFit="1" customWidth="1"/>
    <col min="3990" max="3990" width="17.5703125" style="137" bestFit="1" customWidth="1"/>
    <col min="3991" max="3991" width="18.85546875" style="137" bestFit="1" customWidth="1"/>
    <col min="3992" max="3992" width="12.42578125" style="137" bestFit="1" customWidth="1"/>
    <col min="3993" max="3993" width="15.85546875" style="137" bestFit="1" customWidth="1"/>
    <col min="3994" max="3994" width="17.7109375" style="137" bestFit="1" customWidth="1"/>
    <col min="3995" max="3995" width="18" style="137" bestFit="1" customWidth="1"/>
    <col min="3996" max="3996" width="13.5703125" style="137" customWidth="1"/>
    <col min="3997" max="3997" width="15.85546875" style="137" bestFit="1" customWidth="1"/>
    <col min="3998" max="3998" width="15.140625" style="137" bestFit="1" customWidth="1"/>
    <col min="3999" max="3999" width="18" style="137" bestFit="1" customWidth="1"/>
    <col min="4000" max="4000" width="13.140625" style="137" bestFit="1" customWidth="1"/>
    <col min="4001" max="4001" width="17.7109375" style="137" bestFit="1" customWidth="1"/>
    <col min="4002" max="4002" width="15.85546875" style="137" customWidth="1"/>
    <col min="4003" max="4003" width="18" style="137" bestFit="1" customWidth="1"/>
    <col min="4004" max="4004" width="13.5703125" style="137" customWidth="1"/>
    <col min="4005" max="4005" width="15.140625" style="137" bestFit="1" customWidth="1"/>
    <col min="4006" max="4006" width="12.85546875" style="137" bestFit="1" customWidth="1"/>
    <col min="4007" max="4007" width="15.28515625" style="137" bestFit="1" customWidth="1"/>
    <col min="4008" max="4008" width="14.85546875" style="137" bestFit="1" customWidth="1"/>
    <col min="4009" max="4010" width="17.5703125" style="137" bestFit="1" customWidth="1"/>
    <col min="4011" max="4011" width="11.140625" style="137" bestFit="1" customWidth="1"/>
    <col min="4012" max="4012" width="13.42578125" style="137" customWidth="1"/>
    <col min="4013" max="4013" width="17.7109375" style="137" bestFit="1" customWidth="1"/>
    <col min="4014" max="4014" width="17.5703125" style="137" bestFit="1" customWidth="1"/>
    <col min="4015" max="4015" width="18" style="137" bestFit="1" customWidth="1"/>
    <col min="4016" max="4018" width="12.85546875" style="137" bestFit="1" customWidth="1"/>
    <col min="4019" max="4019" width="13.85546875" style="137" bestFit="1" customWidth="1"/>
    <col min="4020" max="4021" width="12.85546875" style="137" bestFit="1" customWidth="1"/>
    <col min="4022" max="4022" width="11" style="137" bestFit="1" customWidth="1"/>
    <col min="4023" max="4023" width="13.85546875" style="137" bestFit="1" customWidth="1"/>
    <col min="4024" max="4024" width="14.85546875" style="137" bestFit="1" customWidth="1"/>
    <col min="4025" max="4025" width="17.7109375" style="137" bestFit="1" customWidth="1"/>
    <col min="4026" max="4026" width="15.140625" style="137" bestFit="1" customWidth="1"/>
    <col min="4027" max="4027" width="16.7109375" style="137" bestFit="1" customWidth="1"/>
    <col min="4028" max="4028" width="15.7109375" style="137" bestFit="1" customWidth="1"/>
    <col min="4029" max="4029" width="17.7109375" style="137" bestFit="1" customWidth="1"/>
    <col min="4030" max="4030" width="15.7109375" style="137" bestFit="1" customWidth="1"/>
    <col min="4031" max="4031" width="18" style="137" bestFit="1" customWidth="1"/>
    <col min="4032" max="4032" width="13.140625" style="137" bestFit="1" customWidth="1"/>
    <col min="4033" max="4033" width="17.7109375" style="137" bestFit="1" customWidth="1"/>
    <col min="4034" max="4034" width="15.140625" style="137" bestFit="1" customWidth="1"/>
    <col min="4035" max="4035" width="18" style="137" bestFit="1" customWidth="1"/>
    <col min="4036" max="4036" width="15.7109375" style="137" bestFit="1" customWidth="1"/>
    <col min="4037" max="4038" width="15.140625" style="137" bestFit="1" customWidth="1"/>
    <col min="4039" max="4039" width="15.7109375" style="137" bestFit="1" customWidth="1"/>
    <col min="4040" max="4040" width="12.85546875" style="137" customWidth="1"/>
    <col min="4041" max="4041" width="17.7109375" style="137" bestFit="1" customWidth="1"/>
    <col min="4042" max="4042" width="15.85546875" style="137" bestFit="1" customWidth="1"/>
    <col min="4043" max="4043" width="18" style="137" bestFit="1" customWidth="1"/>
    <col min="4044" max="4044" width="10.5703125" style="137" bestFit="1" customWidth="1"/>
    <col min="4045" max="4045" width="17.7109375" style="137" bestFit="1" customWidth="1"/>
    <col min="4046" max="4046" width="15.140625" style="137" bestFit="1" customWidth="1"/>
    <col min="4047" max="4047" width="18" style="137" bestFit="1" customWidth="1"/>
    <col min="4048" max="4048" width="15.7109375" style="137" bestFit="1" customWidth="1"/>
    <col min="4049" max="4049" width="17.7109375" style="137" bestFit="1" customWidth="1"/>
    <col min="4050" max="4050" width="15.7109375" style="137" bestFit="1" customWidth="1"/>
    <col min="4051" max="4051" width="18" style="137" bestFit="1" customWidth="1"/>
    <col min="4052" max="4052" width="12.85546875" style="137" bestFit="1" customWidth="1"/>
    <col min="4053" max="4053" width="12.42578125" style="137" bestFit="1" customWidth="1"/>
    <col min="4054" max="4054" width="10.7109375" style="137" bestFit="1" customWidth="1"/>
    <col min="4055" max="4055" width="10.140625" style="137" customWidth="1"/>
    <col min="4056" max="4056" width="13.140625" style="137" bestFit="1" customWidth="1"/>
    <col min="4057" max="4060" width="0" style="137" hidden="1" customWidth="1"/>
    <col min="4061" max="4061" width="15.140625" style="137" bestFit="1" customWidth="1"/>
    <col min="4062" max="4062" width="13" style="137" bestFit="1" customWidth="1"/>
    <col min="4063" max="4063" width="15.28515625" style="137" bestFit="1" customWidth="1"/>
    <col min="4064" max="4064" width="12.85546875" style="137" bestFit="1" customWidth="1"/>
    <col min="4065" max="4068" width="0" style="137" hidden="1" customWidth="1"/>
    <col min="4069" max="4070" width="17.7109375" style="137" bestFit="1" customWidth="1"/>
    <col min="4071" max="4071" width="18.85546875" style="137" bestFit="1" customWidth="1"/>
    <col min="4072" max="4072" width="12.85546875" style="137" bestFit="1" customWidth="1"/>
    <col min="4073" max="4073" width="17.7109375" style="137" bestFit="1" customWidth="1"/>
    <col min="4074" max="4074" width="12.5703125" style="137" bestFit="1" customWidth="1"/>
    <col min="4075" max="4075" width="18" style="137" bestFit="1" customWidth="1"/>
    <col min="4076" max="4076" width="13" style="137" customWidth="1"/>
    <col min="4077" max="4077" width="15.140625" style="137" bestFit="1" customWidth="1"/>
    <col min="4078" max="4078" width="13" style="137" bestFit="1" customWidth="1"/>
    <col min="4079" max="4079" width="16.7109375" style="137" bestFit="1" customWidth="1"/>
    <col min="4080" max="4080" width="13.140625" style="137" bestFit="1" customWidth="1"/>
    <col min="4081" max="4083" width="12.140625" style="137" customWidth="1"/>
    <col min="4084" max="4085" width="14" style="137" customWidth="1"/>
    <col min="4086" max="4086" width="26.28515625" style="137" customWidth="1"/>
    <col min="4087" max="4087" width="15.42578125" style="137" bestFit="1" customWidth="1"/>
    <col min="4088" max="4088" width="11.140625" style="137" bestFit="1" customWidth="1"/>
    <col min="4089" max="4089" width="9.140625" style="137"/>
    <col min="4090" max="4090" width="9.28515625" style="137" bestFit="1" customWidth="1"/>
    <col min="4091" max="4238" width="9.140625" style="137"/>
    <col min="4239" max="4239" width="6" style="137" bestFit="1" customWidth="1"/>
    <col min="4240" max="4240" width="23.7109375" style="137" customWidth="1"/>
    <col min="4241" max="4241" width="19.5703125" style="137" bestFit="1" customWidth="1"/>
    <col min="4242" max="4242" width="19.7109375" style="137" bestFit="1" customWidth="1"/>
    <col min="4243" max="4243" width="18.85546875" style="137" bestFit="1" customWidth="1"/>
    <col min="4244" max="4244" width="12.85546875" style="137" bestFit="1" customWidth="1"/>
    <col min="4245" max="4245" width="17.7109375" style="137" bestFit="1" customWidth="1"/>
    <col min="4246" max="4246" width="17.5703125" style="137" bestFit="1" customWidth="1"/>
    <col min="4247" max="4247" width="18.85546875" style="137" bestFit="1" customWidth="1"/>
    <col min="4248" max="4248" width="12.42578125" style="137" bestFit="1" customWidth="1"/>
    <col min="4249" max="4249" width="15.85546875" style="137" bestFit="1" customWidth="1"/>
    <col min="4250" max="4250" width="17.7109375" style="137" bestFit="1" customWidth="1"/>
    <col min="4251" max="4251" width="18" style="137" bestFit="1" customWidth="1"/>
    <col min="4252" max="4252" width="13.5703125" style="137" customWidth="1"/>
    <col min="4253" max="4253" width="15.85546875" style="137" bestFit="1" customWidth="1"/>
    <col min="4254" max="4254" width="15.140625" style="137" bestFit="1" customWidth="1"/>
    <col min="4255" max="4255" width="18" style="137" bestFit="1" customWidth="1"/>
    <col min="4256" max="4256" width="13.140625" style="137" bestFit="1" customWidth="1"/>
    <col min="4257" max="4257" width="17.7109375" style="137" bestFit="1" customWidth="1"/>
    <col min="4258" max="4258" width="15.85546875" style="137" customWidth="1"/>
    <col min="4259" max="4259" width="18" style="137" bestFit="1" customWidth="1"/>
    <col min="4260" max="4260" width="13.5703125" style="137" customWidth="1"/>
    <col min="4261" max="4261" width="15.140625" style="137" bestFit="1" customWidth="1"/>
    <col min="4262" max="4262" width="12.85546875" style="137" bestFit="1" customWidth="1"/>
    <col min="4263" max="4263" width="15.28515625" style="137" bestFit="1" customWidth="1"/>
    <col min="4264" max="4264" width="14.85546875" style="137" bestFit="1" customWidth="1"/>
    <col min="4265" max="4266" width="17.5703125" style="137" bestFit="1" customWidth="1"/>
    <col min="4267" max="4267" width="11.140625" style="137" bestFit="1" customWidth="1"/>
    <col min="4268" max="4268" width="13.42578125" style="137" customWidth="1"/>
    <col min="4269" max="4269" width="17.7109375" style="137" bestFit="1" customWidth="1"/>
    <col min="4270" max="4270" width="17.5703125" style="137" bestFit="1" customWidth="1"/>
    <col min="4271" max="4271" width="18" style="137" bestFit="1" customWidth="1"/>
    <col min="4272" max="4274" width="12.85546875" style="137" bestFit="1" customWidth="1"/>
    <col min="4275" max="4275" width="13.85546875" style="137" bestFit="1" customWidth="1"/>
    <col min="4276" max="4277" width="12.85546875" style="137" bestFit="1" customWidth="1"/>
    <col min="4278" max="4278" width="11" style="137" bestFit="1" customWidth="1"/>
    <col min="4279" max="4279" width="13.85546875" style="137" bestFit="1" customWidth="1"/>
    <col min="4280" max="4280" width="14.85546875" style="137" bestFit="1" customWidth="1"/>
    <col min="4281" max="4281" width="17.7109375" style="137" bestFit="1" customWidth="1"/>
    <col min="4282" max="4282" width="15.140625" style="137" bestFit="1" customWidth="1"/>
    <col min="4283" max="4283" width="16.7109375" style="137" bestFit="1" customWidth="1"/>
    <col min="4284" max="4284" width="15.7109375" style="137" bestFit="1" customWidth="1"/>
    <col min="4285" max="4285" width="17.7109375" style="137" bestFit="1" customWidth="1"/>
    <col min="4286" max="4286" width="15.7109375" style="137" bestFit="1" customWidth="1"/>
    <col min="4287" max="4287" width="18" style="137" bestFit="1" customWidth="1"/>
    <col min="4288" max="4288" width="13.140625" style="137" bestFit="1" customWidth="1"/>
    <col min="4289" max="4289" width="17.7109375" style="137" bestFit="1" customWidth="1"/>
    <col min="4290" max="4290" width="15.140625" style="137" bestFit="1" customWidth="1"/>
    <col min="4291" max="4291" width="18" style="137" bestFit="1" customWidth="1"/>
    <col min="4292" max="4292" width="15.7109375" style="137" bestFit="1" customWidth="1"/>
    <col min="4293" max="4294" width="15.140625" style="137" bestFit="1" customWidth="1"/>
    <col min="4295" max="4295" width="15.7109375" style="137" bestFit="1" customWidth="1"/>
    <col min="4296" max="4296" width="12.85546875" style="137" customWidth="1"/>
    <col min="4297" max="4297" width="17.7109375" style="137" bestFit="1" customWidth="1"/>
    <col min="4298" max="4298" width="15.85546875" style="137" bestFit="1" customWidth="1"/>
    <col min="4299" max="4299" width="18" style="137" bestFit="1" customWidth="1"/>
    <col min="4300" max="4300" width="10.5703125" style="137" bestFit="1" customWidth="1"/>
    <col min="4301" max="4301" width="17.7109375" style="137" bestFit="1" customWidth="1"/>
    <col min="4302" max="4302" width="15.140625" style="137" bestFit="1" customWidth="1"/>
    <col min="4303" max="4303" width="18" style="137" bestFit="1" customWidth="1"/>
    <col min="4304" max="4304" width="15.7109375" style="137" bestFit="1" customWidth="1"/>
    <col min="4305" max="4305" width="17.7109375" style="137" bestFit="1" customWidth="1"/>
    <col min="4306" max="4306" width="15.7109375" style="137" bestFit="1" customWidth="1"/>
    <col min="4307" max="4307" width="18" style="137" bestFit="1" customWidth="1"/>
    <col min="4308" max="4308" width="12.85546875" style="137" bestFit="1" customWidth="1"/>
    <col min="4309" max="4309" width="12.42578125" style="137" bestFit="1" customWidth="1"/>
    <col min="4310" max="4310" width="10.7109375" style="137" bestFit="1" customWidth="1"/>
    <col min="4311" max="4311" width="10.140625" style="137" customWidth="1"/>
    <col min="4312" max="4312" width="13.140625" style="137" bestFit="1" customWidth="1"/>
    <col min="4313" max="4316" width="0" style="137" hidden="1" customWidth="1"/>
    <col min="4317" max="4317" width="15.140625" style="137" bestFit="1" customWidth="1"/>
    <col min="4318" max="4318" width="13" style="137" bestFit="1" customWidth="1"/>
    <col min="4319" max="4319" width="15.28515625" style="137" bestFit="1" customWidth="1"/>
    <col min="4320" max="4320" width="12.85546875" style="137" bestFit="1" customWidth="1"/>
    <col min="4321" max="4324" width="0" style="137" hidden="1" customWidth="1"/>
    <col min="4325" max="4326" width="17.7109375" style="137" bestFit="1" customWidth="1"/>
    <col min="4327" max="4327" width="18.85546875" style="137" bestFit="1" customWidth="1"/>
    <col min="4328" max="4328" width="12.85546875" style="137" bestFit="1" customWidth="1"/>
    <col min="4329" max="4329" width="17.7109375" style="137" bestFit="1" customWidth="1"/>
    <col min="4330" max="4330" width="12.5703125" style="137" bestFit="1" customWidth="1"/>
    <col min="4331" max="4331" width="18" style="137" bestFit="1" customWidth="1"/>
    <col min="4332" max="4332" width="13" style="137" customWidth="1"/>
    <col min="4333" max="4333" width="15.140625" style="137" bestFit="1" customWidth="1"/>
    <col min="4334" max="4334" width="13" style="137" bestFit="1" customWidth="1"/>
    <col min="4335" max="4335" width="16.7109375" style="137" bestFit="1" customWidth="1"/>
    <col min="4336" max="4336" width="13.140625" style="137" bestFit="1" customWidth="1"/>
    <col min="4337" max="4339" width="12.140625" style="137" customWidth="1"/>
    <col min="4340" max="4341" width="14" style="137" customWidth="1"/>
    <col min="4342" max="4342" width="26.28515625" style="137" customWidth="1"/>
    <col min="4343" max="4343" width="15.42578125" style="137" bestFit="1" customWidth="1"/>
    <col min="4344" max="4344" width="11.140625" style="137" bestFit="1" customWidth="1"/>
    <col min="4345" max="4345" width="9.140625" style="137"/>
    <col min="4346" max="4346" width="9.28515625" style="137" bestFit="1" customWidth="1"/>
    <col min="4347" max="4494" width="9.140625" style="137"/>
    <col min="4495" max="4495" width="6" style="137" bestFit="1" customWidth="1"/>
    <col min="4496" max="4496" width="23.7109375" style="137" customWidth="1"/>
    <col min="4497" max="4497" width="19.5703125" style="137" bestFit="1" customWidth="1"/>
    <col min="4498" max="4498" width="19.7109375" style="137" bestFit="1" customWidth="1"/>
    <col min="4499" max="4499" width="18.85546875" style="137" bestFit="1" customWidth="1"/>
    <col min="4500" max="4500" width="12.85546875" style="137" bestFit="1" customWidth="1"/>
    <col min="4501" max="4501" width="17.7109375" style="137" bestFit="1" customWidth="1"/>
    <col min="4502" max="4502" width="17.5703125" style="137" bestFit="1" customWidth="1"/>
    <col min="4503" max="4503" width="18.85546875" style="137" bestFit="1" customWidth="1"/>
    <col min="4504" max="4504" width="12.42578125" style="137" bestFit="1" customWidth="1"/>
    <col min="4505" max="4505" width="15.85546875" style="137" bestFit="1" customWidth="1"/>
    <col min="4506" max="4506" width="17.7109375" style="137" bestFit="1" customWidth="1"/>
    <col min="4507" max="4507" width="18" style="137" bestFit="1" customWidth="1"/>
    <col min="4508" max="4508" width="13.5703125" style="137" customWidth="1"/>
    <col min="4509" max="4509" width="15.85546875" style="137" bestFit="1" customWidth="1"/>
    <col min="4510" max="4510" width="15.140625" style="137" bestFit="1" customWidth="1"/>
    <col min="4511" max="4511" width="18" style="137" bestFit="1" customWidth="1"/>
    <col min="4512" max="4512" width="13.140625" style="137" bestFit="1" customWidth="1"/>
    <col min="4513" max="4513" width="17.7109375" style="137" bestFit="1" customWidth="1"/>
    <col min="4514" max="4514" width="15.85546875" style="137" customWidth="1"/>
    <col min="4515" max="4515" width="18" style="137" bestFit="1" customWidth="1"/>
    <col min="4516" max="4516" width="13.5703125" style="137" customWidth="1"/>
    <col min="4517" max="4517" width="15.140625" style="137" bestFit="1" customWidth="1"/>
    <col min="4518" max="4518" width="12.85546875" style="137" bestFit="1" customWidth="1"/>
    <col min="4519" max="4519" width="15.28515625" style="137" bestFit="1" customWidth="1"/>
    <col min="4520" max="4520" width="14.85546875" style="137" bestFit="1" customWidth="1"/>
    <col min="4521" max="4522" width="17.5703125" style="137" bestFit="1" customWidth="1"/>
    <col min="4523" max="4523" width="11.140625" style="137" bestFit="1" customWidth="1"/>
    <col min="4524" max="4524" width="13.42578125" style="137" customWidth="1"/>
    <col min="4525" max="4525" width="17.7109375" style="137" bestFit="1" customWidth="1"/>
    <col min="4526" max="4526" width="17.5703125" style="137" bestFit="1" customWidth="1"/>
    <col min="4527" max="4527" width="18" style="137" bestFit="1" customWidth="1"/>
    <col min="4528" max="4530" width="12.85546875" style="137" bestFit="1" customWidth="1"/>
    <col min="4531" max="4531" width="13.85546875" style="137" bestFit="1" customWidth="1"/>
    <col min="4532" max="4533" width="12.85546875" style="137" bestFit="1" customWidth="1"/>
    <col min="4534" max="4534" width="11" style="137" bestFit="1" customWidth="1"/>
    <col min="4535" max="4535" width="13.85546875" style="137" bestFit="1" customWidth="1"/>
    <col min="4536" max="4536" width="14.85546875" style="137" bestFit="1" customWidth="1"/>
    <col min="4537" max="4537" width="17.7109375" style="137" bestFit="1" customWidth="1"/>
    <col min="4538" max="4538" width="15.140625" style="137" bestFit="1" customWidth="1"/>
    <col min="4539" max="4539" width="16.7109375" style="137" bestFit="1" customWidth="1"/>
    <col min="4540" max="4540" width="15.7109375" style="137" bestFit="1" customWidth="1"/>
    <col min="4541" max="4541" width="17.7109375" style="137" bestFit="1" customWidth="1"/>
    <col min="4542" max="4542" width="15.7109375" style="137" bestFit="1" customWidth="1"/>
    <col min="4543" max="4543" width="18" style="137" bestFit="1" customWidth="1"/>
    <col min="4544" max="4544" width="13.140625" style="137" bestFit="1" customWidth="1"/>
    <col min="4545" max="4545" width="17.7109375" style="137" bestFit="1" customWidth="1"/>
    <col min="4546" max="4546" width="15.140625" style="137" bestFit="1" customWidth="1"/>
    <col min="4547" max="4547" width="18" style="137" bestFit="1" customWidth="1"/>
    <col min="4548" max="4548" width="15.7109375" style="137" bestFit="1" customWidth="1"/>
    <col min="4549" max="4550" width="15.140625" style="137" bestFit="1" customWidth="1"/>
    <col min="4551" max="4551" width="15.7109375" style="137" bestFit="1" customWidth="1"/>
    <col min="4552" max="4552" width="12.85546875" style="137" customWidth="1"/>
    <col min="4553" max="4553" width="17.7109375" style="137" bestFit="1" customWidth="1"/>
    <col min="4554" max="4554" width="15.85546875" style="137" bestFit="1" customWidth="1"/>
    <col min="4555" max="4555" width="18" style="137" bestFit="1" customWidth="1"/>
    <col min="4556" max="4556" width="10.5703125" style="137" bestFit="1" customWidth="1"/>
    <col min="4557" max="4557" width="17.7109375" style="137" bestFit="1" customWidth="1"/>
    <col min="4558" max="4558" width="15.140625" style="137" bestFit="1" customWidth="1"/>
    <col min="4559" max="4559" width="18" style="137" bestFit="1" customWidth="1"/>
    <col min="4560" max="4560" width="15.7109375" style="137" bestFit="1" customWidth="1"/>
    <col min="4561" max="4561" width="17.7109375" style="137" bestFit="1" customWidth="1"/>
    <col min="4562" max="4562" width="15.7109375" style="137" bestFit="1" customWidth="1"/>
    <col min="4563" max="4563" width="18" style="137" bestFit="1" customWidth="1"/>
    <col min="4564" max="4564" width="12.85546875" style="137" bestFit="1" customWidth="1"/>
    <col min="4565" max="4565" width="12.42578125" style="137" bestFit="1" customWidth="1"/>
    <col min="4566" max="4566" width="10.7109375" style="137" bestFit="1" customWidth="1"/>
    <col min="4567" max="4567" width="10.140625" style="137" customWidth="1"/>
    <col min="4568" max="4568" width="13.140625" style="137" bestFit="1" customWidth="1"/>
    <col min="4569" max="4572" width="0" style="137" hidden="1" customWidth="1"/>
    <col min="4573" max="4573" width="15.140625" style="137" bestFit="1" customWidth="1"/>
    <col min="4574" max="4574" width="13" style="137" bestFit="1" customWidth="1"/>
    <col min="4575" max="4575" width="15.28515625" style="137" bestFit="1" customWidth="1"/>
    <col min="4576" max="4576" width="12.85546875" style="137" bestFit="1" customWidth="1"/>
    <col min="4577" max="4580" width="0" style="137" hidden="1" customWidth="1"/>
    <col min="4581" max="4582" width="17.7109375" style="137" bestFit="1" customWidth="1"/>
    <col min="4583" max="4583" width="18.85546875" style="137" bestFit="1" customWidth="1"/>
    <col min="4584" max="4584" width="12.85546875" style="137" bestFit="1" customWidth="1"/>
    <col min="4585" max="4585" width="17.7109375" style="137" bestFit="1" customWidth="1"/>
    <col min="4586" max="4586" width="12.5703125" style="137" bestFit="1" customWidth="1"/>
    <col min="4587" max="4587" width="18" style="137" bestFit="1" customWidth="1"/>
    <col min="4588" max="4588" width="13" style="137" customWidth="1"/>
    <col min="4589" max="4589" width="15.140625" style="137" bestFit="1" customWidth="1"/>
    <col min="4590" max="4590" width="13" style="137" bestFit="1" customWidth="1"/>
    <col min="4591" max="4591" width="16.7109375" style="137" bestFit="1" customWidth="1"/>
    <col min="4592" max="4592" width="13.140625" style="137" bestFit="1" customWidth="1"/>
    <col min="4593" max="4595" width="12.140625" style="137" customWidth="1"/>
    <col min="4596" max="4597" width="14" style="137" customWidth="1"/>
    <col min="4598" max="4598" width="26.28515625" style="137" customWidth="1"/>
    <col min="4599" max="4599" width="15.42578125" style="137" bestFit="1" customWidth="1"/>
    <col min="4600" max="4600" width="11.140625" style="137" bestFit="1" customWidth="1"/>
    <col min="4601" max="4601" width="9.140625" style="137"/>
    <col min="4602" max="4602" width="9.28515625" style="137" bestFit="1" customWidth="1"/>
    <col min="4603" max="4750" width="9.140625" style="137"/>
    <col min="4751" max="4751" width="6" style="137" bestFit="1" customWidth="1"/>
    <col min="4752" max="4752" width="23.7109375" style="137" customWidth="1"/>
    <col min="4753" max="4753" width="19.5703125" style="137" bestFit="1" customWidth="1"/>
    <col min="4754" max="4754" width="19.7109375" style="137" bestFit="1" customWidth="1"/>
    <col min="4755" max="4755" width="18.85546875" style="137" bestFit="1" customWidth="1"/>
    <col min="4756" max="4756" width="12.85546875" style="137" bestFit="1" customWidth="1"/>
    <col min="4757" max="4757" width="17.7109375" style="137" bestFit="1" customWidth="1"/>
    <col min="4758" max="4758" width="17.5703125" style="137" bestFit="1" customWidth="1"/>
    <col min="4759" max="4759" width="18.85546875" style="137" bestFit="1" customWidth="1"/>
    <col min="4760" max="4760" width="12.42578125" style="137" bestFit="1" customWidth="1"/>
    <col min="4761" max="4761" width="15.85546875" style="137" bestFit="1" customWidth="1"/>
    <col min="4762" max="4762" width="17.7109375" style="137" bestFit="1" customWidth="1"/>
    <col min="4763" max="4763" width="18" style="137" bestFit="1" customWidth="1"/>
    <col min="4764" max="4764" width="13.5703125" style="137" customWidth="1"/>
    <col min="4765" max="4765" width="15.85546875" style="137" bestFit="1" customWidth="1"/>
    <col min="4766" max="4766" width="15.140625" style="137" bestFit="1" customWidth="1"/>
    <col min="4767" max="4767" width="18" style="137" bestFit="1" customWidth="1"/>
    <col min="4768" max="4768" width="13.140625" style="137" bestFit="1" customWidth="1"/>
    <col min="4769" max="4769" width="17.7109375" style="137" bestFit="1" customWidth="1"/>
    <col min="4770" max="4770" width="15.85546875" style="137" customWidth="1"/>
    <col min="4771" max="4771" width="18" style="137" bestFit="1" customWidth="1"/>
    <col min="4772" max="4772" width="13.5703125" style="137" customWidth="1"/>
    <col min="4773" max="4773" width="15.140625" style="137" bestFit="1" customWidth="1"/>
    <col min="4774" max="4774" width="12.85546875" style="137" bestFit="1" customWidth="1"/>
    <col min="4775" max="4775" width="15.28515625" style="137" bestFit="1" customWidth="1"/>
    <col min="4776" max="4776" width="14.85546875" style="137" bestFit="1" customWidth="1"/>
    <col min="4777" max="4778" width="17.5703125" style="137" bestFit="1" customWidth="1"/>
    <col min="4779" max="4779" width="11.140625" style="137" bestFit="1" customWidth="1"/>
    <col min="4780" max="4780" width="13.42578125" style="137" customWidth="1"/>
    <col min="4781" max="4781" width="17.7109375" style="137" bestFit="1" customWidth="1"/>
    <col min="4782" max="4782" width="17.5703125" style="137" bestFit="1" customWidth="1"/>
    <col min="4783" max="4783" width="18" style="137" bestFit="1" customWidth="1"/>
    <col min="4784" max="4786" width="12.85546875" style="137" bestFit="1" customWidth="1"/>
    <col min="4787" max="4787" width="13.85546875" style="137" bestFit="1" customWidth="1"/>
    <col min="4788" max="4789" width="12.85546875" style="137" bestFit="1" customWidth="1"/>
    <col min="4790" max="4790" width="11" style="137" bestFit="1" customWidth="1"/>
    <col min="4791" max="4791" width="13.85546875" style="137" bestFit="1" customWidth="1"/>
    <col min="4792" max="4792" width="14.85546875" style="137" bestFit="1" customWidth="1"/>
    <col min="4793" max="4793" width="17.7109375" style="137" bestFit="1" customWidth="1"/>
    <col min="4794" max="4794" width="15.140625" style="137" bestFit="1" customWidth="1"/>
    <col min="4795" max="4795" width="16.7109375" style="137" bestFit="1" customWidth="1"/>
    <col min="4796" max="4796" width="15.7109375" style="137" bestFit="1" customWidth="1"/>
    <col min="4797" max="4797" width="17.7109375" style="137" bestFit="1" customWidth="1"/>
    <col min="4798" max="4798" width="15.7109375" style="137" bestFit="1" customWidth="1"/>
    <col min="4799" max="4799" width="18" style="137" bestFit="1" customWidth="1"/>
    <col min="4800" max="4800" width="13.140625" style="137" bestFit="1" customWidth="1"/>
    <col min="4801" max="4801" width="17.7109375" style="137" bestFit="1" customWidth="1"/>
    <col min="4802" max="4802" width="15.140625" style="137" bestFit="1" customWidth="1"/>
    <col min="4803" max="4803" width="18" style="137" bestFit="1" customWidth="1"/>
    <col min="4804" max="4804" width="15.7109375" style="137" bestFit="1" customWidth="1"/>
    <col min="4805" max="4806" width="15.140625" style="137" bestFit="1" customWidth="1"/>
    <col min="4807" max="4807" width="15.7109375" style="137" bestFit="1" customWidth="1"/>
    <col min="4808" max="4808" width="12.85546875" style="137" customWidth="1"/>
    <col min="4809" max="4809" width="17.7109375" style="137" bestFit="1" customWidth="1"/>
    <col min="4810" max="4810" width="15.85546875" style="137" bestFit="1" customWidth="1"/>
    <col min="4811" max="4811" width="18" style="137" bestFit="1" customWidth="1"/>
    <col min="4812" max="4812" width="10.5703125" style="137" bestFit="1" customWidth="1"/>
    <col min="4813" max="4813" width="17.7109375" style="137" bestFit="1" customWidth="1"/>
    <col min="4814" max="4814" width="15.140625" style="137" bestFit="1" customWidth="1"/>
    <col min="4815" max="4815" width="18" style="137" bestFit="1" customWidth="1"/>
    <col min="4816" max="4816" width="15.7109375" style="137" bestFit="1" customWidth="1"/>
    <col min="4817" max="4817" width="17.7109375" style="137" bestFit="1" customWidth="1"/>
    <col min="4818" max="4818" width="15.7109375" style="137" bestFit="1" customWidth="1"/>
    <col min="4819" max="4819" width="18" style="137" bestFit="1" customWidth="1"/>
    <col min="4820" max="4820" width="12.85546875" style="137" bestFit="1" customWidth="1"/>
    <col min="4821" max="4821" width="12.42578125" style="137" bestFit="1" customWidth="1"/>
    <col min="4822" max="4822" width="10.7109375" style="137" bestFit="1" customWidth="1"/>
    <col min="4823" max="4823" width="10.140625" style="137" customWidth="1"/>
    <col min="4824" max="4824" width="13.140625" style="137" bestFit="1" customWidth="1"/>
    <col min="4825" max="4828" width="0" style="137" hidden="1" customWidth="1"/>
    <col min="4829" max="4829" width="15.140625" style="137" bestFit="1" customWidth="1"/>
    <col min="4830" max="4830" width="13" style="137" bestFit="1" customWidth="1"/>
    <col min="4831" max="4831" width="15.28515625" style="137" bestFit="1" customWidth="1"/>
    <col min="4832" max="4832" width="12.85546875" style="137" bestFit="1" customWidth="1"/>
    <col min="4833" max="4836" width="0" style="137" hidden="1" customWidth="1"/>
    <col min="4837" max="4838" width="17.7109375" style="137" bestFit="1" customWidth="1"/>
    <col min="4839" max="4839" width="18.85546875" style="137" bestFit="1" customWidth="1"/>
    <col min="4840" max="4840" width="12.85546875" style="137" bestFit="1" customWidth="1"/>
    <col min="4841" max="4841" width="17.7109375" style="137" bestFit="1" customWidth="1"/>
    <col min="4842" max="4842" width="12.5703125" style="137" bestFit="1" customWidth="1"/>
    <col min="4843" max="4843" width="18" style="137" bestFit="1" customWidth="1"/>
    <col min="4844" max="4844" width="13" style="137" customWidth="1"/>
    <col min="4845" max="4845" width="15.140625" style="137" bestFit="1" customWidth="1"/>
    <col min="4846" max="4846" width="13" style="137" bestFit="1" customWidth="1"/>
    <col min="4847" max="4847" width="16.7109375" style="137" bestFit="1" customWidth="1"/>
    <col min="4848" max="4848" width="13.140625" style="137" bestFit="1" customWidth="1"/>
    <col min="4849" max="4851" width="12.140625" style="137" customWidth="1"/>
    <col min="4852" max="4853" width="14" style="137" customWidth="1"/>
    <col min="4854" max="4854" width="26.28515625" style="137" customWidth="1"/>
    <col min="4855" max="4855" width="15.42578125" style="137" bestFit="1" customWidth="1"/>
    <col min="4856" max="4856" width="11.140625" style="137" bestFit="1" customWidth="1"/>
    <col min="4857" max="4857" width="9.140625" style="137"/>
    <col min="4858" max="4858" width="9.28515625" style="137" bestFit="1" customWidth="1"/>
    <col min="4859" max="5006" width="9.140625" style="137"/>
    <col min="5007" max="5007" width="6" style="137" bestFit="1" customWidth="1"/>
    <col min="5008" max="5008" width="23.7109375" style="137" customWidth="1"/>
    <col min="5009" max="5009" width="19.5703125" style="137" bestFit="1" customWidth="1"/>
    <col min="5010" max="5010" width="19.7109375" style="137" bestFit="1" customWidth="1"/>
    <col min="5011" max="5011" width="18.85546875" style="137" bestFit="1" customWidth="1"/>
    <col min="5012" max="5012" width="12.85546875" style="137" bestFit="1" customWidth="1"/>
    <col min="5013" max="5013" width="17.7109375" style="137" bestFit="1" customWidth="1"/>
    <col min="5014" max="5014" width="17.5703125" style="137" bestFit="1" customWidth="1"/>
    <col min="5015" max="5015" width="18.85546875" style="137" bestFit="1" customWidth="1"/>
    <col min="5016" max="5016" width="12.42578125" style="137" bestFit="1" customWidth="1"/>
    <col min="5017" max="5017" width="15.85546875" style="137" bestFit="1" customWidth="1"/>
    <col min="5018" max="5018" width="17.7109375" style="137" bestFit="1" customWidth="1"/>
    <col min="5019" max="5019" width="18" style="137" bestFit="1" customWidth="1"/>
    <col min="5020" max="5020" width="13.5703125" style="137" customWidth="1"/>
    <col min="5021" max="5021" width="15.85546875" style="137" bestFit="1" customWidth="1"/>
    <col min="5022" max="5022" width="15.140625" style="137" bestFit="1" customWidth="1"/>
    <col min="5023" max="5023" width="18" style="137" bestFit="1" customWidth="1"/>
    <col min="5024" max="5024" width="13.140625" style="137" bestFit="1" customWidth="1"/>
    <col min="5025" max="5025" width="17.7109375" style="137" bestFit="1" customWidth="1"/>
    <col min="5026" max="5026" width="15.85546875" style="137" customWidth="1"/>
    <col min="5027" max="5027" width="18" style="137" bestFit="1" customWidth="1"/>
    <col min="5028" max="5028" width="13.5703125" style="137" customWidth="1"/>
    <col min="5029" max="5029" width="15.140625" style="137" bestFit="1" customWidth="1"/>
    <col min="5030" max="5030" width="12.85546875" style="137" bestFit="1" customWidth="1"/>
    <col min="5031" max="5031" width="15.28515625" style="137" bestFit="1" customWidth="1"/>
    <col min="5032" max="5032" width="14.85546875" style="137" bestFit="1" customWidth="1"/>
    <col min="5033" max="5034" width="17.5703125" style="137" bestFit="1" customWidth="1"/>
    <col min="5035" max="5035" width="11.140625" style="137" bestFit="1" customWidth="1"/>
    <col min="5036" max="5036" width="13.42578125" style="137" customWidth="1"/>
    <col min="5037" max="5037" width="17.7109375" style="137" bestFit="1" customWidth="1"/>
    <col min="5038" max="5038" width="17.5703125" style="137" bestFit="1" customWidth="1"/>
    <col min="5039" max="5039" width="18" style="137" bestFit="1" customWidth="1"/>
    <col min="5040" max="5042" width="12.85546875" style="137" bestFit="1" customWidth="1"/>
    <col min="5043" max="5043" width="13.85546875" style="137" bestFit="1" customWidth="1"/>
    <col min="5044" max="5045" width="12.85546875" style="137" bestFit="1" customWidth="1"/>
    <col min="5046" max="5046" width="11" style="137" bestFit="1" customWidth="1"/>
    <col min="5047" max="5047" width="13.85546875" style="137" bestFit="1" customWidth="1"/>
    <col min="5048" max="5048" width="14.85546875" style="137" bestFit="1" customWidth="1"/>
    <col min="5049" max="5049" width="17.7109375" style="137" bestFit="1" customWidth="1"/>
    <col min="5050" max="5050" width="15.140625" style="137" bestFit="1" customWidth="1"/>
    <col min="5051" max="5051" width="16.7109375" style="137" bestFit="1" customWidth="1"/>
    <col min="5052" max="5052" width="15.7109375" style="137" bestFit="1" customWidth="1"/>
    <col min="5053" max="5053" width="17.7109375" style="137" bestFit="1" customWidth="1"/>
    <col min="5054" max="5054" width="15.7109375" style="137" bestFit="1" customWidth="1"/>
    <col min="5055" max="5055" width="18" style="137" bestFit="1" customWidth="1"/>
    <col min="5056" max="5056" width="13.140625" style="137" bestFit="1" customWidth="1"/>
    <col min="5057" max="5057" width="17.7109375" style="137" bestFit="1" customWidth="1"/>
    <col min="5058" max="5058" width="15.140625" style="137" bestFit="1" customWidth="1"/>
    <col min="5059" max="5059" width="18" style="137" bestFit="1" customWidth="1"/>
    <col min="5060" max="5060" width="15.7109375" style="137" bestFit="1" customWidth="1"/>
    <col min="5061" max="5062" width="15.140625" style="137" bestFit="1" customWidth="1"/>
    <col min="5063" max="5063" width="15.7109375" style="137" bestFit="1" customWidth="1"/>
    <col min="5064" max="5064" width="12.85546875" style="137" customWidth="1"/>
    <col min="5065" max="5065" width="17.7109375" style="137" bestFit="1" customWidth="1"/>
    <col min="5066" max="5066" width="15.85546875" style="137" bestFit="1" customWidth="1"/>
    <col min="5067" max="5067" width="18" style="137" bestFit="1" customWidth="1"/>
    <col min="5068" max="5068" width="10.5703125" style="137" bestFit="1" customWidth="1"/>
    <col min="5069" max="5069" width="17.7109375" style="137" bestFit="1" customWidth="1"/>
    <col min="5070" max="5070" width="15.140625" style="137" bestFit="1" customWidth="1"/>
    <col min="5071" max="5071" width="18" style="137" bestFit="1" customWidth="1"/>
    <col min="5072" max="5072" width="15.7109375" style="137" bestFit="1" customWidth="1"/>
    <col min="5073" max="5073" width="17.7109375" style="137" bestFit="1" customWidth="1"/>
    <col min="5074" max="5074" width="15.7109375" style="137" bestFit="1" customWidth="1"/>
    <col min="5075" max="5075" width="18" style="137" bestFit="1" customWidth="1"/>
    <col min="5076" max="5076" width="12.85546875" style="137" bestFit="1" customWidth="1"/>
    <col min="5077" max="5077" width="12.42578125" style="137" bestFit="1" customWidth="1"/>
    <col min="5078" max="5078" width="10.7109375" style="137" bestFit="1" customWidth="1"/>
    <col min="5079" max="5079" width="10.140625" style="137" customWidth="1"/>
    <col min="5080" max="5080" width="13.140625" style="137" bestFit="1" customWidth="1"/>
    <col min="5081" max="5084" width="0" style="137" hidden="1" customWidth="1"/>
    <col min="5085" max="5085" width="15.140625" style="137" bestFit="1" customWidth="1"/>
    <col min="5086" max="5086" width="13" style="137" bestFit="1" customWidth="1"/>
    <col min="5087" max="5087" width="15.28515625" style="137" bestFit="1" customWidth="1"/>
    <col min="5088" max="5088" width="12.85546875" style="137" bestFit="1" customWidth="1"/>
    <col min="5089" max="5092" width="0" style="137" hidden="1" customWidth="1"/>
    <col min="5093" max="5094" width="17.7109375" style="137" bestFit="1" customWidth="1"/>
    <col min="5095" max="5095" width="18.85546875" style="137" bestFit="1" customWidth="1"/>
    <col min="5096" max="5096" width="12.85546875" style="137" bestFit="1" customWidth="1"/>
    <col min="5097" max="5097" width="17.7109375" style="137" bestFit="1" customWidth="1"/>
    <col min="5098" max="5098" width="12.5703125" style="137" bestFit="1" customWidth="1"/>
    <col min="5099" max="5099" width="18" style="137" bestFit="1" customWidth="1"/>
    <col min="5100" max="5100" width="13" style="137" customWidth="1"/>
    <col min="5101" max="5101" width="15.140625" style="137" bestFit="1" customWidth="1"/>
    <col min="5102" max="5102" width="13" style="137" bestFit="1" customWidth="1"/>
    <col min="5103" max="5103" width="16.7109375" style="137" bestFit="1" customWidth="1"/>
    <col min="5104" max="5104" width="13.140625" style="137" bestFit="1" customWidth="1"/>
    <col min="5105" max="5107" width="12.140625" style="137" customWidth="1"/>
    <col min="5108" max="5109" width="14" style="137" customWidth="1"/>
    <col min="5110" max="5110" width="26.28515625" style="137" customWidth="1"/>
    <col min="5111" max="5111" width="15.42578125" style="137" bestFit="1" customWidth="1"/>
    <col min="5112" max="5112" width="11.140625" style="137" bestFit="1" customWidth="1"/>
    <col min="5113" max="5113" width="9.140625" style="137"/>
    <col min="5114" max="5114" width="9.28515625" style="137" bestFit="1" customWidth="1"/>
    <col min="5115" max="5262" width="9.140625" style="137"/>
    <col min="5263" max="5263" width="6" style="137" bestFit="1" customWidth="1"/>
    <col min="5264" max="5264" width="23.7109375" style="137" customWidth="1"/>
    <col min="5265" max="5265" width="19.5703125" style="137" bestFit="1" customWidth="1"/>
    <col min="5266" max="5266" width="19.7109375" style="137" bestFit="1" customWidth="1"/>
    <col min="5267" max="5267" width="18.85546875" style="137" bestFit="1" customWidth="1"/>
    <col min="5268" max="5268" width="12.85546875" style="137" bestFit="1" customWidth="1"/>
    <col min="5269" max="5269" width="17.7109375" style="137" bestFit="1" customWidth="1"/>
    <col min="5270" max="5270" width="17.5703125" style="137" bestFit="1" customWidth="1"/>
    <col min="5271" max="5271" width="18.85546875" style="137" bestFit="1" customWidth="1"/>
    <col min="5272" max="5272" width="12.42578125" style="137" bestFit="1" customWidth="1"/>
    <col min="5273" max="5273" width="15.85546875" style="137" bestFit="1" customWidth="1"/>
    <col min="5274" max="5274" width="17.7109375" style="137" bestFit="1" customWidth="1"/>
    <col min="5275" max="5275" width="18" style="137" bestFit="1" customWidth="1"/>
    <col min="5276" max="5276" width="13.5703125" style="137" customWidth="1"/>
    <col min="5277" max="5277" width="15.85546875" style="137" bestFit="1" customWidth="1"/>
    <col min="5278" max="5278" width="15.140625" style="137" bestFit="1" customWidth="1"/>
    <col min="5279" max="5279" width="18" style="137" bestFit="1" customWidth="1"/>
    <col min="5280" max="5280" width="13.140625" style="137" bestFit="1" customWidth="1"/>
    <col min="5281" max="5281" width="17.7109375" style="137" bestFit="1" customWidth="1"/>
    <col min="5282" max="5282" width="15.85546875" style="137" customWidth="1"/>
    <col min="5283" max="5283" width="18" style="137" bestFit="1" customWidth="1"/>
    <col min="5284" max="5284" width="13.5703125" style="137" customWidth="1"/>
    <col min="5285" max="5285" width="15.140625" style="137" bestFit="1" customWidth="1"/>
    <col min="5286" max="5286" width="12.85546875" style="137" bestFit="1" customWidth="1"/>
    <col min="5287" max="5287" width="15.28515625" style="137" bestFit="1" customWidth="1"/>
    <col min="5288" max="5288" width="14.85546875" style="137" bestFit="1" customWidth="1"/>
    <col min="5289" max="5290" width="17.5703125" style="137" bestFit="1" customWidth="1"/>
    <col min="5291" max="5291" width="11.140625" style="137" bestFit="1" customWidth="1"/>
    <col min="5292" max="5292" width="13.42578125" style="137" customWidth="1"/>
    <col min="5293" max="5293" width="17.7109375" style="137" bestFit="1" customWidth="1"/>
    <col min="5294" max="5294" width="17.5703125" style="137" bestFit="1" customWidth="1"/>
    <col min="5295" max="5295" width="18" style="137" bestFit="1" customWidth="1"/>
    <col min="5296" max="5298" width="12.85546875" style="137" bestFit="1" customWidth="1"/>
    <col min="5299" max="5299" width="13.85546875" style="137" bestFit="1" customWidth="1"/>
    <col min="5300" max="5301" width="12.85546875" style="137" bestFit="1" customWidth="1"/>
    <col min="5302" max="5302" width="11" style="137" bestFit="1" customWidth="1"/>
    <col min="5303" max="5303" width="13.85546875" style="137" bestFit="1" customWidth="1"/>
    <col min="5304" max="5304" width="14.85546875" style="137" bestFit="1" customWidth="1"/>
    <col min="5305" max="5305" width="17.7109375" style="137" bestFit="1" customWidth="1"/>
    <col min="5306" max="5306" width="15.140625" style="137" bestFit="1" customWidth="1"/>
    <col min="5307" max="5307" width="16.7109375" style="137" bestFit="1" customWidth="1"/>
    <col min="5308" max="5308" width="15.7109375" style="137" bestFit="1" customWidth="1"/>
    <col min="5309" max="5309" width="17.7109375" style="137" bestFit="1" customWidth="1"/>
    <col min="5310" max="5310" width="15.7109375" style="137" bestFit="1" customWidth="1"/>
    <col min="5311" max="5311" width="18" style="137" bestFit="1" customWidth="1"/>
    <col min="5312" max="5312" width="13.140625" style="137" bestFit="1" customWidth="1"/>
    <col min="5313" max="5313" width="17.7109375" style="137" bestFit="1" customWidth="1"/>
    <col min="5314" max="5314" width="15.140625" style="137" bestFit="1" customWidth="1"/>
    <col min="5315" max="5315" width="18" style="137" bestFit="1" customWidth="1"/>
    <col min="5316" max="5316" width="15.7109375" style="137" bestFit="1" customWidth="1"/>
    <col min="5317" max="5318" width="15.140625" style="137" bestFit="1" customWidth="1"/>
    <col min="5319" max="5319" width="15.7109375" style="137" bestFit="1" customWidth="1"/>
    <col min="5320" max="5320" width="12.85546875" style="137" customWidth="1"/>
    <col min="5321" max="5321" width="17.7109375" style="137" bestFit="1" customWidth="1"/>
    <col min="5322" max="5322" width="15.85546875" style="137" bestFit="1" customWidth="1"/>
    <col min="5323" max="5323" width="18" style="137" bestFit="1" customWidth="1"/>
    <col min="5324" max="5324" width="10.5703125" style="137" bestFit="1" customWidth="1"/>
    <col min="5325" max="5325" width="17.7109375" style="137" bestFit="1" customWidth="1"/>
    <col min="5326" max="5326" width="15.140625" style="137" bestFit="1" customWidth="1"/>
    <col min="5327" max="5327" width="18" style="137" bestFit="1" customWidth="1"/>
    <col min="5328" max="5328" width="15.7109375" style="137" bestFit="1" customWidth="1"/>
    <col min="5329" max="5329" width="17.7109375" style="137" bestFit="1" customWidth="1"/>
    <col min="5330" max="5330" width="15.7109375" style="137" bestFit="1" customWidth="1"/>
    <col min="5331" max="5331" width="18" style="137" bestFit="1" customWidth="1"/>
    <col min="5332" max="5332" width="12.85546875" style="137" bestFit="1" customWidth="1"/>
    <col min="5333" max="5333" width="12.42578125" style="137" bestFit="1" customWidth="1"/>
    <col min="5334" max="5334" width="10.7109375" style="137" bestFit="1" customWidth="1"/>
    <col min="5335" max="5335" width="10.140625" style="137" customWidth="1"/>
    <col min="5336" max="5336" width="13.140625" style="137" bestFit="1" customWidth="1"/>
    <col min="5337" max="5340" width="0" style="137" hidden="1" customWidth="1"/>
    <col min="5341" max="5341" width="15.140625" style="137" bestFit="1" customWidth="1"/>
    <col min="5342" max="5342" width="13" style="137" bestFit="1" customWidth="1"/>
    <col min="5343" max="5343" width="15.28515625" style="137" bestFit="1" customWidth="1"/>
    <col min="5344" max="5344" width="12.85546875" style="137" bestFit="1" customWidth="1"/>
    <col min="5345" max="5348" width="0" style="137" hidden="1" customWidth="1"/>
    <col min="5349" max="5350" width="17.7109375" style="137" bestFit="1" customWidth="1"/>
    <col min="5351" max="5351" width="18.85546875" style="137" bestFit="1" customWidth="1"/>
    <col min="5352" max="5352" width="12.85546875" style="137" bestFit="1" customWidth="1"/>
    <col min="5353" max="5353" width="17.7109375" style="137" bestFit="1" customWidth="1"/>
    <col min="5354" max="5354" width="12.5703125" style="137" bestFit="1" customWidth="1"/>
    <col min="5355" max="5355" width="18" style="137" bestFit="1" customWidth="1"/>
    <col min="5356" max="5356" width="13" style="137" customWidth="1"/>
    <col min="5357" max="5357" width="15.140625" style="137" bestFit="1" customWidth="1"/>
    <col min="5358" max="5358" width="13" style="137" bestFit="1" customWidth="1"/>
    <col min="5359" max="5359" width="16.7109375" style="137" bestFit="1" customWidth="1"/>
    <col min="5360" max="5360" width="13.140625" style="137" bestFit="1" customWidth="1"/>
    <col min="5361" max="5363" width="12.140625" style="137" customWidth="1"/>
    <col min="5364" max="5365" width="14" style="137" customWidth="1"/>
    <col min="5366" max="5366" width="26.28515625" style="137" customWidth="1"/>
    <col min="5367" max="5367" width="15.42578125" style="137" bestFit="1" customWidth="1"/>
    <col min="5368" max="5368" width="11.140625" style="137" bestFit="1" customWidth="1"/>
    <col min="5369" max="5369" width="9.140625" style="137"/>
    <col min="5370" max="5370" width="9.28515625" style="137" bestFit="1" customWidth="1"/>
    <col min="5371" max="5518" width="9.140625" style="137"/>
    <col min="5519" max="5519" width="6" style="137" bestFit="1" customWidth="1"/>
    <col min="5520" max="5520" width="23.7109375" style="137" customWidth="1"/>
    <col min="5521" max="5521" width="19.5703125" style="137" bestFit="1" customWidth="1"/>
    <col min="5522" max="5522" width="19.7109375" style="137" bestFit="1" customWidth="1"/>
    <col min="5523" max="5523" width="18.85546875" style="137" bestFit="1" customWidth="1"/>
    <col min="5524" max="5524" width="12.85546875" style="137" bestFit="1" customWidth="1"/>
    <col min="5525" max="5525" width="17.7109375" style="137" bestFit="1" customWidth="1"/>
    <col min="5526" max="5526" width="17.5703125" style="137" bestFit="1" customWidth="1"/>
    <col min="5527" max="5527" width="18.85546875" style="137" bestFit="1" customWidth="1"/>
    <col min="5528" max="5528" width="12.42578125" style="137" bestFit="1" customWidth="1"/>
    <col min="5529" max="5529" width="15.85546875" style="137" bestFit="1" customWidth="1"/>
    <col min="5530" max="5530" width="17.7109375" style="137" bestFit="1" customWidth="1"/>
    <col min="5531" max="5531" width="18" style="137" bestFit="1" customWidth="1"/>
    <col min="5532" max="5532" width="13.5703125" style="137" customWidth="1"/>
    <col min="5533" max="5533" width="15.85546875" style="137" bestFit="1" customWidth="1"/>
    <col min="5534" max="5534" width="15.140625" style="137" bestFit="1" customWidth="1"/>
    <col min="5535" max="5535" width="18" style="137" bestFit="1" customWidth="1"/>
    <col min="5536" max="5536" width="13.140625" style="137" bestFit="1" customWidth="1"/>
    <col min="5537" max="5537" width="17.7109375" style="137" bestFit="1" customWidth="1"/>
    <col min="5538" max="5538" width="15.85546875" style="137" customWidth="1"/>
    <col min="5539" max="5539" width="18" style="137" bestFit="1" customWidth="1"/>
    <col min="5540" max="5540" width="13.5703125" style="137" customWidth="1"/>
    <col min="5541" max="5541" width="15.140625" style="137" bestFit="1" customWidth="1"/>
    <col min="5542" max="5542" width="12.85546875" style="137" bestFit="1" customWidth="1"/>
    <col min="5543" max="5543" width="15.28515625" style="137" bestFit="1" customWidth="1"/>
    <col min="5544" max="5544" width="14.85546875" style="137" bestFit="1" customWidth="1"/>
    <col min="5545" max="5546" width="17.5703125" style="137" bestFit="1" customWidth="1"/>
    <col min="5547" max="5547" width="11.140625" style="137" bestFit="1" customWidth="1"/>
    <col min="5548" max="5548" width="13.42578125" style="137" customWidth="1"/>
    <col min="5549" max="5549" width="17.7109375" style="137" bestFit="1" customWidth="1"/>
    <col min="5550" max="5550" width="17.5703125" style="137" bestFit="1" customWidth="1"/>
    <col min="5551" max="5551" width="18" style="137" bestFit="1" customWidth="1"/>
    <col min="5552" max="5554" width="12.85546875" style="137" bestFit="1" customWidth="1"/>
    <col min="5555" max="5555" width="13.85546875" style="137" bestFit="1" customWidth="1"/>
    <col min="5556" max="5557" width="12.85546875" style="137" bestFit="1" customWidth="1"/>
    <col min="5558" max="5558" width="11" style="137" bestFit="1" customWidth="1"/>
    <col min="5559" max="5559" width="13.85546875" style="137" bestFit="1" customWidth="1"/>
    <col min="5560" max="5560" width="14.85546875" style="137" bestFit="1" customWidth="1"/>
    <col min="5561" max="5561" width="17.7109375" style="137" bestFit="1" customWidth="1"/>
    <col min="5562" max="5562" width="15.140625" style="137" bestFit="1" customWidth="1"/>
    <col min="5563" max="5563" width="16.7109375" style="137" bestFit="1" customWidth="1"/>
    <col min="5564" max="5564" width="15.7109375" style="137" bestFit="1" customWidth="1"/>
    <col min="5565" max="5565" width="17.7109375" style="137" bestFit="1" customWidth="1"/>
    <col min="5566" max="5566" width="15.7109375" style="137" bestFit="1" customWidth="1"/>
    <col min="5567" max="5567" width="18" style="137" bestFit="1" customWidth="1"/>
    <col min="5568" max="5568" width="13.140625" style="137" bestFit="1" customWidth="1"/>
    <col min="5569" max="5569" width="17.7109375" style="137" bestFit="1" customWidth="1"/>
    <col min="5570" max="5570" width="15.140625" style="137" bestFit="1" customWidth="1"/>
    <col min="5571" max="5571" width="18" style="137" bestFit="1" customWidth="1"/>
    <col min="5572" max="5572" width="15.7109375" style="137" bestFit="1" customWidth="1"/>
    <col min="5573" max="5574" width="15.140625" style="137" bestFit="1" customWidth="1"/>
    <col min="5575" max="5575" width="15.7109375" style="137" bestFit="1" customWidth="1"/>
    <col min="5576" max="5576" width="12.85546875" style="137" customWidth="1"/>
    <col min="5577" max="5577" width="17.7109375" style="137" bestFit="1" customWidth="1"/>
    <col min="5578" max="5578" width="15.85546875" style="137" bestFit="1" customWidth="1"/>
    <col min="5579" max="5579" width="18" style="137" bestFit="1" customWidth="1"/>
    <col min="5580" max="5580" width="10.5703125" style="137" bestFit="1" customWidth="1"/>
    <col min="5581" max="5581" width="17.7109375" style="137" bestFit="1" customWidth="1"/>
    <col min="5582" max="5582" width="15.140625" style="137" bestFit="1" customWidth="1"/>
    <col min="5583" max="5583" width="18" style="137" bestFit="1" customWidth="1"/>
    <col min="5584" max="5584" width="15.7109375" style="137" bestFit="1" customWidth="1"/>
    <col min="5585" max="5585" width="17.7109375" style="137" bestFit="1" customWidth="1"/>
    <col min="5586" max="5586" width="15.7109375" style="137" bestFit="1" customWidth="1"/>
    <col min="5587" max="5587" width="18" style="137" bestFit="1" customWidth="1"/>
    <col min="5588" max="5588" width="12.85546875" style="137" bestFit="1" customWidth="1"/>
    <col min="5589" max="5589" width="12.42578125" style="137" bestFit="1" customWidth="1"/>
    <col min="5590" max="5590" width="10.7109375" style="137" bestFit="1" customWidth="1"/>
    <col min="5591" max="5591" width="10.140625" style="137" customWidth="1"/>
    <col min="5592" max="5592" width="13.140625" style="137" bestFit="1" customWidth="1"/>
    <col min="5593" max="5596" width="0" style="137" hidden="1" customWidth="1"/>
    <col min="5597" max="5597" width="15.140625" style="137" bestFit="1" customWidth="1"/>
    <col min="5598" max="5598" width="13" style="137" bestFit="1" customWidth="1"/>
    <col min="5599" max="5599" width="15.28515625" style="137" bestFit="1" customWidth="1"/>
    <col min="5600" max="5600" width="12.85546875" style="137" bestFit="1" customWidth="1"/>
    <col min="5601" max="5604" width="0" style="137" hidden="1" customWidth="1"/>
    <col min="5605" max="5606" width="17.7109375" style="137" bestFit="1" customWidth="1"/>
    <col min="5607" max="5607" width="18.85546875" style="137" bestFit="1" customWidth="1"/>
    <col min="5608" max="5608" width="12.85546875" style="137" bestFit="1" customWidth="1"/>
    <col min="5609" max="5609" width="17.7109375" style="137" bestFit="1" customWidth="1"/>
    <col min="5610" max="5610" width="12.5703125" style="137" bestFit="1" customWidth="1"/>
    <col min="5611" max="5611" width="18" style="137" bestFit="1" customWidth="1"/>
    <col min="5612" max="5612" width="13" style="137" customWidth="1"/>
    <col min="5613" max="5613" width="15.140625" style="137" bestFit="1" customWidth="1"/>
    <col min="5614" max="5614" width="13" style="137" bestFit="1" customWidth="1"/>
    <col min="5615" max="5615" width="16.7109375" style="137" bestFit="1" customWidth="1"/>
    <col min="5616" max="5616" width="13.140625" style="137" bestFit="1" customWidth="1"/>
    <col min="5617" max="5619" width="12.140625" style="137" customWidth="1"/>
    <col min="5620" max="5621" width="14" style="137" customWidth="1"/>
    <col min="5622" max="5622" width="26.28515625" style="137" customWidth="1"/>
    <col min="5623" max="5623" width="15.42578125" style="137" bestFit="1" customWidth="1"/>
    <col min="5624" max="5624" width="11.140625" style="137" bestFit="1" customWidth="1"/>
    <col min="5625" max="5625" width="9.140625" style="137"/>
    <col min="5626" max="5626" width="9.28515625" style="137" bestFit="1" customWidth="1"/>
    <col min="5627" max="5774" width="9.140625" style="137"/>
    <col min="5775" max="5775" width="6" style="137" bestFit="1" customWidth="1"/>
    <col min="5776" max="5776" width="23.7109375" style="137" customWidth="1"/>
    <col min="5777" max="5777" width="19.5703125" style="137" bestFit="1" customWidth="1"/>
    <col min="5778" max="5778" width="19.7109375" style="137" bestFit="1" customWidth="1"/>
    <col min="5779" max="5779" width="18.85546875" style="137" bestFit="1" customWidth="1"/>
    <col min="5780" max="5780" width="12.85546875" style="137" bestFit="1" customWidth="1"/>
    <col min="5781" max="5781" width="17.7109375" style="137" bestFit="1" customWidth="1"/>
    <col min="5782" max="5782" width="17.5703125" style="137" bestFit="1" customWidth="1"/>
    <col min="5783" max="5783" width="18.85546875" style="137" bestFit="1" customWidth="1"/>
    <col min="5784" max="5784" width="12.42578125" style="137" bestFit="1" customWidth="1"/>
    <col min="5785" max="5785" width="15.85546875" style="137" bestFit="1" customWidth="1"/>
    <col min="5786" max="5786" width="17.7109375" style="137" bestFit="1" customWidth="1"/>
    <col min="5787" max="5787" width="18" style="137" bestFit="1" customWidth="1"/>
    <col min="5788" max="5788" width="13.5703125" style="137" customWidth="1"/>
    <col min="5789" max="5789" width="15.85546875" style="137" bestFit="1" customWidth="1"/>
    <col min="5790" max="5790" width="15.140625" style="137" bestFit="1" customWidth="1"/>
    <col min="5791" max="5791" width="18" style="137" bestFit="1" customWidth="1"/>
    <col min="5792" max="5792" width="13.140625" style="137" bestFit="1" customWidth="1"/>
    <col min="5793" max="5793" width="17.7109375" style="137" bestFit="1" customWidth="1"/>
    <col min="5794" max="5794" width="15.85546875" style="137" customWidth="1"/>
    <col min="5795" max="5795" width="18" style="137" bestFit="1" customWidth="1"/>
    <col min="5796" max="5796" width="13.5703125" style="137" customWidth="1"/>
    <col min="5797" max="5797" width="15.140625" style="137" bestFit="1" customWidth="1"/>
    <col min="5798" max="5798" width="12.85546875" style="137" bestFit="1" customWidth="1"/>
    <col min="5799" max="5799" width="15.28515625" style="137" bestFit="1" customWidth="1"/>
    <col min="5800" max="5800" width="14.85546875" style="137" bestFit="1" customWidth="1"/>
    <col min="5801" max="5802" width="17.5703125" style="137" bestFit="1" customWidth="1"/>
    <col min="5803" max="5803" width="11.140625" style="137" bestFit="1" customWidth="1"/>
    <col min="5804" max="5804" width="13.42578125" style="137" customWidth="1"/>
    <col min="5805" max="5805" width="17.7109375" style="137" bestFit="1" customWidth="1"/>
    <col min="5806" max="5806" width="17.5703125" style="137" bestFit="1" customWidth="1"/>
    <col min="5807" max="5807" width="18" style="137" bestFit="1" customWidth="1"/>
    <col min="5808" max="5810" width="12.85546875" style="137" bestFit="1" customWidth="1"/>
    <col min="5811" max="5811" width="13.85546875" style="137" bestFit="1" customWidth="1"/>
    <col min="5812" max="5813" width="12.85546875" style="137" bestFit="1" customWidth="1"/>
    <col min="5814" max="5814" width="11" style="137" bestFit="1" customWidth="1"/>
    <col min="5815" max="5815" width="13.85546875" style="137" bestFit="1" customWidth="1"/>
    <col min="5816" max="5816" width="14.85546875" style="137" bestFit="1" customWidth="1"/>
    <col min="5817" max="5817" width="17.7109375" style="137" bestFit="1" customWidth="1"/>
    <col min="5818" max="5818" width="15.140625" style="137" bestFit="1" customWidth="1"/>
    <col min="5819" max="5819" width="16.7109375" style="137" bestFit="1" customWidth="1"/>
    <col min="5820" max="5820" width="15.7109375" style="137" bestFit="1" customWidth="1"/>
    <col min="5821" max="5821" width="17.7109375" style="137" bestFit="1" customWidth="1"/>
    <col min="5822" max="5822" width="15.7109375" style="137" bestFit="1" customWidth="1"/>
    <col min="5823" max="5823" width="18" style="137" bestFit="1" customWidth="1"/>
    <col min="5824" max="5824" width="13.140625" style="137" bestFit="1" customWidth="1"/>
    <col min="5825" max="5825" width="17.7109375" style="137" bestFit="1" customWidth="1"/>
    <col min="5826" max="5826" width="15.140625" style="137" bestFit="1" customWidth="1"/>
    <col min="5827" max="5827" width="18" style="137" bestFit="1" customWidth="1"/>
    <col min="5828" max="5828" width="15.7109375" style="137" bestFit="1" customWidth="1"/>
    <col min="5829" max="5830" width="15.140625" style="137" bestFit="1" customWidth="1"/>
    <col min="5831" max="5831" width="15.7109375" style="137" bestFit="1" customWidth="1"/>
    <col min="5832" max="5832" width="12.85546875" style="137" customWidth="1"/>
    <col min="5833" max="5833" width="17.7109375" style="137" bestFit="1" customWidth="1"/>
    <col min="5834" max="5834" width="15.85546875" style="137" bestFit="1" customWidth="1"/>
    <col min="5835" max="5835" width="18" style="137" bestFit="1" customWidth="1"/>
    <col min="5836" max="5836" width="10.5703125" style="137" bestFit="1" customWidth="1"/>
    <col min="5837" max="5837" width="17.7109375" style="137" bestFit="1" customWidth="1"/>
    <col min="5838" max="5838" width="15.140625" style="137" bestFit="1" customWidth="1"/>
    <col min="5839" max="5839" width="18" style="137" bestFit="1" customWidth="1"/>
    <col min="5840" max="5840" width="15.7109375" style="137" bestFit="1" customWidth="1"/>
    <col min="5841" max="5841" width="17.7109375" style="137" bestFit="1" customWidth="1"/>
    <col min="5842" max="5842" width="15.7109375" style="137" bestFit="1" customWidth="1"/>
    <col min="5843" max="5843" width="18" style="137" bestFit="1" customWidth="1"/>
    <col min="5844" max="5844" width="12.85546875" style="137" bestFit="1" customWidth="1"/>
    <col min="5845" max="5845" width="12.42578125" style="137" bestFit="1" customWidth="1"/>
    <col min="5846" max="5846" width="10.7109375" style="137" bestFit="1" customWidth="1"/>
    <col min="5847" max="5847" width="10.140625" style="137" customWidth="1"/>
    <col min="5848" max="5848" width="13.140625" style="137" bestFit="1" customWidth="1"/>
    <col min="5849" max="5852" width="0" style="137" hidden="1" customWidth="1"/>
    <col min="5853" max="5853" width="15.140625" style="137" bestFit="1" customWidth="1"/>
    <col min="5854" max="5854" width="13" style="137" bestFit="1" customWidth="1"/>
    <col min="5855" max="5855" width="15.28515625" style="137" bestFit="1" customWidth="1"/>
    <col min="5856" max="5856" width="12.85546875" style="137" bestFit="1" customWidth="1"/>
    <col min="5857" max="5860" width="0" style="137" hidden="1" customWidth="1"/>
    <col min="5861" max="5862" width="17.7109375" style="137" bestFit="1" customWidth="1"/>
    <col min="5863" max="5863" width="18.85546875" style="137" bestFit="1" customWidth="1"/>
    <col min="5864" max="5864" width="12.85546875" style="137" bestFit="1" customWidth="1"/>
    <col min="5865" max="5865" width="17.7109375" style="137" bestFit="1" customWidth="1"/>
    <col min="5866" max="5866" width="12.5703125" style="137" bestFit="1" customWidth="1"/>
    <col min="5867" max="5867" width="18" style="137" bestFit="1" customWidth="1"/>
    <col min="5868" max="5868" width="13" style="137" customWidth="1"/>
    <col min="5869" max="5869" width="15.140625" style="137" bestFit="1" customWidth="1"/>
    <col min="5870" max="5870" width="13" style="137" bestFit="1" customWidth="1"/>
    <col min="5871" max="5871" width="16.7109375" style="137" bestFit="1" customWidth="1"/>
    <col min="5872" max="5872" width="13.140625" style="137" bestFit="1" customWidth="1"/>
    <col min="5873" max="5875" width="12.140625" style="137" customWidth="1"/>
    <col min="5876" max="5877" width="14" style="137" customWidth="1"/>
    <col min="5878" max="5878" width="26.28515625" style="137" customWidth="1"/>
    <col min="5879" max="5879" width="15.42578125" style="137" bestFit="1" customWidth="1"/>
    <col min="5880" max="5880" width="11.140625" style="137" bestFit="1" customWidth="1"/>
    <col min="5881" max="5881" width="9.140625" style="137"/>
    <col min="5882" max="5882" width="9.28515625" style="137" bestFit="1" customWidth="1"/>
    <col min="5883" max="6030" width="9.140625" style="137"/>
    <col min="6031" max="6031" width="6" style="137" bestFit="1" customWidth="1"/>
    <col min="6032" max="6032" width="23.7109375" style="137" customWidth="1"/>
    <col min="6033" max="6033" width="19.5703125" style="137" bestFit="1" customWidth="1"/>
    <col min="6034" max="6034" width="19.7109375" style="137" bestFit="1" customWidth="1"/>
    <col min="6035" max="6035" width="18.85546875" style="137" bestFit="1" customWidth="1"/>
    <col min="6036" max="6036" width="12.85546875" style="137" bestFit="1" customWidth="1"/>
    <col min="6037" max="6037" width="17.7109375" style="137" bestFit="1" customWidth="1"/>
    <col min="6038" max="6038" width="17.5703125" style="137" bestFit="1" customWidth="1"/>
    <col min="6039" max="6039" width="18.85546875" style="137" bestFit="1" customWidth="1"/>
    <col min="6040" max="6040" width="12.42578125" style="137" bestFit="1" customWidth="1"/>
    <col min="6041" max="6041" width="15.85546875" style="137" bestFit="1" customWidth="1"/>
    <col min="6042" max="6042" width="17.7109375" style="137" bestFit="1" customWidth="1"/>
    <col min="6043" max="6043" width="18" style="137" bestFit="1" customWidth="1"/>
    <col min="6044" max="6044" width="13.5703125" style="137" customWidth="1"/>
    <col min="6045" max="6045" width="15.85546875" style="137" bestFit="1" customWidth="1"/>
    <col min="6046" max="6046" width="15.140625" style="137" bestFit="1" customWidth="1"/>
    <col min="6047" max="6047" width="18" style="137" bestFit="1" customWidth="1"/>
    <col min="6048" max="6048" width="13.140625" style="137" bestFit="1" customWidth="1"/>
    <col min="6049" max="6049" width="17.7109375" style="137" bestFit="1" customWidth="1"/>
    <col min="6050" max="6050" width="15.85546875" style="137" customWidth="1"/>
    <col min="6051" max="6051" width="18" style="137" bestFit="1" customWidth="1"/>
    <col min="6052" max="6052" width="13.5703125" style="137" customWidth="1"/>
    <col min="6053" max="6053" width="15.140625" style="137" bestFit="1" customWidth="1"/>
    <col min="6054" max="6054" width="12.85546875" style="137" bestFit="1" customWidth="1"/>
    <col min="6055" max="6055" width="15.28515625" style="137" bestFit="1" customWidth="1"/>
    <col min="6056" max="6056" width="14.85546875" style="137" bestFit="1" customWidth="1"/>
    <col min="6057" max="6058" width="17.5703125" style="137" bestFit="1" customWidth="1"/>
    <col min="6059" max="6059" width="11.140625" style="137" bestFit="1" customWidth="1"/>
    <col min="6060" max="6060" width="13.42578125" style="137" customWidth="1"/>
    <col min="6061" max="6061" width="17.7109375" style="137" bestFit="1" customWidth="1"/>
    <col min="6062" max="6062" width="17.5703125" style="137" bestFit="1" customWidth="1"/>
    <col min="6063" max="6063" width="18" style="137" bestFit="1" customWidth="1"/>
    <col min="6064" max="6066" width="12.85546875" style="137" bestFit="1" customWidth="1"/>
    <col min="6067" max="6067" width="13.85546875" style="137" bestFit="1" customWidth="1"/>
    <col min="6068" max="6069" width="12.85546875" style="137" bestFit="1" customWidth="1"/>
    <col min="6070" max="6070" width="11" style="137" bestFit="1" customWidth="1"/>
    <col min="6071" max="6071" width="13.85546875" style="137" bestFit="1" customWidth="1"/>
    <col min="6072" max="6072" width="14.85546875" style="137" bestFit="1" customWidth="1"/>
    <col min="6073" max="6073" width="17.7109375" style="137" bestFit="1" customWidth="1"/>
    <col min="6074" max="6074" width="15.140625" style="137" bestFit="1" customWidth="1"/>
    <col min="6075" max="6075" width="16.7109375" style="137" bestFit="1" customWidth="1"/>
    <col min="6076" max="6076" width="15.7109375" style="137" bestFit="1" customWidth="1"/>
    <col min="6077" max="6077" width="17.7109375" style="137" bestFit="1" customWidth="1"/>
    <col min="6078" max="6078" width="15.7109375" style="137" bestFit="1" customWidth="1"/>
    <col min="6079" max="6079" width="18" style="137" bestFit="1" customWidth="1"/>
    <col min="6080" max="6080" width="13.140625" style="137" bestFit="1" customWidth="1"/>
    <col min="6081" max="6081" width="17.7109375" style="137" bestFit="1" customWidth="1"/>
    <col min="6082" max="6082" width="15.140625" style="137" bestFit="1" customWidth="1"/>
    <col min="6083" max="6083" width="18" style="137" bestFit="1" customWidth="1"/>
    <col min="6084" max="6084" width="15.7109375" style="137" bestFit="1" customWidth="1"/>
    <col min="6085" max="6086" width="15.140625" style="137" bestFit="1" customWidth="1"/>
    <col min="6087" max="6087" width="15.7109375" style="137" bestFit="1" customWidth="1"/>
    <col min="6088" max="6088" width="12.85546875" style="137" customWidth="1"/>
    <col min="6089" max="6089" width="17.7109375" style="137" bestFit="1" customWidth="1"/>
    <col min="6090" max="6090" width="15.85546875" style="137" bestFit="1" customWidth="1"/>
    <col min="6091" max="6091" width="18" style="137" bestFit="1" customWidth="1"/>
    <col min="6092" max="6092" width="10.5703125" style="137" bestFit="1" customWidth="1"/>
    <col min="6093" max="6093" width="17.7109375" style="137" bestFit="1" customWidth="1"/>
    <col min="6094" max="6094" width="15.140625" style="137" bestFit="1" customWidth="1"/>
    <col min="6095" max="6095" width="18" style="137" bestFit="1" customWidth="1"/>
    <col min="6096" max="6096" width="15.7109375" style="137" bestFit="1" customWidth="1"/>
    <col min="6097" max="6097" width="17.7109375" style="137" bestFit="1" customWidth="1"/>
    <col min="6098" max="6098" width="15.7109375" style="137" bestFit="1" customWidth="1"/>
    <col min="6099" max="6099" width="18" style="137" bestFit="1" customWidth="1"/>
    <col min="6100" max="6100" width="12.85546875" style="137" bestFit="1" customWidth="1"/>
    <col min="6101" max="6101" width="12.42578125" style="137" bestFit="1" customWidth="1"/>
    <col min="6102" max="6102" width="10.7109375" style="137" bestFit="1" customWidth="1"/>
    <col min="6103" max="6103" width="10.140625" style="137" customWidth="1"/>
    <col min="6104" max="6104" width="13.140625" style="137" bestFit="1" customWidth="1"/>
    <col min="6105" max="6108" width="0" style="137" hidden="1" customWidth="1"/>
    <col min="6109" max="6109" width="15.140625" style="137" bestFit="1" customWidth="1"/>
    <col min="6110" max="6110" width="13" style="137" bestFit="1" customWidth="1"/>
    <col min="6111" max="6111" width="15.28515625" style="137" bestFit="1" customWidth="1"/>
    <col min="6112" max="6112" width="12.85546875" style="137" bestFit="1" customWidth="1"/>
    <col min="6113" max="6116" width="0" style="137" hidden="1" customWidth="1"/>
    <col min="6117" max="6118" width="17.7109375" style="137" bestFit="1" customWidth="1"/>
    <col min="6119" max="6119" width="18.85546875" style="137" bestFit="1" customWidth="1"/>
    <col min="6120" max="6120" width="12.85546875" style="137" bestFit="1" customWidth="1"/>
    <col min="6121" max="6121" width="17.7109375" style="137" bestFit="1" customWidth="1"/>
    <col min="6122" max="6122" width="12.5703125" style="137" bestFit="1" customWidth="1"/>
    <col min="6123" max="6123" width="18" style="137" bestFit="1" customWidth="1"/>
    <col min="6124" max="6124" width="13" style="137" customWidth="1"/>
    <col min="6125" max="6125" width="15.140625" style="137" bestFit="1" customWidth="1"/>
    <col min="6126" max="6126" width="13" style="137" bestFit="1" customWidth="1"/>
    <col min="6127" max="6127" width="16.7109375" style="137" bestFit="1" customWidth="1"/>
    <col min="6128" max="6128" width="13.140625" style="137" bestFit="1" customWidth="1"/>
    <col min="6129" max="6131" width="12.140625" style="137" customWidth="1"/>
    <col min="6132" max="6133" width="14" style="137" customWidth="1"/>
    <col min="6134" max="6134" width="26.28515625" style="137" customWidth="1"/>
    <col min="6135" max="6135" width="15.42578125" style="137" bestFit="1" customWidth="1"/>
    <col min="6136" max="6136" width="11.140625" style="137" bestFit="1" customWidth="1"/>
    <col min="6137" max="6137" width="9.140625" style="137"/>
    <col min="6138" max="6138" width="9.28515625" style="137" bestFit="1" customWidth="1"/>
    <col min="6139" max="6286" width="9.140625" style="137"/>
    <col min="6287" max="6287" width="6" style="137" bestFit="1" customWidth="1"/>
    <col min="6288" max="6288" width="23.7109375" style="137" customWidth="1"/>
    <col min="6289" max="6289" width="19.5703125" style="137" bestFit="1" customWidth="1"/>
    <col min="6290" max="6290" width="19.7109375" style="137" bestFit="1" customWidth="1"/>
    <col min="6291" max="6291" width="18.85546875" style="137" bestFit="1" customWidth="1"/>
    <col min="6292" max="6292" width="12.85546875" style="137" bestFit="1" customWidth="1"/>
    <col min="6293" max="6293" width="17.7109375" style="137" bestFit="1" customWidth="1"/>
    <col min="6294" max="6294" width="17.5703125" style="137" bestFit="1" customWidth="1"/>
    <col min="6295" max="6295" width="18.85546875" style="137" bestFit="1" customWidth="1"/>
    <col min="6296" max="6296" width="12.42578125" style="137" bestFit="1" customWidth="1"/>
    <col min="6297" max="6297" width="15.85546875" style="137" bestFit="1" customWidth="1"/>
    <col min="6298" max="6298" width="17.7109375" style="137" bestFit="1" customWidth="1"/>
    <col min="6299" max="6299" width="18" style="137" bestFit="1" customWidth="1"/>
    <col min="6300" max="6300" width="13.5703125" style="137" customWidth="1"/>
    <col min="6301" max="6301" width="15.85546875" style="137" bestFit="1" customWidth="1"/>
    <col min="6302" max="6302" width="15.140625" style="137" bestFit="1" customWidth="1"/>
    <col min="6303" max="6303" width="18" style="137" bestFit="1" customWidth="1"/>
    <col min="6304" max="6304" width="13.140625" style="137" bestFit="1" customWidth="1"/>
    <col min="6305" max="6305" width="17.7109375" style="137" bestFit="1" customWidth="1"/>
    <col min="6306" max="6306" width="15.85546875" style="137" customWidth="1"/>
    <col min="6307" max="6307" width="18" style="137" bestFit="1" customWidth="1"/>
    <col min="6308" max="6308" width="13.5703125" style="137" customWidth="1"/>
    <col min="6309" max="6309" width="15.140625" style="137" bestFit="1" customWidth="1"/>
    <col min="6310" max="6310" width="12.85546875" style="137" bestFit="1" customWidth="1"/>
    <col min="6311" max="6311" width="15.28515625" style="137" bestFit="1" customWidth="1"/>
    <col min="6312" max="6312" width="14.85546875" style="137" bestFit="1" customWidth="1"/>
    <col min="6313" max="6314" width="17.5703125" style="137" bestFit="1" customWidth="1"/>
    <col min="6315" max="6315" width="11.140625" style="137" bestFit="1" customWidth="1"/>
    <col min="6316" max="6316" width="13.42578125" style="137" customWidth="1"/>
    <col min="6317" max="6317" width="17.7109375" style="137" bestFit="1" customWidth="1"/>
    <col min="6318" max="6318" width="17.5703125" style="137" bestFit="1" customWidth="1"/>
    <col min="6319" max="6319" width="18" style="137" bestFit="1" customWidth="1"/>
    <col min="6320" max="6322" width="12.85546875" style="137" bestFit="1" customWidth="1"/>
    <col min="6323" max="6323" width="13.85546875" style="137" bestFit="1" customWidth="1"/>
    <col min="6324" max="6325" width="12.85546875" style="137" bestFit="1" customWidth="1"/>
    <col min="6326" max="6326" width="11" style="137" bestFit="1" customWidth="1"/>
    <col min="6327" max="6327" width="13.85546875" style="137" bestFit="1" customWidth="1"/>
    <col min="6328" max="6328" width="14.85546875" style="137" bestFit="1" customWidth="1"/>
    <col min="6329" max="6329" width="17.7109375" style="137" bestFit="1" customWidth="1"/>
    <col min="6330" max="6330" width="15.140625" style="137" bestFit="1" customWidth="1"/>
    <col min="6331" max="6331" width="16.7109375" style="137" bestFit="1" customWidth="1"/>
    <col min="6332" max="6332" width="15.7109375" style="137" bestFit="1" customWidth="1"/>
    <col min="6333" max="6333" width="17.7109375" style="137" bestFit="1" customWidth="1"/>
    <col min="6334" max="6334" width="15.7109375" style="137" bestFit="1" customWidth="1"/>
    <col min="6335" max="6335" width="18" style="137" bestFit="1" customWidth="1"/>
    <col min="6336" max="6336" width="13.140625" style="137" bestFit="1" customWidth="1"/>
    <col min="6337" max="6337" width="17.7109375" style="137" bestFit="1" customWidth="1"/>
    <col min="6338" max="6338" width="15.140625" style="137" bestFit="1" customWidth="1"/>
    <col min="6339" max="6339" width="18" style="137" bestFit="1" customWidth="1"/>
    <col min="6340" max="6340" width="15.7109375" style="137" bestFit="1" customWidth="1"/>
    <col min="6341" max="6342" width="15.140625" style="137" bestFit="1" customWidth="1"/>
    <col min="6343" max="6343" width="15.7109375" style="137" bestFit="1" customWidth="1"/>
    <col min="6344" max="6344" width="12.85546875" style="137" customWidth="1"/>
    <col min="6345" max="6345" width="17.7109375" style="137" bestFit="1" customWidth="1"/>
    <col min="6346" max="6346" width="15.85546875" style="137" bestFit="1" customWidth="1"/>
    <col min="6347" max="6347" width="18" style="137" bestFit="1" customWidth="1"/>
    <col min="6348" max="6348" width="10.5703125" style="137" bestFit="1" customWidth="1"/>
    <col min="6349" max="6349" width="17.7109375" style="137" bestFit="1" customWidth="1"/>
    <col min="6350" max="6350" width="15.140625" style="137" bestFit="1" customWidth="1"/>
    <col min="6351" max="6351" width="18" style="137" bestFit="1" customWidth="1"/>
    <col min="6352" max="6352" width="15.7109375" style="137" bestFit="1" customWidth="1"/>
    <col min="6353" max="6353" width="17.7109375" style="137" bestFit="1" customWidth="1"/>
    <col min="6354" max="6354" width="15.7109375" style="137" bestFit="1" customWidth="1"/>
    <col min="6355" max="6355" width="18" style="137" bestFit="1" customWidth="1"/>
    <col min="6356" max="6356" width="12.85546875" style="137" bestFit="1" customWidth="1"/>
    <col min="6357" max="6357" width="12.42578125" style="137" bestFit="1" customWidth="1"/>
    <col min="6358" max="6358" width="10.7109375" style="137" bestFit="1" customWidth="1"/>
    <col min="6359" max="6359" width="10.140625" style="137" customWidth="1"/>
    <col min="6360" max="6360" width="13.140625" style="137" bestFit="1" customWidth="1"/>
    <col min="6361" max="6364" width="0" style="137" hidden="1" customWidth="1"/>
    <col min="6365" max="6365" width="15.140625" style="137" bestFit="1" customWidth="1"/>
    <col min="6366" max="6366" width="13" style="137" bestFit="1" customWidth="1"/>
    <col min="6367" max="6367" width="15.28515625" style="137" bestFit="1" customWidth="1"/>
    <col min="6368" max="6368" width="12.85546875" style="137" bestFit="1" customWidth="1"/>
    <col min="6369" max="6372" width="0" style="137" hidden="1" customWidth="1"/>
    <col min="6373" max="6374" width="17.7109375" style="137" bestFit="1" customWidth="1"/>
    <col min="6375" max="6375" width="18.85546875" style="137" bestFit="1" customWidth="1"/>
    <col min="6376" max="6376" width="12.85546875" style="137" bestFit="1" customWidth="1"/>
    <col min="6377" max="6377" width="17.7109375" style="137" bestFit="1" customWidth="1"/>
    <col min="6378" max="6378" width="12.5703125" style="137" bestFit="1" customWidth="1"/>
    <col min="6379" max="6379" width="18" style="137" bestFit="1" customWidth="1"/>
    <col min="6380" max="6380" width="13" style="137" customWidth="1"/>
    <col min="6381" max="6381" width="15.140625" style="137" bestFit="1" customWidth="1"/>
    <col min="6382" max="6382" width="13" style="137" bestFit="1" customWidth="1"/>
    <col min="6383" max="6383" width="16.7109375" style="137" bestFit="1" customWidth="1"/>
    <col min="6384" max="6384" width="13.140625" style="137" bestFit="1" customWidth="1"/>
    <col min="6385" max="6387" width="12.140625" style="137" customWidth="1"/>
    <col min="6388" max="6389" width="14" style="137" customWidth="1"/>
    <col min="6390" max="6390" width="26.28515625" style="137" customWidth="1"/>
    <col min="6391" max="6391" width="15.42578125" style="137" bestFit="1" customWidth="1"/>
    <col min="6392" max="6392" width="11.140625" style="137" bestFit="1" customWidth="1"/>
    <col min="6393" max="6393" width="9.140625" style="137"/>
    <col min="6394" max="6394" width="9.28515625" style="137" bestFit="1" customWidth="1"/>
    <col min="6395" max="6542" width="9.140625" style="137"/>
    <col min="6543" max="6543" width="6" style="137" bestFit="1" customWidth="1"/>
    <col min="6544" max="6544" width="23.7109375" style="137" customWidth="1"/>
    <col min="6545" max="6545" width="19.5703125" style="137" bestFit="1" customWidth="1"/>
    <col min="6546" max="6546" width="19.7109375" style="137" bestFit="1" customWidth="1"/>
    <col min="6547" max="6547" width="18.85546875" style="137" bestFit="1" customWidth="1"/>
    <col min="6548" max="6548" width="12.85546875" style="137" bestFit="1" customWidth="1"/>
    <col min="6549" max="6549" width="17.7109375" style="137" bestFit="1" customWidth="1"/>
    <col min="6550" max="6550" width="17.5703125" style="137" bestFit="1" customWidth="1"/>
    <col min="6551" max="6551" width="18.85546875" style="137" bestFit="1" customWidth="1"/>
    <col min="6552" max="6552" width="12.42578125" style="137" bestFit="1" customWidth="1"/>
    <col min="6553" max="6553" width="15.85546875" style="137" bestFit="1" customWidth="1"/>
    <col min="6554" max="6554" width="17.7109375" style="137" bestFit="1" customWidth="1"/>
    <col min="6555" max="6555" width="18" style="137" bestFit="1" customWidth="1"/>
    <col min="6556" max="6556" width="13.5703125" style="137" customWidth="1"/>
    <col min="6557" max="6557" width="15.85546875" style="137" bestFit="1" customWidth="1"/>
    <col min="6558" max="6558" width="15.140625" style="137" bestFit="1" customWidth="1"/>
    <col min="6559" max="6559" width="18" style="137" bestFit="1" customWidth="1"/>
    <col min="6560" max="6560" width="13.140625" style="137" bestFit="1" customWidth="1"/>
    <col min="6561" max="6561" width="17.7109375" style="137" bestFit="1" customWidth="1"/>
    <col min="6562" max="6562" width="15.85546875" style="137" customWidth="1"/>
    <col min="6563" max="6563" width="18" style="137" bestFit="1" customWidth="1"/>
    <col min="6564" max="6564" width="13.5703125" style="137" customWidth="1"/>
    <col min="6565" max="6565" width="15.140625" style="137" bestFit="1" customWidth="1"/>
    <col min="6566" max="6566" width="12.85546875" style="137" bestFit="1" customWidth="1"/>
    <col min="6567" max="6567" width="15.28515625" style="137" bestFit="1" customWidth="1"/>
    <col min="6568" max="6568" width="14.85546875" style="137" bestFit="1" customWidth="1"/>
    <col min="6569" max="6570" width="17.5703125" style="137" bestFit="1" customWidth="1"/>
    <col min="6571" max="6571" width="11.140625" style="137" bestFit="1" customWidth="1"/>
    <col min="6572" max="6572" width="13.42578125" style="137" customWidth="1"/>
    <col min="6573" max="6573" width="17.7109375" style="137" bestFit="1" customWidth="1"/>
    <col min="6574" max="6574" width="17.5703125" style="137" bestFit="1" customWidth="1"/>
    <col min="6575" max="6575" width="18" style="137" bestFit="1" customWidth="1"/>
    <col min="6576" max="6578" width="12.85546875" style="137" bestFit="1" customWidth="1"/>
    <col min="6579" max="6579" width="13.85546875" style="137" bestFit="1" customWidth="1"/>
    <col min="6580" max="6581" width="12.85546875" style="137" bestFit="1" customWidth="1"/>
    <col min="6582" max="6582" width="11" style="137" bestFit="1" customWidth="1"/>
    <col min="6583" max="6583" width="13.85546875" style="137" bestFit="1" customWidth="1"/>
    <col min="6584" max="6584" width="14.85546875" style="137" bestFit="1" customWidth="1"/>
    <col min="6585" max="6585" width="17.7109375" style="137" bestFit="1" customWidth="1"/>
    <col min="6586" max="6586" width="15.140625" style="137" bestFit="1" customWidth="1"/>
    <col min="6587" max="6587" width="16.7109375" style="137" bestFit="1" customWidth="1"/>
    <col min="6588" max="6588" width="15.7109375" style="137" bestFit="1" customWidth="1"/>
    <col min="6589" max="6589" width="17.7109375" style="137" bestFit="1" customWidth="1"/>
    <col min="6590" max="6590" width="15.7109375" style="137" bestFit="1" customWidth="1"/>
    <col min="6591" max="6591" width="18" style="137" bestFit="1" customWidth="1"/>
    <col min="6592" max="6592" width="13.140625" style="137" bestFit="1" customWidth="1"/>
    <col min="6593" max="6593" width="17.7109375" style="137" bestFit="1" customWidth="1"/>
    <col min="6594" max="6594" width="15.140625" style="137" bestFit="1" customWidth="1"/>
    <col min="6595" max="6595" width="18" style="137" bestFit="1" customWidth="1"/>
    <col min="6596" max="6596" width="15.7109375" style="137" bestFit="1" customWidth="1"/>
    <col min="6597" max="6598" width="15.140625" style="137" bestFit="1" customWidth="1"/>
    <col min="6599" max="6599" width="15.7109375" style="137" bestFit="1" customWidth="1"/>
    <col min="6600" max="6600" width="12.85546875" style="137" customWidth="1"/>
    <col min="6601" max="6601" width="17.7109375" style="137" bestFit="1" customWidth="1"/>
    <col min="6602" max="6602" width="15.85546875" style="137" bestFit="1" customWidth="1"/>
    <col min="6603" max="6603" width="18" style="137" bestFit="1" customWidth="1"/>
    <col min="6604" max="6604" width="10.5703125" style="137" bestFit="1" customWidth="1"/>
    <col min="6605" max="6605" width="17.7109375" style="137" bestFit="1" customWidth="1"/>
    <col min="6606" max="6606" width="15.140625" style="137" bestFit="1" customWidth="1"/>
    <col min="6607" max="6607" width="18" style="137" bestFit="1" customWidth="1"/>
    <col min="6608" max="6608" width="15.7109375" style="137" bestFit="1" customWidth="1"/>
    <col min="6609" max="6609" width="17.7109375" style="137" bestFit="1" customWidth="1"/>
    <col min="6610" max="6610" width="15.7109375" style="137" bestFit="1" customWidth="1"/>
    <col min="6611" max="6611" width="18" style="137" bestFit="1" customWidth="1"/>
    <col min="6612" max="6612" width="12.85546875" style="137" bestFit="1" customWidth="1"/>
    <col min="6613" max="6613" width="12.42578125" style="137" bestFit="1" customWidth="1"/>
    <col min="6614" max="6614" width="10.7109375" style="137" bestFit="1" customWidth="1"/>
    <col min="6615" max="6615" width="10.140625" style="137" customWidth="1"/>
    <col min="6616" max="6616" width="13.140625" style="137" bestFit="1" customWidth="1"/>
    <col min="6617" max="6620" width="0" style="137" hidden="1" customWidth="1"/>
    <col min="6621" max="6621" width="15.140625" style="137" bestFit="1" customWidth="1"/>
    <col min="6622" max="6622" width="13" style="137" bestFit="1" customWidth="1"/>
    <col min="6623" max="6623" width="15.28515625" style="137" bestFit="1" customWidth="1"/>
    <col min="6624" max="6624" width="12.85546875" style="137" bestFit="1" customWidth="1"/>
    <col min="6625" max="6628" width="0" style="137" hidden="1" customWidth="1"/>
    <col min="6629" max="6630" width="17.7109375" style="137" bestFit="1" customWidth="1"/>
    <col min="6631" max="6631" width="18.85546875" style="137" bestFit="1" customWidth="1"/>
    <col min="6632" max="6632" width="12.85546875" style="137" bestFit="1" customWidth="1"/>
    <col min="6633" max="6633" width="17.7109375" style="137" bestFit="1" customWidth="1"/>
    <col min="6634" max="6634" width="12.5703125" style="137" bestFit="1" customWidth="1"/>
    <col min="6635" max="6635" width="18" style="137" bestFit="1" customWidth="1"/>
    <col min="6636" max="6636" width="13" style="137" customWidth="1"/>
    <col min="6637" max="6637" width="15.140625" style="137" bestFit="1" customWidth="1"/>
    <col min="6638" max="6638" width="13" style="137" bestFit="1" customWidth="1"/>
    <col min="6639" max="6639" width="16.7109375" style="137" bestFit="1" customWidth="1"/>
    <col min="6640" max="6640" width="13.140625" style="137" bestFit="1" customWidth="1"/>
    <col min="6641" max="6643" width="12.140625" style="137" customWidth="1"/>
    <col min="6644" max="6645" width="14" style="137" customWidth="1"/>
    <col min="6646" max="6646" width="26.28515625" style="137" customWidth="1"/>
    <col min="6647" max="6647" width="15.42578125" style="137" bestFit="1" customWidth="1"/>
    <col min="6648" max="6648" width="11.140625" style="137" bestFit="1" customWidth="1"/>
    <col min="6649" max="6649" width="9.140625" style="137"/>
    <col min="6650" max="6650" width="9.28515625" style="137" bestFit="1" customWidth="1"/>
    <col min="6651" max="6798" width="9.140625" style="137"/>
    <col min="6799" max="6799" width="6" style="137" bestFit="1" customWidth="1"/>
    <col min="6800" max="6800" width="23.7109375" style="137" customWidth="1"/>
    <col min="6801" max="6801" width="19.5703125" style="137" bestFit="1" customWidth="1"/>
    <col min="6802" max="6802" width="19.7109375" style="137" bestFit="1" customWidth="1"/>
    <col min="6803" max="6803" width="18.85546875" style="137" bestFit="1" customWidth="1"/>
    <col min="6804" max="6804" width="12.85546875" style="137" bestFit="1" customWidth="1"/>
    <col min="6805" max="6805" width="17.7109375" style="137" bestFit="1" customWidth="1"/>
    <col min="6806" max="6806" width="17.5703125" style="137" bestFit="1" customWidth="1"/>
    <col min="6807" max="6807" width="18.85546875" style="137" bestFit="1" customWidth="1"/>
    <col min="6808" max="6808" width="12.42578125" style="137" bestFit="1" customWidth="1"/>
    <col min="6809" max="6809" width="15.85546875" style="137" bestFit="1" customWidth="1"/>
    <col min="6810" max="6810" width="17.7109375" style="137" bestFit="1" customWidth="1"/>
    <col min="6811" max="6811" width="18" style="137" bestFit="1" customWidth="1"/>
    <col min="6812" max="6812" width="13.5703125" style="137" customWidth="1"/>
    <col min="6813" max="6813" width="15.85546875" style="137" bestFit="1" customWidth="1"/>
    <col min="6814" max="6814" width="15.140625" style="137" bestFit="1" customWidth="1"/>
    <col min="6815" max="6815" width="18" style="137" bestFit="1" customWidth="1"/>
    <col min="6816" max="6816" width="13.140625" style="137" bestFit="1" customWidth="1"/>
    <col min="6817" max="6817" width="17.7109375" style="137" bestFit="1" customWidth="1"/>
    <col min="6818" max="6818" width="15.85546875" style="137" customWidth="1"/>
    <col min="6819" max="6819" width="18" style="137" bestFit="1" customWidth="1"/>
    <col min="6820" max="6820" width="13.5703125" style="137" customWidth="1"/>
    <col min="6821" max="6821" width="15.140625" style="137" bestFit="1" customWidth="1"/>
    <col min="6822" max="6822" width="12.85546875" style="137" bestFit="1" customWidth="1"/>
    <col min="6823" max="6823" width="15.28515625" style="137" bestFit="1" customWidth="1"/>
    <col min="6824" max="6824" width="14.85546875" style="137" bestFit="1" customWidth="1"/>
    <col min="6825" max="6826" width="17.5703125" style="137" bestFit="1" customWidth="1"/>
    <col min="6827" max="6827" width="11.140625" style="137" bestFit="1" customWidth="1"/>
    <col min="6828" max="6828" width="13.42578125" style="137" customWidth="1"/>
    <col min="6829" max="6829" width="17.7109375" style="137" bestFit="1" customWidth="1"/>
    <col min="6830" max="6830" width="17.5703125" style="137" bestFit="1" customWidth="1"/>
    <col min="6831" max="6831" width="18" style="137" bestFit="1" customWidth="1"/>
    <col min="6832" max="6834" width="12.85546875" style="137" bestFit="1" customWidth="1"/>
    <col min="6835" max="6835" width="13.85546875" style="137" bestFit="1" customWidth="1"/>
    <col min="6836" max="6837" width="12.85546875" style="137" bestFit="1" customWidth="1"/>
    <col min="6838" max="6838" width="11" style="137" bestFit="1" customWidth="1"/>
    <col min="6839" max="6839" width="13.85546875" style="137" bestFit="1" customWidth="1"/>
    <col min="6840" max="6840" width="14.85546875" style="137" bestFit="1" customWidth="1"/>
    <col min="6841" max="6841" width="17.7109375" style="137" bestFit="1" customWidth="1"/>
    <col min="6842" max="6842" width="15.140625" style="137" bestFit="1" customWidth="1"/>
    <col min="6843" max="6843" width="16.7109375" style="137" bestFit="1" customWidth="1"/>
    <col min="6844" max="6844" width="15.7109375" style="137" bestFit="1" customWidth="1"/>
    <col min="6845" max="6845" width="17.7109375" style="137" bestFit="1" customWidth="1"/>
    <col min="6846" max="6846" width="15.7109375" style="137" bestFit="1" customWidth="1"/>
    <col min="6847" max="6847" width="18" style="137" bestFit="1" customWidth="1"/>
    <col min="6848" max="6848" width="13.140625" style="137" bestFit="1" customWidth="1"/>
    <col min="6849" max="6849" width="17.7109375" style="137" bestFit="1" customWidth="1"/>
    <col min="6850" max="6850" width="15.140625" style="137" bestFit="1" customWidth="1"/>
    <col min="6851" max="6851" width="18" style="137" bestFit="1" customWidth="1"/>
    <col min="6852" max="6852" width="15.7109375" style="137" bestFit="1" customWidth="1"/>
    <col min="6853" max="6854" width="15.140625" style="137" bestFit="1" customWidth="1"/>
    <col min="6855" max="6855" width="15.7109375" style="137" bestFit="1" customWidth="1"/>
    <col min="6856" max="6856" width="12.85546875" style="137" customWidth="1"/>
    <col min="6857" max="6857" width="17.7109375" style="137" bestFit="1" customWidth="1"/>
    <col min="6858" max="6858" width="15.85546875" style="137" bestFit="1" customWidth="1"/>
    <col min="6859" max="6859" width="18" style="137" bestFit="1" customWidth="1"/>
    <col min="6860" max="6860" width="10.5703125" style="137" bestFit="1" customWidth="1"/>
    <col min="6861" max="6861" width="17.7109375" style="137" bestFit="1" customWidth="1"/>
    <col min="6862" max="6862" width="15.140625" style="137" bestFit="1" customWidth="1"/>
    <col min="6863" max="6863" width="18" style="137" bestFit="1" customWidth="1"/>
    <col min="6864" max="6864" width="15.7109375" style="137" bestFit="1" customWidth="1"/>
    <col min="6865" max="6865" width="17.7109375" style="137" bestFit="1" customWidth="1"/>
    <col min="6866" max="6866" width="15.7109375" style="137" bestFit="1" customWidth="1"/>
    <col min="6867" max="6867" width="18" style="137" bestFit="1" customWidth="1"/>
    <col min="6868" max="6868" width="12.85546875" style="137" bestFit="1" customWidth="1"/>
    <col min="6869" max="6869" width="12.42578125" style="137" bestFit="1" customWidth="1"/>
    <col min="6870" max="6870" width="10.7109375" style="137" bestFit="1" customWidth="1"/>
    <col min="6871" max="6871" width="10.140625" style="137" customWidth="1"/>
    <col min="6872" max="6872" width="13.140625" style="137" bestFit="1" customWidth="1"/>
    <col min="6873" max="6876" width="0" style="137" hidden="1" customWidth="1"/>
    <col min="6877" max="6877" width="15.140625" style="137" bestFit="1" customWidth="1"/>
    <col min="6878" max="6878" width="13" style="137" bestFit="1" customWidth="1"/>
    <col min="6879" max="6879" width="15.28515625" style="137" bestFit="1" customWidth="1"/>
    <col min="6880" max="6880" width="12.85546875" style="137" bestFit="1" customWidth="1"/>
    <col min="6881" max="6884" width="0" style="137" hidden="1" customWidth="1"/>
    <col min="6885" max="6886" width="17.7109375" style="137" bestFit="1" customWidth="1"/>
    <col min="6887" max="6887" width="18.85546875" style="137" bestFit="1" customWidth="1"/>
    <col min="6888" max="6888" width="12.85546875" style="137" bestFit="1" customWidth="1"/>
    <col min="6889" max="6889" width="17.7109375" style="137" bestFit="1" customWidth="1"/>
    <col min="6890" max="6890" width="12.5703125" style="137" bestFit="1" customWidth="1"/>
    <col min="6891" max="6891" width="18" style="137" bestFit="1" customWidth="1"/>
    <col min="6892" max="6892" width="13" style="137" customWidth="1"/>
    <col min="6893" max="6893" width="15.140625" style="137" bestFit="1" customWidth="1"/>
    <col min="6894" max="6894" width="13" style="137" bestFit="1" customWidth="1"/>
    <col min="6895" max="6895" width="16.7109375" style="137" bestFit="1" customWidth="1"/>
    <col min="6896" max="6896" width="13.140625" style="137" bestFit="1" customWidth="1"/>
    <col min="6897" max="6899" width="12.140625" style="137" customWidth="1"/>
    <col min="6900" max="6901" width="14" style="137" customWidth="1"/>
    <col min="6902" max="6902" width="26.28515625" style="137" customWidth="1"/>
    <col min="6903" max="6903" width="15.42578125" style="137" bestFit="1" customWidth="1"/>
    <col min="6904" max="6904" width="11.140625" style="137" bestFit="1" customWidth="1"/>
    <col min="6905" max="6905" width="9.140625" style="137"/>
    <col min="6906" max="6906" width="9.28515625" style="137" bestFit="1" customWidth="1"/>
    <col min="6907" max="7054" width="9.140625" style="137"/>
    <col min="7055" max="7055" width="6" style="137" bestFit="1" customWidth="1"/>
    <col min="7056" max="7056" width="23.7109375" style="137" customWidth="1"/>
    <col min="7057" max="7057" width="19.5703125" style="137" bestFit="1" customWidth="1"/>
    <col min="7058" max="7058" width="19.7109375" style="137" bestFit="1" customWidth="1"/>
    <col min="7059" max="7059" width="18.85546875" style="137" bestFit="1" customWidth="1"/>
    <col min="7060" max="7060" width="12.85546875" style="137" bestFit="1" customWidth="1"/>
    <col min="7061" max="7061" width="17.7109375" style="137" bestFit="1" customWidth="1"/>
    <col min="7062" max="7062" width="17.5703125" style="137" bestFit="1" customWidth="1"/>
    <col min="7063" max="7063" width="18.85546875" style="137" bestFit="1" customWidth="1"/>
    <col min="7064" max="7064" width="12.42578125" style="137" bestFit="1" customWidth="1"/>
    <col min="7065" max="7065" width="15.85546875" style="137" bestFit="1" customWidth="1"/>
    <col min="7066" max="7066" width="17.7109375" style="137" bestFit="1" customWidth="1"/>
    <col min="7067" max="7067" width="18" style="137" bestFit="1" customWidth="1"/>
    <col min="7068" max="7068" width="13.5703125" style="137" customWidth="1"/>
    <col min="7069" max="7069" width="15.85546875" style="137" bestFit="1" customWidth="1"/>
    <col min="7070" max="7070" width="15.140625" style="137" bestFit="1" customWidth="1"/>
    <col min="7071" max="7071" width="18" style="137" bestFit="1" customWidth="1"/>
    <col min="7072" max="7072" width="13.140625" style="137" bestFit="1" customWidth="1"/>
    <col min="7073" max="7073" width="17.7109375" style="137" bestFit="1" customWidth="1"/>
    <col min="7074" max="7074" width="15.85546875" style="137" customWidth="1"/>
    <col min="7075" max="7075" width="18" style="137" bestFit="1" customWidth="1"/>
    <col min="7076" max="7076" width="13.5703125" style="137" customWidth="1"/>
    <col min="7077" max="7077" width="15.140625" style="137" bestFit="1" customWidth="1"/>
    <col min="7078" max="7078" width="12.85546875" style="137" bestFit="1" customWidth="1"/>
    <col min="7079" max="7079" width="15.28515625" style="137" bestFit="1" customWidth="1"/>
    <col min="7080" max="7080" width="14.85546875" style="137" bestFit="1" customWidth="1"/>
    <col min="7081" max="7082" width="17.5703125" style="137" bestFit="1" customWidth="1"/>
    <col min="7083" max="7083" width="11.140625" style="137" bestFit="1" customWidth="1"/>
    <col min="7084" max="7084" width="13.42578125" style="137" customWidth="1"/>
    <col min="7085" max="7085" width="17.7109375" style="137" bestFit="1" customWidth="1"/>
    <col min="7086" max="7086" width="17.5703125" style="137" bestFit="1" customWidth="1"/>
    <col min="7087" max="7087" width="18" style="137" bestFit="1" customWidth="1"/>
    <col min="7088" max="7090" width="12.85546875" style="137" bestFit="1" customWidth="1"/>
    <col min="7091" max="7091" width="13.85546875" style="137" bestFit="1" customWidth="1"/>
    <col min="7092" max="7093" width="12.85546875" style="137" bestFit="1" customWidth="1"/>
    <col min="7094" max="7094" width="11" style="137" bestFit="1" customWidth="1"/>
    <col min="7095" max="7095" width="13.85546875" style="137" bestFit="1" customWidth="1"/>
    <col min="7096" max="7096" width="14.85546875" style="137" bestFit="1" customWidth="1"/>
    <col min="7097" max="7097" width="17.7109375" style="137" bestFit="1" customWidth="1"/>
    <col min="7098" max="7098" width="15.140625" style="137" bestFit="1" customWidth="1"/>
    <col min="7099" max="7099" width="16.7109375" style="137" bestFit="1" customWidth="1"/>
    <col min="7100" max="7100" width="15.7109375" style="137" bestFit="1" customWidth="1"/>
    <col min="7101" max="7101" width="17.7109375" style="137" bestFit="1" customWidth="1"/>
    <col min="7102" max="7102" width="15.7109375" style="137" bestFit="1" customWidth="1"/>
    <col min="7103" max="7103" width="18" style="137" bestFit="1" customWidth="1"/>
    <col min="7104" max="7104" width="13.140625" style="137" bestFit="1" customWidth="1"/>
    <col min="7105" max="7105" width="17.7109375" style="137" bestFit="1" customWidth="1"/>
    <col min="7106" max="7106" width="15.140625" style="137" bestFit="1" customWidth="1"/>
    <col min="7107" max="7107" width="18" style="137" bestFit="1" customWidth="1"/>
    <col min="7108" max="7108" width="15.7109375" style="137" bestFit="1" customWidth="1"/>
    <col min="7109" max="7110" width="15.140625" style="137" bestFit="1" customWidth="1"/>
    <col min="7111" max="7111" width="15.7109375" style="137" bestFit="1" customWidth="1"/>
    <col min="7112" max="7112" width="12.85546875" style="137" customWidth="1"/>
    <col min="7113" max="7113" width="17.7109375" style="137" bestFit="1" customWidth="1"/>
    <col min="7114" max="7114" width="15.85546875" style="137" bestFit="1" customWidth="1"/>
    <col min="7115" max="7115" width="18" style="137" bestFit="1" customWidth="1"/>
    <col min="7116" max="7116" width="10.5703125" style="137" bestFit="1" customWidth="1"/>
    <col min="7117" max="7117" width="17.7109375" style="137" bestFit="1" customWidth="1"/>
    <col min="7118" max="7118" width="15.140625" style="137" bestFit="1" customWidth="1"/>
    <col min="7119" max="7119" width="18" style="137" bestFit="1" customWidth="1"/>
    <col min="7120" max="7120" width="15.7109375" style="137" bestFit="1" customWidth="1"/>
    <col min="7121" max="7121" width="17.7109375" style="137" bestFit="1" customWidth="1"/>
    <col min="7122" max="7122" width="15.7109375" style="137" bestFit="1" customWidth="1"/>
    <col min="7123" max="7123" width="18" style="137" bestFit="1" customWidth="1"/>
    <col min="7124" max="7124" width="12.85546875" style="137" bestFit="1" customWidth="1"/>
    <col min="7125" max="7125" width="12.42578125" style="137" bestFit="1" customWidth="1"/>
    <col min="7126" max="7126" width="10.7109375" style="137" bestFit="1" customWidth="1"/>
    <col min="7127" max="7127" width="10.140625" style="137" customWidth="1"/>
    <col min="7128" max="7128" width="13.140625" style="137" bestFit="1" customWidth="1"/>
    <col min="7129" max="7132" width="0" style="137" hidden="1" customWidth="1"/>
    <col min="7133" max="7133" width="15.140625" style="137" bestFit="1" customWidth="1"/>
    <col min="7134" max="7134" width="13" style="137" bestFit="1" customWidth="1"/>
    <col min="7135" max="7135" width="15.28515625" style="137" bestFit="1" customWidth="1"/>
    <col min="7136" max="7136" width="12.85546875" style="137" bestFit="1" customWidth="1"/>
    <col min="7137" max="7140" width="0" style="137" hidden="1" customWidth="1"/>
    <col min="7141" max="7142" width="17.7109375" style="137" bestFit="1" customWidth="1"/>
    <col min="7143" max="7143" width="18.85546875" style="137" bestFit="1" customWidth="1"/>
    <col min="7144" max="7144" width="12.85546875" style="137" bestFit="1" customWidth="1"/>
    <col min="7145" max="7145" width="17.7109375" style="137" bestFit="1" customWidth="1"/>
    <col min="7146" max="7146" width="12.5703125" style="137" bestFit="1" customWidth="1"/>
    <col min="7147" max="7147" width="18" style="137" bestFit="1" customWidth="1"/>
    <col min="7148" max="7148" width="13" style="137" customWidth="1"/>
    <col min="7149" max="7149" width="15.140625" style="137" bestFit="1" customWidth="1"/>
    <col min="7150" max="7150" width="13" style="137" bestFit="1" customWidth="1"/>
    <col min="7151" max="7151" width="16.7109375" style="137" bestFit="1" customWidth="1"/>
    <col min="7152" max="7152" width="13.140625" style="137" bestFit="1" customWidth="1"/>
    <col min="7153" max="7155" width="12.140625" style="137" customWidth="1"/>
    <col min="7156" max="7157" width="14" style="137" customWidth="1"/>
    <col min="7158" max="7158" width="26.28515625" style="137" customWidth="1"/>
    <col min="7159" max="7159" width="15.42578125" style="137" bestFit="1" customWidth="1"/>
    <col min="7160" max="7160" width="11.140625" style="137" bestFit="1" customWidth="1"/>
    <col min="7161" max="7161" width="9.140625" style="137"/>
    <col min="7162" max="7162" width="9.28515625" style="137" bestFit="1" customWidth="1"/>
    <col min="7163" max="7310" width="9.140625" style="137"/>
    <col min="7311" max="7311" width="6" style="137" bestFit="1" customWidth="1"/>
    <col min="7312" max="7312" width="23.7109375" style="137" customWidth="1"/>
    <col min="7313" max="7313" width="19.5703125" style="137" bestFit="1" customWidth="1"/>
    <col min="7314" max="7314" width="19.7109375" style="137" bestFit="1" customWidth="1"/>
    <col min="7315" max="7315" width="18.85546875" style="137" bestFit="1" customWidth="1"/>
    <col min="7316" max="7316" width="12.85546875" style="137" bestFit="1" customWidth="1"/>
    <col min="7317" max="7317" width="17.7109375" style="137" bestFit="1" customWidth="1"/>
    <col min="7318" max="7318" width="17.5703125" style="137" bestFit="1" customWidth="1"/>
    <col min="7319" max="7319" width="18.85546875" style="137" bestFit="1" customWidth="1"/>
    <col min="7320" max="7320" width="12.42578125" style="137" bestFit="1" customWidth="1"/>
    <col min="7321" max="7321" width="15.85546875" style="137" bestFit="1" customWidth="1"/>
    <col min="7322" max="7322" width="17.7109375" style="137" bestFit="1" customWidth="1"/>
    <col min="7323" max="7323" width="18" style="137" bestFit="1" customWidth="1"/>
    <col min="7324" max="7324" width="13.5703125" style="137" customWidth="1"/>
    <col min="7325" max="7325" width="15.85546875" style="137" bestFit="1" customWidth="1"/>
    <col min="7326" max="7326" width="15.140625" style="137" bestFit="1" customWidth="1"/>
    <col min="7327" max="7327" width="18" style="137" bestFit="1" customWidth="1"/>
    <col min="7328" max="7328" width="13.140625" style="137" bestFit="1" customWidth="1"/>
    <col min="7329" max="7329" width="17.7109375" style="137" bestFit="1" customWidth="1"/>
    <col min="7330" max="7330" width="15.85546875" style="137" customWidth="1"/>
    <col min="7331" max="7331" width="18" style="137" bestFit="1" customWidth="1"/>
    <col min="7332" max="7332" width="13.5703125" style="137" customWidth="1"/>
    <col min="7333" max="7333" width="15.140625" style="137" bestFit="1" customWidth="1"/>
    <col min="7334" max="7334" width="12.85546875" style="137" bestFit="1" customWidth="1"/>
    <col min="7335" max="7335" width="15.28515625" style="137" bestFit="1" customWidth="1"/>
    <col min="7336" max="7336" width="14.85546875" style="137" bestFit="1" customWidth="1"/>
    <col min="7337" max="7338" width="17.5703125" style="137" bestFit="1" customWidth="1"/>
    <col min="7339" max="7339" width="11.140625" style="137" bestFit="1" customWidth="1"/>
    <col min="7340" max="7340" width="13.42578125" style="137" customWidth="1"/>
    <col min="7341" max="7341" width="17.7109375" style="137" bestFit="1" customWidth="1"/>
    <col min="7342" max="7342" width="17.5703125" style="137" bestFit="1" customWidth="1"/>
    <col min="7343" max="7343" width="18" style="137" bestFit="1" customWidth="1"/>
    <col min="7344" max="7346" width="12.85546875" style="137" bestFit="1" customWidth="1"/>
    <col min="7347" max="7347" width="13.85546875" style="137" bestFit="1" customWidth="1"/>
    <col min="7348" max="7349" width="12.85546875" style="137" bestFit="1" customWidth="1"/>
    <col min="7350" max="7350" width="11" style="137" bestFit="1" customWidth="1"/>
    <col min="7351" max="7351" width="13.85546875" style="137" bestFit="1" customWidth="1"/>
    <col min="7352" max="7352" width="14.85546875" style="137" bestFit="1" customWidth="1"/>
    <col min="7353" max="7353" width="17.7109375" style="137" bestFit="1" customWidth="1"/>
    <col min="7354" max="7354" width="15.140625" style="137" bestFit="1" customWidth="1"/>
    <col min="7355" max="7355" width="16.7109375" style="137" bestFit="1" customWidth="1"/>
    <col min="7356" max="7356" width="15.7109375" style="137" bestFit="1" customWidth="1"/>
    <col min="7357" max="7357" width="17.7109375" style="137" bestFit="1" customWidth="1"/>
    <col min="7358" max="7358" width="15.7109375" style="137" bestFit="1" customWidth="1"/>
    <col min="7359" max="7359" width="18" style="137" bestFit="1" customWidth="1"/>
    <col min="7360" max="7360" width="13.140625" style="137" bestFit="1" customWidth="1"/>
    <col min="7361" max="7361" width="17.7109375" style="137" bestFit="1" customWidth="1"/>
    <col min="7362" max="7362" width="15.140625" style="137" bestFit="1" customWidth="1"/>
    <col min="7363" max="7363" width="18" style="137" bestFit="1" customWidth="1"/>
    <col min="7364" max="7364" width="15.7109375" style="137" bestFit="1" customWidth="1"/>
    <col min="7365" max="7366" width="15.140625" style="137" bestFit="1" customWidth="1"/>
    <col min="7367" max="7367" width="15.7109375" style="137" bestFit="1" customWidth="1"/>
    <col min="7368" max="7368" width="12.85546875" style="137" customWidth="1"/>
    <col min="7369" max="7369" width="17.7109375" style="137" bestFit="1" customWidth="1"/>
    <col min="7370" max="7370" width="15.85546875" style="137" bestFit="1" customWidth="1"/>
    <col min="7371" max="7371" width="18" style="137" bestFit="1" customWidth="1"/>
    <col min="7372" max="7372" width="10.5703125" style="137" bestFit="1" customWidth="1"/>
    <col min="7373" max="7373" width="17.7109375" style="137" bestFit="1" customWidth="1"/>
    <col min="7374" max="7374" width="15.140625" style="137" bestFit="1" customWidth="1"/>
    <col min="7375" max="7375" width="18" style="137" bestFit="1" customWidth="1"/>
    <col min="7376" max="7376" width="15.7109375" style="137" bestFit="1" customWidth="1"/>
    <col min="7377" max="7377" width="17.7109375" style="137" bestFit="1" customWidth="1"/>
    <col min="7378" max="7378" width="15.7109375" style="137" bestFit="1" customWidth="1"/>
    <col min="7379" max="7379" width="18" style="137" bestFit="1" customWidth="1"/>
    <col min="7380" max="7380" width="12.85546875" style="137" bestFit="1" customWidth="1"/>
    <col min="7381" max="7381" width="12.42578125" style="137" bestFit="1" customWidth="1"/>
    <col min="7382" max="7382" width="10.7109375" style="137" bestFit="1" customWidth="1"/>
    <col min="7383" max="7383" width="10.140625" style="137" customWidth="1"/>
    <col min="7384" max="7384" width="13.140625" style="137" bestFit="1" customWidth="1"/>
    <col min="7385" max="7388" width="0" style="137" hidden="1" customWidth="1"/>
    <col min="7389" max="7389" width="15.140625" style="137" bestFit="1" customWidth="1"/>
    <col min="7390" max="7390" width="13" style="137" bestFit="1" customWidth="1"/>
    <col min="7391" max="7391" width="15.28515625" style="137" bestFit="1" customWidth="1"/>
    <col min="7392" max="7392" width="12.85546875" style="137" bestFit="1" customWidth="1"/>
    <col min="7393" max="7396" width="0" style="137" hidden="1" customWidth="1"/>
    <col min="7397" max="7398" width="17.7109375" style="137" bestFit="1" customWidth="1"/>
    <col min="7399" max="7399" width="18.85546875" style="137" bestFit="1" customWidth="1"/>
    <col min="7400" max="7400" width="12.85546875" style="137" bestFit="1" customWidth="1"/>
    <col min="7401" max="7401" width="17.7109375" style="137" bestFit="1" customWidth="1"/>
    <col min="7402" max="7402" width="12.5703125" style="137" bestFit="1" customWidth="1"/>
    <col min="7403" max="7403" width="18" style="137" bestFit="1" customWidth="1"/>
    <col min="7404" max="7404" width="13" style="137" customWidth="1"/>
    <col min="7405" max="7405" width="15.140625" style="137" bestFit="1" customWidth="1"/>
    <col min="7406" max="7406" width="13" style="137" bestFit="1" customWidth="1"/>
    <col min="7407" max="7407" width="16.7109375" style="137" bestFit="1" customWidth="1"/>
    <col min="7408" max="7408" width="13.140625" style="137" bestFit="1" customWidth="1"/>
    <col min="7409" max="7411" width="12.140625" style="137" customWidth="1"/>
    <col min="7412" max="7413" width="14" style="137" customWidth="1"/>
    <col min="7414" max="7414" width="26.28515625" style="137" customWidth="1"/>
    <col min="7415" max="7415" width="15.42578125" style="137" bestFit="1" customWidth="1"/>
    <col min="7416" max="7416" width="11.140625" style="137" bestFit="1" customWidth="1"/>
    <col min="7417" max="7417" width="9.140625" style="137"/>
    <col min="7418" max="7418" width="9.28515625" style="137" bestFit="1" customWidth="1"/>
    <col min="7419" max="7566" width="9.140625" style="137"/>
    <col min="7567" max="7567" width="6" style="137" bestFit="1" customWidth="1"/>
    <col min="7568" max="7568" width="23.7109375" style="137" customWidth="1"/>
    <col min="7569" max="7569" width="19.5703125" style="137" bestFit="1" customWidth="1"/>
    <col min="7570" max="7570" width="19.7109375" style="137" bestFit="1" customWidth="1"/>
    <col min="7571" max="7571" width="18.85546875" style="137" bestFit="1" customWidth="1"/>
    <col min="7572" max="7572" width="12.85546875" style="137" bestFit="1" customWidth="1"/>
    <col min="7573" max="7573" width="17.7109375" style="137" bestFit="1" customWidth="1"/>
    <col min="7574" max="7574" width="17.5703125" style="137" bestFit="1" customWidth="1"/>
    <col min="7575" max="7575" width="18.85546875" style="137" bestFit="1" customWidth="1"/>
    <col min="7576" max="7576" width="12.42578125" style="137" bestFit="1" customWidth="1"/>
    <col min="7577" max="7577" width="15.85546875" style="137" bestFit="1" customWidth="1"/>
    <col min="7578" max="7578" width="17.7109375" style="137" bestFit="1" customWidth="1"/>
    <col min="7579" max="7579" width="18" style="137" bestFit="1" customWidth="1"/>
    <col min="7580" max="7580" width="13.5703125" style="137" customWidth="1"/>
    <col min="7581" max="7581" width="15.85546875" style="137" bestFit="1" customWidth="1"/>
    <col min="7582" max="7582" width="15.140625" style="137" bestFit="1" customWidth="1"/>
    <col min="7583" max="7583" width="18" style="137" bestFit="1" customWidth="1"/>
    <col min="7584" max="7584" width="13.140625" style="137" bestFit="1" customWidth="1"/>
    <col min="7585" max="7585" width="17.7109375" style="137" bestFit="1" customWidth="1"/>
    <col min="7586" max="7586" width="15.85546875" style="137" customWidth="1"/>
    <col min="7587" max="7587" width="18" style="137" bestFit="1" customWidth="1"/>
    <col min="7588" max="7588" width="13.5703125" style="137" customWidth="1"/>
    <col min="7589" max="7589" width="15.140625" style="137" bestFit="1" customWidth="1"/>
    <col min="7590" max="7590" width="12.85546875" style="137" bestFit="1" customWidth="1"/>
    <col min="7591" max="7591" width="15.28515625" style="137" bestFit="1" customWidth="1"/>
    <col min="7592" max="7592" width="14.85546875" style="137" bestFit="1" customWidth="1"/>
    <col min="7593" max="7594" width="17.5703125" style="137" bestFit="1" customWidth="1"/>
    <col min="7595" max="7595" width="11.140625" style="137" bestFit="1" customWidth="1"/>
    <col min="7596" max="7596" width="13.42578125" style="137" customWidth="1"/>
    <col min="7597" max="7597" width="17.7109375" style="137" bestFit="1" customWidth="1"/>
    <col min="7598" max="7598" width="17.5703125" style="137" bestFit="1" customWidth="1"/>
    <col min="7599" max="7599" width="18" style="137" bestFit="1" customWidth="1"/>
    <col min="7600" max="7602" width="12.85546875" style="137" bestFit="1" customWidth="1"/>
    <col min="7603" max="7603" width="13.85546875" style="137" bestFit="1" customWidth="1"/>
    <col min="7604" max="7605" width="12.85546875" style="137" bestFit="1" customWidth="1"/>
    <col min="7606" max="7606" width="11" style="137" bestFit="1" customWidth="1"/>
    <col min="7607" max="7607" width="13.85546875" style="137" bestFit="1" customWidth="1"/>
    <col min="7608" max="7608" width="14.85546875" style="137" bestFit="1" customWidth="1"/>
    <col min="7609" max="7609" width="17.7109375" style="137" bestFit="1" customWidth="1"/>
    <col min="7610" max="7610" width="15.140625" style="137" bestFit="1" customWidth="1"/>
    <col min="7611" max="7611" width="16.7109375" style="137" bestFit="1" customWidth="1"/>
    <col min="7612" max="7612" width="15.7109375" style="137" bestFit="1" customWidth="1"/>
    <col min="7613" max="7613" width="17.7109375" style="137" bestFit="1" customWidth="1"/>
    <col min="7614" max="7614" width="15.7109375" style="137" bestFit="1" customWidth="1"/>
    <col min="7615" max="7615" width="18" style="137" bestFit="1" customWidth="1"/>
    <col min="7616" max="7616" width="13.140625" style="137" bestFit="1" customWidth="1"/>
    <col min="7617" max="7617" width="17.7109375" style="137" bestFit="1" customWidth="1"/>
    <col min="7618" max="7618" width="15.140625" style="137" bestFit="1" customWidth="1"/>
    <col min="7619" max="7619" width="18" style="137" bestFit="1" customWidth="1"/>
    <col min="7620" max="7620" width="15.7109375" style="137" bestFit="1" customWidth="1"/>
    <col min="7621" max="7622" width="15.140625" style="137" bestFit="1" customWidth="1"/>
    <col min="7623" max="7623" width="15.7109375" style="137" bestFit="1" customWidth="1"/>
    <col min="7624" max="7624" width="12.85546875" style="137" customWidth="1"/>
    <col min="7625" max="7625" width="17.7109375" style="137" bestFit="1" customWidth="1"/>
    <col min="7626" max="7626" width="15.85546875" style="137" bestFit="1" customWidth="1"/>
    <col min="7627" max="7627" width="18" style="137" bestFit="1" customWidth="1"/>
    <col min="7628" max="7628" width="10.5703125" style="137" bestFit="1" customWidth="1"/>
    <col min="7629" max="7629" width="17.7109375" style="137" bestFit="1" customWidth="1"/>
    <col min="7630" max="7630" width="15.140625" style="137" bestFit="1" customWidth="1"/>
    <col min="7631" max="7631" width="18" style="137" bestFit="1" customWidth="1"/>
    <col min="7632" max="7632" width="15.7109375" style="137" bestFit="1" customWidth="1"/>
    <col min="7633" max="7633" width="17.7109375" style="137" bestFit="1" customWidth="1"/>
    <col min="7634" max="7634" width="15.7109375" style="137" bestFit="1" customWidth="1"/>
    <col min="7635" max="7635" width="18" style="137" bestFit="1" customWidth="1"/>
    <col min="7636" max="7636" width="12.85546875" style="137" bestFit="1" customWidth="1"/>
    <col min="7637" max="7637" width="12.42578125" style="137" bestFit="1" customWidth="1"/>
    <col min="7638" max="7638" width="10.7109375" style="137" bestFit="1" customWidth="1"/>
    <col min="7639" max="7639" width="10.140625" style="137" customWidth="1"/>
    <col min="7640" max="7640" width="13.140625" style="137" bestFit="1" customWidth="1"/>
    <col min="7641" max="7644" width="0" style="137" hidden="1" customWidth="1"/>
    <col min="7645" max="7645" width="15.140625" style="137" bestFit="1" customWidth="1"/>
    <col min="7646" max="7646" width="13" style="137" bestFit="1" customWidth="1"/>
    <col min="7647" max="7647" width="15.28515625" style="137" bestFit="1" customWidth="1"/>
    <col min="7648" max="7648" width="12.85546875" style="137" bestFit="1" customWidth="1"/>
    <col min="7649" max="7652" width="0" style="137" hidden="1" customWidth="1"/>
    <col min="7653" max="7654" width="17.7109375" style="137" bestFit="1" customWidth="1"/>
    <col min="7655" max="7655" width="18.85546875" style="137" bestFit="1" customWidth="1"/>
    <col min="7656" max="7656" width="12.85546875" style="137" bestFit="1" customWidth="1"/>
    <col min="7657" max="7657" width="17.7109375" style="137" bestFit="1" customWidth="1"/>
    <col min="7658" max="7658" width="12.5703125" style="137" bestFit="1" customWidth="1"/>
    <col min="7659" max="7659" width="18" style="137" bestFit="1" customWidth="1"/>
    <col min="7660" max="7660" width="13" style="137" customWidth="1"/>
    <col min="7661" max="7661" width="15.140625" style="137" bestFit="1" customWidth="1"/>
    <col min="7662" max="7662" width="13" style="137" bestFit="1" customWidth="1"/>
    <col min="7663" max="7663" width="16.7109375" style="137" bestFit="1" customWidth="1"/>
    <col min="7664" max="7664" width="13.140625" style="137" bestFit="1" customWidth="1"/>
    <col min="7665" max="7667" width="12.140625" style="137" customWidth="1"/>
    <col min="7668" max="7669" width="14" style="137" customWidth="1"/>
    <col min="7670" max="7670" width="26.28515625" style="137" customWidth="1"/>
    <col min="7671" max="7671" width="15.42578125" style="137" bestFit="1" customWidth="1"/>
    <col min="7672" max="7672" width="11.140625" style="137" bestFit="1" customWidth="1"/>
    <col min="7673" max="7673" width="9.140625" style="137"/>
    <col min="7674" max="7674" width="9.28515625" style="137" bestFit="1" customWidth="1"/>
    <col min="7675" max="7822" width="9.140625" style="137"/>
    <col min="7823" max="7823" width="6" style="137" bestFit="1" customWidth="1"/>
    <col min="7824" max="7824" width="23.7109375" style="137" customWidth="1"/>
    <col min="7825" max="7825" width="19.5703125" style="137" bestFit="1" customWidth="1"/>
    <col min="7826" max="7826" width="19.7109375" style="137" bestFit="1" customWidth="1"/>
    <col min="7827" max="7827" width="18.85546875" style="137" bestFit="1" customWidth="1"/>
    <col min="7828" max="7828" width="12.85546875" style="137" bestFit="1" customWidth="1"/>
    <col min="7829" max="7829" width="17.7109375" style="137" bestFit="1" customWidth="1"/>
    <col min="7830" max="7830" width="17.5703125" style="137" bestFit="1" customWidth="1"/>
    <col min="7831" max="7831" width="18.85546875" style="137" bestFit="1" customWidth="1"/>
    <col min="7832" max="7832" width="12.42578125" style="137" bestFit="1" customWidth="1"/>
    <col min="7833" max="7833" width="15.85546875" style="137" bestFit="1" customWidth="1"/>
    <col min="7834" max="7834" width="17.7109375" style="137" bestFit="1" customWidth="1"/>
    <col min="7835" max="7835" width="18" style="137" bestFit="1" customWidth="1"/>
    <col min="7836" max="7836" width="13.5703125" style="137" customWidth="1"/>
    <col min="7837" max="7837" width="15.85546875" style="137" bestFit="1" customWidth="1"/>
    <col min="7838" max="7838" width="15.140625" style="137" bestFit="1" customWidth="1"/>
    <col min="7839" max="7839" width="18" style="137" bestFit="1" customWidth="1"/>
    <col min="7840" max="7840" width="13.140625" style="137" bestFit="1" customWidth="1"/>
    <col min="7841" max="7841" width="17.7109375" style="137" bestFit="1" customWidth="1"/>
    <col min="7842" max="7842" width="15.85546875" style="137" customWidth="1"/>
    <col min="7843" max="7843" width="18" style="137" bestFit="1" customWidth="1"/>
    <col min="7844" max="7844" width="13.5703125" style="137" customWidth="1"/>
    <col min="7845" max="7845" width="15.140625" style="137" bestFit="1" customWidth="1"/>
    <col min="7846" max="7846" width="12.85546875" style="137" bestFit="1" customWidth="1"/>
    <col min="7847" max="7847" width="15.28515625" style="137" bestFit="1" customWidth="1"/>
    <col min="7848" max="7848" width="14.85546875" style="137" bestFit="1" customWidth="1"/>
    <col min="7849" max="7850" width="17.5703125" style="137" bestFit="1" customWidth="1"/>
    <col min="7851" max="7851" width="11.140625" style="137" bestFit="1" customWidth="1"/>
    <col min="7852" max="7852" width="13.42578125" style="137" customWidth="1"/>
    <col min="7853" max="7853" width="17.7109375" style="137" bestFit="1" customWidth="1"/>
    <col min="7854" max="7854" width="17.5703125" style="137" bestFit="1" customWidth="1"/>
    <col min="7855" max="7855" width="18" style="137" bestFit="1" customWidth="1"/>
    <col min="7856" max="7858" width="12.85546875" style="137" bestFit="1" customWidth="1"/>
    <col min="7859" max="7859" width="13.85546875" style="137" bestFit="1" customWidth="1"/>
    <col min="7860" max="7861" width="12.85546875" style="137" bestFit="1" customWidth="1"/>
    <col min="7862" max="7862" width="11" style="137" bestFit="1" customWidth="1"/>
    <col min="7863" max="7863" width="13.85546875" style="137" bestFit="1" customWidth="1"/>
    <col min="7864" max="7864" width="14.85546875" style="137" bestFit="1" customWidth="1"/>
    <col min="7865" max="7865" width="17.7109375" style="137" bestFit="1" customWidth="1"/>
    <col min="7866" max="7866" width="15.140625" style="137" bestFit="1" customWidth="1"/>
    <col min="7867" max="7867" width="16.7109375" style="137" bestFit="1" customWidth="1"/>
    <col min="7868" max="7868" width="15.7109375" style="137" bestFit="1" customWidth="1"/>
    <col min="7869" max="7869" width="17.7109375" style="137" bestFit="1" customWidth="1"/>
    <col min="7870" max="7870" width="15.7109375" style="137" bestFit="1" customWidth="1"/>
    <col min="7871" max="7871" width="18" style="137" bestFit="1" customWidth="1"/>
    <col min="7872" max="7872" width="13.140625" style="137" bestFit="1" customWidth="1"/>
    <col min="7873" max="7873" width="17.7109375" style="137" bestFit="1" customWidth="1"/>
    <col min="7874" max="7874" width="15.140625" style="137" bestFit="1" customWidth="1"/>
    <col min="7875" max="7875" width="18" style="137" bestFit="1" customWidth="1"/>
    <col min="7876" max="7876" width="15.7109375" style="137" bestFit="1" customWidth="1"/>
    <col min="7877" max="7878" width="15.140625" style="137" bestFit="1" customWidth="1"/>
    <col min="7879" max="7879" width="15.7109375" style="137" bestFit="1" customWidth="1"/>
    <col min="7880" max="7880" width="12.85546875" style="137" customWidth="1"/>
    <col min="7881" max="7881" width="17.7109375" style="137" bestFit="1" customWidth="1"/>
    <col min="7882" max="7882" width="15.85546875" style="137" bestFit="1" customWidth="1"/>
    <col min="7883" max="7883" width="18" style="137" bestFit="1" customWidth="1"/>
    <col min="7884" max="7884" width="10.5703125" style="137" bestFit="1" customWidth="1"/>
    <col min="7885" max="7885" width="17.7109375" style="137" bestFit="1" customWidth="1"/>
    <col min="7886" max="7886" width="15.140625" style="137" bestFit="1" customWidth="1"/>
    <col min="7887" max="7887" width="18" style="137" bestFit="1" customWidth="1"/>
    <col min="7888" max="7888" width="15.7109375" style="137" bestFit="1" customWidth="1"/>
    <col min="7889" max="7889" width="17.7109375" style="137" bestFit="1" customWidth="1"/>
    <col min="7890" max="7890" width="15.7109375" style="137" bestFit="1" customWidth="1"/>
    <col min="7891" max="7891" width="18" style="137" bestFit="1" customWidth="1"/>
    <col min="7892" max="7892" width="12.85546875" style="137" bestFit="1" customWidth="1"/>
    <col min="7893" max="7893" width="12.42578125" style="137" bestFit="1" customWidth="1"/>
    <col min="7894" max="7894" width="10.7109375" style="137" bestFit="1" customWidth="1"/>
    <col min="7895" max="7895" width="10.140625" style="137" customWidth="1"/>
    <col min="7896" max="7896" width="13.140625" style="137" bestFit="1" customWidth="1"/>
    <col min="7897" max="7900" width="0" style="137" hidden="1" customWidth="1"/>
    <col min="7901" max="7901" width="15.140625" style="137" bestFit="1" customWidth="1"/>
    <col min="7902" max="7902" width="13" style="137" bestFit="1" customWidth="1"/>
    <col min="7903" max="7903" width="15.28515625" style="137" bestFit="1" customWidth="1"/>
    <col min="7904" max="7904" width="12.85546875" style="137" bestFit="1" customWidth="1"/>
    <col min="7905" max="7908" width="0" style="137" hidden="1" customWidth="1"/>
    <col min="7909" max="7910" width="17.7109375" style="137" bestFit="1" customWidth="1"/>
    <col min="7911" max="7911" width="18.85546875" style="137" bestFit="1" customWidth="1"/>
    <col min="7912" max="7912" width="12.85546875" style="137" bestFit="1" customWidth="1"/>
    <col min="7913" max="7913" width="17.7109375" style="137" bestFit="1" customWidth="1"/>
    <col min="7914" max="7914" width="12.5703125" style="137" bestFit="1" customWidth="1"/>
    <col min="7915" max="7915" width="18" style="137" bestFit="1" customWidth="1"/>
    <col min="7916" max="7916" width="13" style="137" customWidth="1"/>
    <col min="7917" max="7917" width="15.140625" style="137" bestFit="1" customWidth="1"/>
    <col min="7918" max="7918" width="13" style="137" bestFit="1" customWidth="1"/>
    <col min="7919" max="7919" width="16.7109375" style="137" bestFit="1" customWidth="1"/>
    <col min="7920" max="7920" width="13.140625" style="137" bestFit="1" customWidth="1"/>
    <col min="7921" max="7923" width="12.140625" style="137" customWidth="1"/>
    <col min="7924" max="7925" width="14" style="137" customWidth="1"/>
    <col min="7926" max="7926" width="26.28515625" style="137" customWidth="1"/>
    <col min="7927" max="7927" width="15.42578125" style="137" bestFit="1" customWidth="1"/>
    <col min="7928" max="7928" width="11.140625" style="137" bestFit="1" customWidth="1"/>
    <col min="7929" max="7929" width="9.140625" style="137"/>
    <col min="7930" max="7930" width="9.28515625" style="137" bestFit="1" customWidth="1"/>
    <col min="7931" max="8078" width="9.140625" style="137"/>
    <col min="8079" max="8079" width="6" style="137" bestFit="1" customWidth="1"/>
    <col min="8080" max="8080" width="23.7109375" style="137" customWidth="1"/>
    <col min="8081" max="8081" width="19.5703125" style="137" bestFit="1" customWidth="1"/>
    <col min="8082" max="8082" width="19.7109375" style="137" bestFit="1" customWidth="1"/>
    <col min="8083" max="8083" width="18.85546875" style="137" bestFit="1" customWidth="1"/>
    <col min="8084" max="8084" width="12.85546875" style="137" bestFit="1" customWidth="1"/>
    <col min="8085" max="8085" width="17.7109375" style="137" bestFit="1" customWidth="1"/>
    <col min="8086" max="8086" width="17.5703125" style="137" bestFit="1" customWidth="1"/>
    <col min="8087" max="8087" width="18.85546875" style="137" bestFit="1" customWidth="1"/>
    <col min="8088" max="8088" width="12.42578125" style="137" bestFit="1" customWidth="1"/>
    <col min="8089" max="8089" width="15.85546875" style="137" bestFit="1" customWidth="1"/>
    <col min="8090" max="8090" width="17.7109375" style="137" bestFit="1" customWidth="1"/>
    <col min="8091" max="8091" width="18" style="137" bestFit="1" customWidth="1"/>
    <col min="8092" max="8092" width="13.5703125" style="137" customWidth="1"/>
    <col min="8093" max="8093" width="15.85546875" style="137" bestFit="1" customWidth="1"/>
    <col min="8094" max="8094" width="15.140625" style="137" bestFit="1" customWidth="1"/>
    <col min="8095" max="8095" width="18" style="137" bestFit="1" customWidth="1"/>
    <col min="8096" max="8096" width="13.140625" style="137" bestFit="1" customWidth="1"/>
    <col min="8097" max="8097" width="17.7109375" style="137" bestFit="1" customWidth="1"/>
    <col min="8098" max="8098" width="15.85546875" style="137" customWidth="1"/>
    <col min="8099" max="8099" width="18" style="137" bestFit="1" customWidth="1"/>
    <col min="8100" max="8100" width="13.5703125" style="137" customWidth="1"/>
    <col min="8101" max="8101" width="15.140625" style="137" bestFit="1" customWidth="1"/>
    <col min="8102" max="8102" width="12.85546875" style="137" bestFit="1" customWidth="1"/>
    <col min="8103" max="8103" width="15.28515625" style="137" bestFit="1" customWidth="1"/>
    <col min="8104" max="8104" width="14.85546875" style="137" bestFit="1" customWidth="1"/>
    <col min="8105" max="8106" width="17.5703125" style="137" bestFit="1" customWidth="1"/>
    <col min="8107" max="8107" width="11.140625" style="137" bestFit="1" customWidth="1"/>
    <col min="8108" max="8108" width="13.42578125" style="137" customWidth="1"/>
    <col min="8109" max="8109" width="17.7109375" style="137" bestFit="1" customWidth="1"/>
    <col min="8110" max="8110" width="17.5703125" style="137" bestFit="1" customWidth="1"/>
    <col min="8111" max="8111" width="18" style="137" bestFit="1" customWidth="1"/>
    <col min="8112" max="8114" width="12.85546875" style="137" bestFit="1" customWidth="1"/>
    <col min="8115" max="8115" width="13.85546875" style="137" bestFit="1" customWidth="1"/>
    <col min="8116" max="8117" width="12.85546875" style="137" bestFit="1" customWidth="1"/>
    <col min="8118" max="8118" width="11" style="137" bestFit="1" customWidth="1"/>
    <col min="8119" max="8119" width="13.85546875" style="137" bestFit="1" customWidth="1"/>
    <col min="8120" max="8120" width="14.85546875" style="137" bestFit="1" customWidth="1"/>
    <col min="8121" max="8121" width="17.7109375" style="137" bestFit="1" customWidth="1"/>
    <col min="8122" max="8122" width="15.140625" style="137" bestFit="1" customWidth="1"/>
    <col min="8123" max="8123" width="16.7109375" style="137" bestFit="1" customWidth="1"/>
    <col min="8124" max="8124" width="15.7109375" style="137" bestFit="1" customWidth="1"/>
    <col min="8125" max="8125" width="17.7109375" style="137" bestFit="1" customWidth="1"/>
    <col min="8126" max="8126" width="15.7109375" style="137" bestFit="1" customWidth="1"/>
    <col min="8127" max="8127" width="18" style="137" bestFit="1" customWidth="1"/>
    <col min="8128" max="8128" width="13.140625" style="137" bestFit="1" customWidth="1"/>
    <col min="8129" max="8129" width="17.7109375" style="137" bestFit="1" customWidth="1"/>
    <col min="8130" max="8130" width="15.140625" style="137" bestFit="1" customWidth="1"/>
    <col min="8131" max="8131" width="18" style="137" bestFit="1" customWidth="1"/>
    <col min="8132" max="8132" width="15.7109375" style="137" bestFit="1" customWidth="1"/>
    <col min="8133" max="8134" width="15.140625" style="137" bestFit="1" customWidth="1"/>
    <col min="8135" max="8135" width="15.7109375" style="137" bestFit="1" customWidth="1"/>
    <col min="8136" max="8136" width="12.85546875" style="137" customWidth="1"/>
    <col min="8137" max="8137" width="17.7109375" style="137" bestFit="1" customWidth="1"/>
    <col min="8138" max="8138" width="15.85546875" style="137" bestFit="1" customWidth="1"/>
    <col min="8139" max="8139" width="18" style="137" bestFit="1" customWidth="1"/>
    <col min="8140" max="8140" width="10.5703125" style="137" bestFit="1" customWidth="1"/>
    <col min="8141" max="8141" width="17.7109375" style="137" bestFit="1" customWidth="1"/>
    <col min="8142" max="8142" width="15.140625" style="137" bestFit="1" customWidth="1"/>
    <col min="8143" max="8143" width="18" style="137" bestFit="1" customWidth="1"/>
    <col min="8144" max="8144" width="15.7109375" style="137" bestFit="1" customWidth="1"/>
    <col min="8145" max="8145" width="17.7109375" style="137" bestFit="1" customWidth="1"/>
    <col min="8146" max="8146" width="15.7109375" style="137" bestFit="1" customWidth="1"/>
    <col min="8147" max="8147" width="18" style="137" bestFit="1" customWidth="1"/>
    <col min="8148" max="8148" width="12.85546875" style="137" bestFit="1" customWidth="1"/>
    <col min="8149" max="8149" width="12.42578125" style="137" bestFit="1" customWidth="1"/>
    <col min="8150" max="8150" width="10.7109375" style="137" bestFit="1" customWidth="1"/>
    <col min="8151" max="8151" width="10.140625" style="137" customWidth="1"/>
    <col min="8152" max="8152" width="13.140625" style="137" bestFit="1" customWidth="1"/>
    <col min="8153" max="8156" width="0" style="137" hidden="1" customWidth="1"/>
    <col min="8157" max="8157" width="15.140625" style="137" bestFit="1" customWidth="1"/>
    <col min="8158" max="8158" width="13" style="137" bestFit="1" customWidth="1"/>
    <col min="8159" max="8159" width="15.28515625" style="137" bestFit="1" customWidth="1"/>
    <col min="8160" max="8160" width="12.85546875" style="137" bestFit="1" customWidth="1"/>
    <col min="8161" max="8164" width="0" style="137" hidden="1" customWidth="1"/>
    <col min="8165" max="8166" width="17.7109375" style="137" bestFit="1" customWidth="1"/>
    <col min="8167" max="8167" width="18.85546875" style="137" bestFit="1" customWidth="1"/>
    <col min="8168" max="8168" width="12.85546875" style="137" bestFit="1" customWidth="1"/>
    <col min="8169" max="8169" width="17.7109375" style="137" bestFit="1" customWidth="1"/>
    <col min="8170" max="8170" width="12.5703125" style="137" bestFit="1" customWidth="1"/>
    <col min="8171" max="8171" width="18" style="137" bestFit="1" customWidth="1"/>
    <col min="8172" max="8172" width="13" style="137" customWidth="1"/>
    <col min="8173" max="8173" width="15.140625" style="137" bestFit="1" customWidth="1"/>
    <col min="8174" max="8174" width="13" style="137" bestFit="1" customWidth="1"/>
    <col min="8175" max="8175" width="16.7109375" style="137" bestFit="1" customWidth="1"/>
    <col min="8176" max="8176" width="13.140625" style="137" bestFit="1" customWidth="1"/>
    <col min="8177" max="8179" width="12.140625" style="137" customWidth="1"/>
    <col min="8180" max="8181" width="14" style="137" customWidth="1"/>
    <col min="8182" max="8182" width="26.28515625" style="137" customWidth="1"/>
    <col min="8183" max="8183" width="15.42578125" style="137" bestFit="1" customWidth="1"/>
    <col min="8184" max="8184" width="11.140625" style="137" bestFit="1" customWidth="1"/>
    <col min="8185" max="8185" width="9.140625" style="137"/>
    <col min="8186" max="8186" width="9.28515625" style="137" bestFit="1" customWidth="1"/>
    <col min="8187" max="8334" width="9.140625" style="137"/>
    <col min="8335" max="8335" width="6" style="137" bestFit="1" customWidth="1"/>
    <col min="8336" max="8336" width="23.7109375" style="137" customWidth="1"/>
    <col min="8337" max="8337" width="19.5703125" style="137" bestFit="1" customWidth="1"/>
    <col min="8338" max="8338" width="19.7109375" style="137" bestFit="1" customWidth="1"/>
    <col min="8339" max="8339" width="18.85546875" style="137" bestFit="1" customWidth="1"/>
    <col min="8340" max="8340" width="12.85546875" style="137" bestFit="1" customWidth="1"/>
    <col min="8341" max="8341" width="17.7109375" style="137" bestFit="1" customWidth="1"/>
    <col min="8342" max="8342" width="17.5703125" style="137" bestFit="1" customWidth="1"/>
    <col min="8343" max="8343" width="18.85546875" style="137" bestFit="1" customWidth="1"/>
    <col min="8344" max="8344" width="12.42578125" style="137" bestFit="1" customWidth="1"/>
    <col min="8345" max="8345" width="15.85546875" style="137" bestFit="1" customWidth="1"/>
    <col min="8346" max="8346" width="17.7109375" style="137" bestFit="1" customWidth="1"/>
    <col min="8347" max="8347" width="18" style="137" bestFit="1" customWidth="1"/>
    <col min="8348" max="8348" width="13.5703125" style="137" customWidth="1"/>
    <col min="8349" max="8349" width="15.85546875" style="137" bestFit="1" customWidth="1"/>
    <col min="8350" max="8350" width="15.140625" style="137" bestFit="1" customWidth="1"/>
    <col min="8351" max="8351" width="18" style="137" bestFit="1" customWidth="1"/>
    <col min="8352" max="8352" width="13.140625" style="137" bestFit="1" customWidth="1"/>
    <col min="8353" max="8353" width="17.7109375" style="137" bestFit="1" customWidth="1"/>
    <col min="8354" max="8354" width="15.85546875" style="137" customWidth="1"/>
    <col min="8355" max="8355" width="18" style="137" bestFit="1" customWidth="1"/>
    <col min="8356" max="8356" width="13.5703125" style="137" customWidth="1"/>
    <col min="8357" max="8357" width="15.140625" style="137" bestFit="1" customWidth="1"/>
    <col min="8358" max="8358" width="12.85546875" style="137" bestFit="1" customWidth="1"/>
    <col min="8359" max="8359" width="15.28515625" style="137" bestFit="1" customWidth="1"/>
    <col min="8360" max="8360" width="14.85546875" style="137" bestFit="1" customWidth="1"/>
    <col min="8361" max="8362" width="17.5703125" style="137" bestFit="1" customWidth="1"/>
    <col min="8363" max="8363" width="11.140625" style="137" bestFit="1" customWidth="1"/>
    <col min="8364" max="8364" width="13.42578125" style="137" customWidth="1"/>
    <col min="8365" max="8365" width="17.7109375" style="137" bestFit="1" customWidth="1"/>
    <col min="8366" max="8366" width="17.5703125" style="137" bestFit="1" customWidth="1"/>
    <col min="8367" max="8367" width="18" style="137" bestFit="1" customWidth="1"/>
    <col min="8368" max="8370" width="12.85546875" style="137" bestFit="1" customWidth="1"/>
    <col min="8371" max="8371" width="13.85546875" style="137" bestFit="1" customWidth="1"/>
    <col min="8372" max="8373" width="12.85546875" style="137" bestFit="1" customWidth="1"/>
    <col min="8374" max="8374" width="11" style="137" bestFit="1" customWidth="1"/>
    <col min="8375" max="8375" width="13.85546875" style="137" bestFit="1" customWidth="1"/>
    <col min="8376" max="8376" width="14.85546875" style="137" bestFit="1" customWidth="1"/>
    <col min="8377" max="8377" width="17.7109375" style="137" bestFit="1" customWidth="1"/>
    <col min="8378" max="8378" width="15.140625" style="137" bestFit="1" customWidth="1"/>
    <col min="8379" max="8379" width="16.7109375" style="137" bestFit="1" customWidth="1"/>
    <col min="8380" max="8380" width="15.7109375" style="137" bestFit="1" customWidth="1"/>
    <col min="8381" max="8381" width="17.7109375" style="137" bestFit="1" customWidth="1"/>
    <col min="8382" max="8382" width="15.7109375" style="137" bestFit="1" customWidth="1"/>
    <col min="8383" max="8383" width="18" style="137" bestFit="1" customWidth="1"/>
    <col min="8384" max="8384" width="13.140625" style="137" bestFit="1" customWidth="1"/>
    <col min="8385" max="8385" width="17.7109375" style="137" bestFit="1" customWidth="1"/>
    <col min="8386" max="8386" width="15.140625" style="137" bestFit="1" customWidth="1"/>
    <col min="8387" max="8387" width="18" style="137" bestFit="1" customWidth="1"/>
    <col min="8388" max="8388" width="15.7109375" style="137" bestFit="1" customWidth="1"/>
    <col min="8389" max="8390" width="15.140625" style="137" bestFit="1" customWidth="1"/>
    <col min="8391" max="8391" width="15.7109375" style="137" bestFit="1" customWidth="1"/>
    <col min="8392" max="8392" width="12.85546875" style="137" customWidth="1"/>
    <col min="8393" max="8393" width="17.7109375" style="137" bestFit="1" customWidth="1"/>
    <col min="8394" max="8394" width="15.85546875" style="137" bestFit="1" customWidth="1"/>
    <col min="8395" max="8395" width="18" style="137" bestFit="1" customWidth="1"/>
    <col min="8396" max="8396" width="10.5703125" style="137" bestFit="1" customWidth="1"/>
    <col min="8397" max="8397" width="17.7109375" style="137" bestFit="1" customWidth="1"/>
    <col min="8398" max="8398" width="15.140625" style="137" bestFit="1" customWidth="1"/>
    <col min="8399" max="8399" width="18" style="137" bestFit="1" customWidth="1"/>
    <col min="8400" max="8400" width="15.7109375" style="137" bestFit="1" customWidth="1"/>
    <col min="8401" max="8401" width="17.7109375" style="137" bestFit="1" customWidth="1"/>
    <col min="8402" max="8402" width="15.7109375" style="137" bestFit="1" customWidth="1"/>
    <col min="8403" max="8403" width="18" style="137" bestFit="1" customWidth="1"/>
    <col min="8404" max="8404" width="12.85546875" style="137" bestFit="1" customWidth="1"/>
    <col min="8405" max="8405" width="12.42578125" style="137" bestFit="1" customWidth="1"/>
    <col min="8406" max="8406" width="10.7109375" style="137" bestFit="1" customWidth="1"/>
    <col min="8407" max="8407" width="10.140625" style="137" customWidth="1"/>
    <col min="8408" max="8408" width="13.140625" style="137" bestFit="1" customWidth="1"/>
    <col min="8409" max="8412" width="0" style="137" hidden="1" customWidth="1"/>
    <col min="8413" max="8413" width="15.140625" style="137" bestFit="1" customWidth="1"/>
    <col min="8414" max="8414" width="13" style="137" bestFit="1" customWidth="1"/>
    <col min="8415" max="8415" width="15.28515625" style="137" bestFit="1" customWidth="1"/>
    <col min="8416" max="8416" width="12.85546875" style="137" bestFit="1" customWidth="1"/>
    <col min="8417" max="8420" width="0" style="137" hidden="1" customWidth="1"/>
    <col min="8421" max="8422" width="17.7109375" style="137" bestFit="1" customWidth="1"/>
    <col min="8423" max="8423" width="18.85546875" style="137" bestFit="1" customWidth="1"/>
    <col min="8424" max="8424" width="12.85546875" style="137" bestFit="1" customWidth="1"/>
    <col min="8425" max="8425" width="17.7109375" style="137" bestFit="1" customWidth="1"/>
    <col min="8426" max="8426" width="12.5703125" style="137" bestFit="1" customWidth="1"/>
    <col min="8427" max="8427" width="18" style="137" bestFit="1" customWidth="1"/>
    <col min="8428" max="8428" width="13" style="137" customWidth="1"/>
    <col min="8429" max="8429" width="15.140625" style="137" bestFit="1" customWidth="1"/>
    <col min="8430" max="8430" width="13" style="137" bestFit="1" customWidth="1"/>
    <col min="8431" max="8431" width="16.7109375" style="137" bestFit="1" customWidth="1"/>
    <col min="8432" max="8432" width="13.140625" style="137" bestFit="1" customWidth="1"/>
    <col min="8433" max="8435" width="12.140625" style="137" customWidth="1"/>
    <col min="8436" max="8437" width="14" style="137" customWidth="1"/>
    <col min="8438" max="8438" width="26.28515625" style="137" customWidth="1"/>
    <col min="8439" max="8439" width="15.42578125" style="137" bestFit="1" customWidth="1"/>
    <col min="8440" max="8440" width="11.140625" style="137" bestFit="1" customWidth="1"/>
    <col min="8441" max="8441" width="9.140625" style="137"/>
    <col min="8442" max="8442" width="9.28515625" style="137" bestFit="1" customWidth="1"/>
    <col min="8443" max="8590" width="9.140625" style="137"/>
    <col min="8591" max="8591" width="6" style="137" bestFit="1" customWidth="1"/>
    <col min="8592" max="8592" width="23.7109375" style="137" customWidth="1"/>
    <col min="8593" max="8593" width="19.5703125" style="137" bestFit="1" customWidth="1"/>
    <col min="8594" max="8594" width="19.7109375" style="137" bestFit="1" customWidth="1"/>
    <col min="8595" max="8595" width="18.85546875" style="137" bestFit="1" customWidth="1"/>
    <col min="8596" max="8596" width="12.85546875" style="137" bestFit="1" customWidth="1"/>
    <col min="8597" max="8597" width="17.7109375" style="137" bestFit="1" customWidth="1"/>
    <col min="8598" max="8598" width="17.5703125" style="137" bestFit="1" customWidth="1"/>
    <col min="8599" max="8599" width="18.85546875" style="137" bestFit="1" customWidth="1"/>
    <col min="8600" max="8600" width="12.42578125" style="137" bestFit="1" customWidth="1"/>
    <col min="8601" max="8601" width="15.85546875" style="137" bestFit="1" customWidth="1"/>
    <col min="8602" max="8602" width="17.7109375" style="137" bestFit="1" customWidth="1"/>
    <col min="8603" max="8603" width="18" style="137" bestFit="1" customWidth="1"/>
    <col min="8604" max="8604" width="13.5703125" style="137" customWidth="1"/>
    <col min="8605" max="8605" width="15.85546875" style="137" bestFit="1" customWidth="1"/>
    <col min="8606" max="8606" width="15.140625" style="137" bestFit="1" customWidth="1"/>
    <col min="8607" max="8607" width="18" style="137" bestFit="1" customWidth="1"/>
    <col min="8608" max="8608" width="13.140625" style="137" bestFit="1" customWidth="1"/>
    <col min="8609" max="8609" width="17.7109375" style="137" bestFit="1" customWidth="1"/>
    <col min="8610" max="8610" width="15.85546875" style="137" customWidth="1"/>
    <col min="8611" max="8611" width="18" style="137" bestFit="1" customWidth="1"/>
    <col min="8612" max="8612" width="13.5703125" style="137" customWidth="1"/>
    <col min="8613" max="8613" width="15.140625" style="137" bestFit="1" customWidth="1"/>
    <col min="8614" max="8614" width="12.85546875" style="137" bestFit="1" customWidth="1"/>
    <col min="8615" max="8615" width="15.28515625" style="137" bestFit="1" customWidth="1"/>
    <col min="8616" max="8616" width="14.85546875" style="137" bestFit="1" customWidth="1"/>
    <col min="8617" max="8618" width="17.5703125" style="137" bestFit="1" customWidth="1"/>
    <col min="8619" max="8619" width="11.140625" style="137" bestFit="1" customWidth="1"/>
    <col min="8620" max="8620" width="13.42578125" style="137" customWidth="1"/>
    <col min="8621" max="8621" width="17.7109375" style="137" bestFit="1" customWidth="1"/>
    <col min="8622" max="8622" width="17.5703125" style="137" bestFit="1" customWidth="1"/>
    <col min="8623" max="8623" width="18" style="137" bestFit="1" customWidth="1"/>
    <col min="8624" max="8626" width="12.85546875" style="137" bestFit="1" customWidth="1"/>
    <col min="8627" max="8627" width="13.85546875" style="137" bestFit="1" customWidth="1"/>
    <col min="8628" max="8629" width="12.85546875" style="137" bestFit="1" customWidth="1"/>
    <col min="8630" max="8630" width="11" style="137" bestFit="1" customWidth="1"/>
    <col min="8631" max="8631" width="13.85546875" style="137" bestFit="1" customWidth="1"/>
    <col min="8632" max="8632" width="14.85546875" style="137" bestFit="1" customWidth="1"/>
    <col min="8633" max="8633" width="17.7109375" style="137" bestFit="1" customWidth="1"/>
    <col min="8634" max="8634" width="15.140625" style="137" bestFit="1" customWidth="1"/>
    <col min="8635" max="8635" width="16.7109375" style="137" bestFit="1" customWidth="1"/>
    <col min="8636" max="8636" width="15.7109375" style="137" bestFit="1" customWidth="1"/>
    <col min="8637" max="8637" width="17.7109375" style="137" bestFit="1" customWidth="1"/>
    <col min="8638" max="8638" width="15.7109375" style="137" bestFit="1" customWidth="1"/>
    <col min="8639" max="8639" width="18" style="137" bestFit="1" customWidth="1"/>
    <col min="8640" max="8640" width="13.140625" style="137" bestFit="1" customWidth="1"/>
    <col min="8641" max="8641" width="17.7109375" style="137" bestFit="1" customWidth="1"/>
    <col min="8642" max="8642" width="15.140625" style="137" bestFit="1" customWidth="1"/>
    <col min="8643" max="8643" width="18" style="137" bestFit="1" customWidth="1"/>
    <col min="8644" max="8644" width="15.7109375" style="137" bestFit="1" customWidth="1"/>
    <col min="8645" max="8646" width="15.140625" style="137" bestFit="1" customWidth="1"/>
    <col min="8647" max="8647" width="15.7109375" style="137" bestFit="1" customWidth="1"/>
    <col min="8648" max="8648" width="12.85546875" style="137" customWidth="1"/>
    <col min="8649" max="8649" width="17.7109375" style="137" bestFit="1" customWidth="1"/>
    <col min="8650" max="8650" width="15.85546875" style="137" bestFit="1" customWidth="1"/>
    <col min="8651" max="8651" width="18" style="137" bestFit="1" customWidth="1"/>
    <col min="8652" max="8652" width="10.5703125" style="137" bestFit="1" customWidth="1"/>
    <col min="8653" max="8653" width="17.7109375" style="137" bestFit="1" customWidth="1"/>
    <col min="8654" max="8654" width="15.140625" style="137" bestFit="1" customWidth="1"/>
    <col min="8655" max="8655" width="18" style="137" bestFit="1" customWidth="1"/>
    <col min="8656" max="8656" width="15.7109375" style="137" bestFit="1" customWidth="1"/>
    <col min="8657" max="8657" width="17.7109375" style="137" bestFit="1" customWidth="1"/>
    <col min="8658" max="8658" width="15.7109375" style="137" bestFit="1" customWidth="1"/>
    <col min="8659" max="8659" width="18" style="137" bestFit="1" customWidth="1"/>
    <col min="8660" max="8660" width="12.85546875" style="137" bestFit="1" customWidth="1"/>
    <col min="8661" max="8661" width="12.42578125" style="137" bestFit="1" customWidth="1"/>
    <col min="8662" max="8662" width="10.7109375" style="137" bestFit="1" customWidth="1"/>
    <col min="8663" max="8663" width="10.140625" style="137" customWidth="1"/>
    <col min="8664" max="8664" width="13.140625" style="137" bestFit="1" customWidth="1"/>
    <col min="8665" max="8668" width="0" style="137" hidden="1" customWidth="1"/>
    <col min="8669" max="8669" width="15.140625" style="137" bestFit="1" customWidth="1"/>
    <col min="8670" max="8670" width="13" style="137" bestFit="1" customWidth="1"/>
    <col min="8671" max="8671" width="15.28515625" style="137" bestFit="1" customWidth="1"/>
    <col min="8672" max="8672" width="12.85546875" style="137" bestFit="1" customWidth="1"/>
    <col min="8673" max="8676" width="0" style="137" hidden="1" customWidth="1"/>
    <col min="8677" max="8678" width="17.7109375" style="137" bestFit="1" customWidth="1"/>
    <col min="8679" max="8679" width="18.85546875" style="137" bestFit="1" customWidth="1"/>
    <col min="8680" max="8680" width="12.85546875" style="137" bestFit="1" customWidth="1"/>
    <col min="8681" max="8681" width="17.7109375" style="137" bestFit="1" customWidth="1"/>
    <col min="8682" max="8682" width="12.5703125" style="137" bestFit="1" customWidth="1"/>
    <col min="8683" max="8683" width="18" style="137" bestFit="1" customWidth="1"/>
    <col min="8684" max="8684" width="13" style="137" customWidth="1"/>
    <col min="8685" max="8685" width="15.140625" style="137" bestFit="1" customWidth="1"/>
    <col min="8686" max="8686" width="13" style="137" bestFit="1" customWidth="1"/>
    <col min="8687" max="8687" width="16.7109375" style="137" bestFit="1" customWidth="1"/>
    <col min="8688" max="8688" width="13.140625" style="137" bestFit="1" customWidth="1"/>
    <col min="8689" max="8691" width="12.140625" style="137" customWidth="1"/>
    <col min="8692" max="8693" width="14" style="137" customWidth="1"/>
    <col min="8694" max="8694" width="26.28515625" style="137" customWidth="1"/>
    <col min="8695" max="8695" width="15.42578125" style="137" bestFit="1" customWidth="1"/>
    <col min="8696" max="8696" width="11.140625" style="137" bestFit="1" customWidth="1"/>
    <col min="8697" max="8697" width="9.140625" style="137"/>
    <col min="8698" max="8698" width="9.28515625" style="137" bestFit="1" customWidth="1"/>
    <col min="8699" max="8846" width="9.140625" style="137"/>
    <col min="8847" max="8847" width="6" style="137" bestFit="1" customWidth="1"/>
    <col min="8848" max="8848" width="23.7109375" style="137" customWidth="1"/>
    <col min="8849" max="8849" width="19.5703125" style="137" bestFit="1" customWidth="1"/>
    <col min="8850" max="8850" width="19.7109375" style="137" bestFit="1" customWidth="1"/>
    <col min="8851" max="8851" width="18.85546875" style="137" bestFit="1" customWidth="1"/>
    <col min="8852" max="8852" width="12.85546875" style="137" bestFit="1" customWidth="1"/>
    <col min="8853" max="8853" width="17.7109375" style="137" bestFit="1" customWidth="1"/>
    <col min="8854" max="8854" width="17.5703125" style="137" bestFit="1" customWidth="1"/>
    <col min="8855" max="8855" width="18.85546875" style="137" bestFit="1" customWidth="1"/>
    <col min="8856" max="8856" width="12.42578125" style="137" bestFit="1" customWidth="1"/>
    <col min="8857" max="8857" width="15.85546875" style="137" bestFit="1" customWidth="1"/>
    <col min="8858" max="8858" width="17.7109375" style="137" bestFit="1" customWidth="1"/>
    <col min="8859" max="8859" width="18" style="137" bestFit="1" customWidth="1"/>
    <col min="8860" max="8860" width="13.5703125" style="137" customWidth="1"/>
    <col min="8861" max="8861" width="15.85546875" style="137" bestFit="1" customWidth="1"/>
    <col min="8862" max="8862" width="15.140625" style="137" bestFit="1" customWidth="1"/>
    <col min="8863" max="8863" width="18" style="137" bestFit="1" customWidth="1"/>
    <col min="8864" max="8864" width="13.140625" style="137" bestFit="1" customWidth="1"/>
    <col min="8865" max="8865" width="17.7109375" style="137" bestFit="1" customWidth="1"/>
    <col min="8866" max="8866" width="15.85546875" style="137" customWidth="1"/>
    <col min="8867" max="8867" width="18" style="137" bestFit="1" customWidth="1"/>
    <col min="8868" max="8868" width="13.5703125" style="137" customWidth="1"/>
    <col min="8869" max="8869" width="15.140625" style="137" bestFit="1" customWidth="1"/>
    <col min="8870" max="8870" width="12.85546875" style="137" bestFit="1" customWidth="1"/>
    <col min="8871" max="8871" width="15.28515625" style="137" bestFit="1" customWidth="1"/>
    <col min="8872" max="8872" width="14.85546875" style="137" bestFit="1" customWidth="1"/>
    <col min="8873" max="8874" width="17.5703125" style="137" bestFit="1" customWidth="1"/>
    <col min="8875" max="8875" width="11.140625" style="137" bestFit="1" customWidth="1"/>
    <col min="8876" max="8876" width="13.42578125" style="137" customWidth="1"/>
    <col min="8877" max="8877" width="17.7109375" style="137" bestFit="1" customWidth="1"/>
    <col min="8878" max="8878" width="17.5703125" style="137" bestFit="1" customWidth="1"/>
    <col min="8879" max="8879" width="18" style="137" bestFit="1" customWidth="1"/>
    <col min="8880" max="8882" width="12.85546875" style="137" bestFit="1" customWidth="1"/>
    <col min="8883" max="8883" width="13.85546875" style="137" bestFit="1" customWidth="1"/>
    <col min="8884" max="8885" width="12.85546875" style="137" bestFit="1" customWidth="1"/>
    <col min="8886" max="8886" width="11" style="137" bestFit="1" customWidth="1"/>
    <col min="8887" max="8887" width="13.85546875" style="137" bestFit="1" customWidth="1"/>
    <col min="8888" max="8888" width="14.85546875" style="137" bestFit="1" customWidth="1"/>
    <col min="8889" max="8889" width="17.7109375" style="137" bestFit="1" customWidth="1"/>
    <col min="8890" max="8890" width="15.140625" style="137" bestFit="1" customWidth="1"/>
    <col min="8891" max="8891" width="16.7109375" style="137" bestFit="1" customWidth="1"/>
    <col min="8892" max="8892" width="15.7109375" style="137" bestFit="1" customWidth="1"/>
    <col min="8893" max="8893" width="17.7109375" style="137" bestFit="1" customWidth="1"/>
    <col min="8894" max="8894" width="15.7109375" style="137" bestFit="1" customWidth="1"/>
    <col min="8895" max="8895" width="18" style="137" bestFit="1" customWidth="1"/>
    <col min="8896" max="8896" width="13.140625" style="137" bestFit="1" customWidth="1"/>
    <col min="8897" max="8897" width="17.7109375" style="137" bestFit="1" customWidth="1"/>
    <col min="8898" max="8898" width="15.140625" style="137" bestFit="1" customWidth="1"/>
    <col min="8899" max="8899" width="18" style="137" bestFit="1" customWidth="1"/>
    <col min="8900" max="8900" width="15.7109375" style="137" bestFit="1" customWidth="1"/>
    <col min="8901" max="8902" width="15.140625" style="137" bestFit="1" customWidth="1"/>
    <col min="8903" max="8903" width="15.7109375" style="137" bestFit="1" customWidth="1"/>
    <col min="8904" max="8904" width="12.85546875" style="137" customWidth="1"/>
    <col min="8905" max="8905" width="17.7109375" style="137" bestFit="1" customWidth="1"/>
    <col min="8906" max="8906" width="15.85546875" style="137" bestFit="1" customWidth="1"/>
    <col min="8907" max="8907" width="18" style="137" bestFit="1" customWidth="1"/>
    <col min="8908" max="8908" width="10.5703125" style="137" bestFit="1" customWidth="1"/>
    <col min="8909" max="8909" width="17.7109375" style="137" bestFit="1" customWidth="1"/>
    <col min="8910" max="8910" width="15.140625" style="137" bestFit="1" customWidth="1"/>
    <col min="8911" max="8911" width="18" style="137" bestFit="1" customWidth="1"/>
    <col min="8912" max="8912" width="15.7109375" style="137" bestFit="1" customWidth="1"/>
    <col min="8913" max="8913" width="17.7109375" style="137" bestFit="1" customWidth="1"/>
    <col min="8914" max="8914" width="15.7109375" style="137" bestFit="1" customWidth="1"/>
    <col min="8915" max="8915" width="18" style="137" bestFit="1" customWidth="1"/>
    <col min="8916" max="8916" width="12.85546875" style="137" bestFit="1" customWidth="1"/>
    <col min="8917" max="8917" width="12.42578125" style="137" bestFit="1" customWidth="1"/>
    <col min="8918" max="8918" width="10.7109375" style="137" bestFit="1" customWidth="1"/>
    <col min="8919" max="8919" width="10.140625" style="137" customWidth="1"/>
    <col min="8920" max="8920" width="13.140625" style="137" bestFit="1" customWidth="1"/>
    <col min="8921" max="8924" width="0" style="137" hidden="1" customWidth="1"/>
    <col min="8925" max="8925" width="15.140625" style="137" bestFit="1" customWidth="1"/>
    <col min="8926" max="8926" width="13" style="137" bestFit="1" customWidth="1"/>
    <col min="8927" max="8927" width="15.28515625" style="137" bestFit="1" customWidth="1"/>
    <col min="8928" max="8928" width="12.85546875" style="137" bestFit="1" customWidth="1"/>
    <col min="8929" max="8932" width="0" style="137" hidden="1" customWidth="1"/>
    <col min="8933" max="8934" width="17.7109375" style="137" bestFit="1" customWidth="1"/>
    <col min="8935" max="8935" width="18.85546875" style="137" bestFit="1" customWidth="1"/>
    <col min="8936" max="8936" width="12.85546875" style="137" bestFit="1" customWidth="1"/>
    <col min="8937" max="8937" width="17.7109375" style="137" bestFit="1" customWidth="1"/>
    <col min="8938" max="8938" width="12.5703125" style="137" bestFit="1" customWidth="1"/>
    <col min="8939" max="8939" width="18" style="137" bestFit="1" customWidth="1"/>
    <col min="8940" max="8940" width="13" style="137" customWidth="1"/>
    <col min="8941" max="8941" width="15.140625" style="137" bestFit="1" customWidth="1"/>
    <col min="8942" max="8942" width="13" style="137" bestFit="1" customWidth="1"/>
    <col min="8943" max="8943" width="16.7109375" style="137" bestFit="1" customWidth="1"/>
    <col min="8944" max="8944" width="13.140625" style="137" bestFit="1" customWidth="1"/>
    <col min="8945" max="8947" width="12.140625" style="137" customWidth="1"/>
    <col min="8948" max="8949" width="14" style="137" customWidth="1"/>
    <col min="8950" max="8950" width="26.28515625" style="137" customWidth="1"/>
    <col min="8951" max="8951" width="15.42578125" style="137" bestFit="1" customWidth="1"/>
    <col min="8952" max="8952" width="11.140625" style="137" bestFit="1" customWidth="1"/>
    <col min="8953" max="8953" width="9.140625" style="137"/>
    <col min="8954" max="8954" width="9.28515625" style="137" bestFit="1" customWidth="1"/>
    <col min="8955" max="9102" width="9.140625" style="137"/>
    <col min="9103" max="9103" width="6" style="137" bestFit="1" customWidth="1"/>
    <col min="9104" max="9104" width="23.7109375" style="137" customWidth="1"/>
    <col min="9105" max="9105" width="19.5703125" style="137" bestFit="1" customWidth="1"/>
    <col min="9106" max="9106" width="19.7109375" style="137" bestFit="1" customWidth="1"/>
    <col min="9107" max="9107" width="18.85546875" style="137" bestFit="1" customWidth="1"/>
    <col min="9108" max="9108" width="12.85546875" style="137" bestFit="1" customWidth="1"/>
    <col min="9109" max="9109" width="17.7109375" style="137" bestFit="1" customWidth="1"/>
    <col min="9110" max="9110" width="17.5703125" style="137" bestFit="1" customWidth="1"/>
    <col min="9111" max="9111" width="18.85546875" style="137" bestFit="1" customWidth="1"/>
    <col min="9112" max="9112" width="12.42578125" style="137" bestFit="1" customWidth="1"/>
    <col min="9113" max="9113" width="15.85546875" style="137" bestFit="1" customWidth="1"/>
    <col min="9114" max="9114" width="17.7109375" style="137" bestFit="1" customWidth="1"/>
    <col min="9115" max="9115" width="18" style="137" bestFit="1" customWidth="1"/>
    <col min="9116" max="9116" width="13.5703125" style="137" customWidth="1"/>
    <col min="9117" max="9117" width="15.85546875" style="137" bestFit="1" customWidth="1"/>
    <col min="9118" max="9118" width="15.140625" style="137" bestFit="1" customWidth="1"/>
    <col min="9119" max="9119" width="18" style="137" bestFit="1" customWidth="1"/>
    <col min="9120" max="9120" width="13.140625" style="137" bestFit="1" customWidth="1"/>
    <col min="9121" max="9121" width="17.7109375" style="137" bestFit="1" customWidth="1"/>
    <col min="9122" max="9122" width="15.85546875" style="137" customWidth="1"/>
    <col min="9123" max="9123" width="18" style="137" bestFit="1" customWidth="1"/>
    <col min="9124" max="9124" width="13.5703125" style="137" customWidth="1"/>
    <col min="9125" max="9125" width="15.140625" style="137" bestFit="1" customWidth="1"/>
    <col min="9126" max="9126" width="12.85546875" style="137" bestFit="1" customWidth="1"/>
    <col min="9127" max="9127" width="15.28515625" style="137" bestFit="1" customWidth="1"/>
    <col min="9128" max="9128" width="14.85546875" style="137" bestFit="1" customWidth="1"/>
    <col min="9129" max="9130" width="17.5703125" style="137" bestFit="1" customWidth="1"/>
    <col min="9131" max="9131" width="11.140625" style="137" bestFit="1" customWidth="1"/>
    <col min="9132" max="9132" width="13.42578125" style="137" customWidth="1"/>
    <col min="9133" max="9133" width="17.7109375" style="137" bestFit="1" customWidth="1"/>
    <col min="9134" max="9134" width="17.5703125" style="137" bestFit="1" customWidth="1"/>
    <col min="9135" max="9135" width="18" style="137" bestFit="1" customWidth="1"/>
    <col min="9136" max="9138" width="12.85546875" style="137" bestFit="1" customWidth="1"/>
    <col min="9139" max="9139" width="13.85546875" style="137" bestFit="1" customWidth="1"/>
    <col min="9140" max="9141" width="12.85546875" style="137" bestFit="1" customWidth="1"/>
    <col min="9142" max="9142" width="11" style="137" bestFit="1" customWidth="1"/>
    <col min="9143" max="9143" width="13.85546875" style="137" bestFit="1" customWidth="1"/>
    <col min="9144" max="9144" width="14.85546875" style="137" bestFit="1" customWidth="1"/>
    <col min="9145" max="9145" width="17.7109375" style="137" bestFit="1" customWidth="1"/>
    <col min="9146" max="9146" width="15.140625" style="137" bestFit="1" customWidth="1"/>
    <col min="9147" max="9147" width="16.7109375" style="137" bestFit="1" customWidth="1"/>
    <col min="9148" max="9148" width="15.7109375" style="137" bestFit="1" customWidth="1"/>
    <col min="9149" max="9149" width="17.7109375" style="137" bestFit="1" customWidth="1"/>
    <col min="9150" max="9150" width="15.7109375" style="137" bestFit="1" customWidth="1"/>
    <col min="9151" max="9151" width="18" style="137" bestFit="1" customWidth="1"/>
    <col min="9152" max="9152" width="13.140625" style="137" bestFit="1" customWidth="1"/>
    <col min="9153" max="9153" width="17.7109375" style="137" bestFit="1" customWidth="1"/>
    <col min="9154" max="9154" width="15.140625" style="137" bestFit="1" customWidth="1"/>
    <col min="9155" max="9155" width="18" style="137" bestFit="1" customWidth="1"/>
    <col min="9156" max="9156" width="15.7109375" style="137" bestFit="1" customWidth="1"/>
    <col min="9157" max="9158" width="15.140625" style="137" bestFit="1" customWidth="1"/>
    <col min="9159" max="9159" width="15.7109375" style="137" bestFit="1" customWidth="1"/>
    <col min="9160" max="9160" width="12.85546875" style="137" customWidth="1"/>
    <col min="9161" max="9161" width="17.7109375" style="137" bestFit="1" customWidth="1"/>
    <col min="9162" max="9162" width="15.85546875" style="137" bestFit="1" customWidth="1"/>
    <col min="9163" max="9163" width="18" style="137" bestFit="1" customWidth="1"/>
    <col min="9164" max="9164" width="10.5703125" style="137" bestFit="1" customWidth="1"/>
    <col min="9165" max="9165" width="17.7109375" style="137" bestFit="1" customWidth="1"/>
    <col min="9166" max="9166" width="15.140625" style="137" bestFit="1" customWidth="1"/>
    <col min="9167" max="9167" width="18" style="137" bestFit="1" customWidth="1"/>
    <col min="9168" max="9168" width="15.7109375" style="137" bestFit="1" customWidth="1"/>
    <col min="9169" max="9169" width="17.7109375" style="137" bestFit="1" customWidth="1"/>
    <col min="9170" max="9170" width="15.7109375" style="137" bestFit="1" customWidth="1"/>
    <col min="9171" max="9171" width="18" style="137" bestFit="1" customWidth="1"/>
    <col min="9172" max="9172" width="12.85546875" style="137" bestFit="1" customWidth="1"/>
    <col min="9173" max="9173" width="12.42578125" style="137" bestFit="1" customWidth="1"/>
    <col min="9174" max="9174" width="10.7109375" style="137" bestFit="1" customWidth="1"/>
    <col min="9175" max="9175" width="10.140625" style="137" customWidth="1"/>
    <col min="9176" max="9176" width="13.140625" style="137" bestFit="1" customWidth="1"/>
    <col min="9177" max="9180" width="0" style="137" hidden="1" customWidth="1"/>
    <col min="9181" max="9181" width="15.140625" style="137" bestFit="1" customWidth="1"/>
    <col min="9182" max="9182" width="13" style="137" bestFit="1" customWidth="1"/>
    <col min="9183" max="9183" width="15.28515625" style="137" bestFit="1" customWidth="1"/>
    <col min="9184" max="9184" width="12.85546875" style="137" bestFit="1" customWidth="1"/>
    <col min="9185" max="9188" width="0" style="137" hidden="1" customWidth="1"/>
    <col min="9189" max="9190" width="17.7109375" style="137" bestFit="1" customWidth="1"/>
    <col min="9191" max="9191" width="18.85546875" style="137" bestFit="1" customWidth="1"/>
    <col min="9192" max="9192" width="12.85546875" style="137" bestFit="1" customWidth="1"/>
    <col min="9193" max="9193" width="17.7109375" style="137" bestFit="1" customWidth="1"/>
    <col min="9194" max="9194" width="12.5703125" style="137" bestFit="1" customWidth="1"/>
    <col min="9195" max="9195" width="18" style="137" bestFit="1" customWidth="1"/>
    <col min="9196" max="9196" width="13" style="137" customWidth="1"/>
    <col min="9197" max="9197" width="15.140625" style="137" bestFit="1" customWidth="1"/>
    <col min="9198" max="9198" width="13" style="137" bestFit="1" customWidth="1"/>
    <col min="9199" max="9199" width="16.7109375" style="137" bestFit="1" customWidth="1"/>
    <col min="9200" max="9200" width="13.140625" style="137" bestFit="1" customWidth="1"/>
    <col min="9201" max="9203" width="12.140625" style="137" customWidth="1"/>
    <col min="9204" max="9205" width="14" style="137" customWidth="1"/>
    <col min="9206" max="9206" width="26.28515625" style="137" customWidth="1"/>
    <col min="9207" max="9207" width="15.42578125" style="137" bestFit="1" customWidth="1"/>
    <col min="9208" max="9208" width="11.140625" style="137" bestFit="1" customWidth="1"/>
    <col min="9209" max="9209" width="9.140625" style="137"/>
    <col min="9210" max="9210" width="9.28515625" style="137" bestFit="1" customWidth="1"/>
    <col min="9211" max="9358" width="9.140625" style="137"/>
    <col min="9359" max="9359" width="6" style="137" bestFit="1" customWidth="1"/>
    <col min="9360" max="9360" width="23.7109375" style="137" customWidth="1"/>
    <col min="9361" max="9361" width="19.5703125" style="137" bestFit="1" customWidth="1"/>
    <col min="9362" max="9362" width="19.7109375" style="137" bestFit="1" customWidth="1"/>
    <col min="9363" max="9363" width="18.85546875" style="137" bestFit="1" customWidth="1"/>
    <col min="9364" max="9364" width="12.85546875" style="137" bestFit="1" customWidth="1"/>
    <col min="9365" max="9365" width="17.7109375" style="137" bestFit="1" customWidth="1"/>
    <col min="9366" max="9366" width="17.5703125" style="137" bestFit="1" customWidth="1"/>
    <col min="9367" max="9367" width="18.85546875" style="137" bestFit="1" customWidth="1"/>
    <col min="9368" max="9368" width="12.42578125" style="137" bestFit="1" customWidth="1"/>
    <col min="9369" max="9369" width="15.85546875" style="137" bestFit="1" customWidth="1"/>
    <col min="9370" max="9370" width="17.7109375" style="137" bestFit="1" customWidth="1"/>
    <col min="9371" max="9371" width="18" style="137" bestFit="1" customWidth="1"/>
    <col min="9372" max="9372" width="13.5703125" style="137" customWidth="1"/>
    <col min="9373" max="9373" width="15.85546875" style="137" bestFit="1" customWidth="1"/>
    <col min="9374" max="9374" width="15.140625" style="137" bestFit="1" customWidth="1"/>
    <col min="9375" max="9375" width="18" style="137" bestFit="1" customWidth="1"/>
    <col min="9376" max="9376" width="13.140625" style="137" bestFit="1" customWidth="1"/>
    <col min="9377" max="9377" width="17.7109375" style="137" bestFit="1" customWidth="1"/>
    <col min="9378" max="9378" width="15.85546875" style="137" customWidth="1"/>
    <col min="9379" max="9379" width="18" style="137" bestFit="1" customWidth="1"/>
    <col min="9380" max="9380" width="13.5703125" style="137" customWidth="1"/>
    <col min="9381" max="9381" width="15.140625" style="137" bestFit="1" customWidth="1"/>
    <col min="9382" max="9382" width="12.85546875" style="137" bestFit="1" customWidth="1"/>
    <col min="9383" max="9383" width="15.28515625" style="137" bestFit="1" customWidth="1"/>
    <col min="9384" max="9384" width="14.85546875" style="137" bestFit="1" customWidth="1"/>
    <col min="9385" max="9386" width="17.5703125" style="137" bestFit="1" customWidth="1"/>
    <col min="9387" max="9387" width="11.140625" style="137" bestFit="1" customWidth="1"/>
    <col min="9388" max="9388" width="13.42578125" style="137" customWidth="1"/>
    <col min="9389" max="9389" width="17.7109375" style="137" bestFit="1" customWidth="1"/>
    <col min="9390" max="9390" width="17.5703125" style="137" bestFit="1" customWidth="1"/>
    <col min="9391" max="9391" width="18" style="137" bestFit="1" customWidth="1"/>
    <col min="9392" max="9394" width="12.85546875" style="137" bestFit="1" customWidth="1"/>
    <col min="9395" max="9395" width="13.85546875" style="137" bestFit="1" customWidth="1"/>
    <col min="9396" max="9397" width="12.85546875" style="137" bestFit="1" customWidth="1"/>
    <col min="9398" max="9398" width="11" style="137" bestFit="1" customWidth="1"/>
    <col min="9399" max="9399" width="13.85546875" style="137" bestFit="1" customWidth="1"/>
    <col min="9400" max="9400" width="14.85546875" style="137" bestFit="1" customWidth="1"/>
    <col min="9401" max="9401" width="17.7109375" style="137" bestFit="1" customWidth="1"/>
    <col min="9402" max="9402" width="15.140625" style="137" bestFit="1" customWidth="1"/>
    <col min="9403" max="9403" width="16.7109375" style="137" bestFit="1" customWidth="1"/>
    <col min="9404" max="9404" width="15.7109375" style="137" bestFit="1" customWidth="1"/>
    <col min="9405" max="9405" width="17.7109375" style="137" bestFit="1" customWidth="1"/>
    <col min="9406" max="9406" width="15.7109375" style="137" bestFit="1" customWidth="1"/>
    <col min="9407" max="9407" width="18" style="137" bestFit="1" customWidth="1"/>
    <col min="9408" max="9408" width="13.140625" style="137" bestFit="1" customWidth="1"/>
    <col min="9409" max="9409" width="17.7109375" style="137" bestFit="1" customWidth="1"/>
    <col min="9410" max="9410" width="15.140625" style="137" bestFit="1" customWidth="1"/>
    <col min="9411" max="9411" width="18" style="137" bestFit="1" customWidth="1"/>
    <col min="9412" max="9412" width="15.7109375" style="137" bestFit="1" customWidth="1"/>
    <col min="9413" max="9414" width="15.140625" style="137" bestFit="1" customWidth="1"/>
    <col min="9415" max="9415" width="15.7109375" style="137" bestFit="1" customWidth="1"/>
    <col min="9416" max="9416" width="12.85546875" style="137" customWidth="1"/>
    <col min="9417" max="9417" width="17.7109375" style="137" bestFit="1" customWidth="1"/>
    <col min="9418" max="9418" width="15.85546875" style="137" bestFit="1" customWidth="1"/>
    <col min="9419" max="9419" width="18" style="137" bestFit="1" customWidth="1"/>
    <col min="9420" max="9420" width="10.5703125" style="137" bestFit="1" customWidth="1"/>
    <col min="9421" max="9421" width="17.7109375" style="137" bestFit="1" customWidth="1"/>
    <col min="9422" max="9422" width="15.140625" style="137" bestFit="1" customWidth="1"/>
    <col min="9423" max="9423" width="18" style="137" bestFit="1" customWidth="1"/>
    <col min="9424" max="9424" width="15.7109375" style="137" bestFit="1" customWidth="1"/>
    <col min="9425" max="9425" width="17.7109375" style="137" bestFit="1" customWidth="1"/>
    <col min="9426" max="9426" width="15.7109375" style="137" bestFit="1" customWidth="1"/>
    <col min="9427" max="9427" width="18" style="137" bestFit="1" customWidth="1"/>
    <col min="9428" max="9428" width="12.85546875" style="137" bestFit="1" customWidth="1"/>
    <col min="9429" max="9429" width="12.42578125" style="137" bestFit="1" customWidth="1"/>
    <col min="9430" max="9430" width="10.7109375" style="137" bestFit="1" customWidth="1"/>
    <col min="9431" max="9431" width="10.140625" style="137" customWidth="1"/>
    <col min="9432" max="9432" width="13.140625" style="137" bestFit="1" customWidth="1"/>
    <col min="9433" max="9436" width="0" style="137" hidden="1" customWidth="1"/>
    <col min="9437" max="9437" width="15.140625" style="137" bestFit="1" customWidth="1"/>
    <col min="9438" max="9438" width="13" style="137" bestFit="1" customWidth="1"/>
    <col min="9439" max="9439" width="15.28515625" style="137" bestFit="1" customWidth="1"/>
    <col min="9440" max="9440" width="12.85546875" style="137" bestFit="1" customWidth="1"/>
    <col min="9441" max="9444" width="0" style="137" hidden="1" customWidth="1"/>
    <col min="9445" max="9446" width="17.7109375" style="137" bestFit="1" customWidth="1"/>
    <col min="9447" max="9447" width="18.85546875" style="137" bestFit="1" customWidth="1"/>
    <col min="9448" max="9448" width="12.85546875" style="137" bestFit="1" customWidth="1"/>
    <col min="9449" max="9449" width="17.7109375" style="137" bestFit="1" customWidth="1"/>
    <col min="9450" max="9450" width="12.5703125" style="137" bestFit="1" customWidth="1"/>
    <col min="9451" max="9451" width="18" style="137" bestFit="1" customWidth="1"/>
    <col min="9452" max="9452" width="13" style="137" customWidth="1"/>
    <col min="9453" max="9453" width="15.140625" style="137" bestFit="1" customWidth="1"/>
    <col min="9454" max="9454" width="13" style="137" bestFit="1" customWidth="1"/>
    <col min="9455" max="9455" width="16.7109375" style="137" bestFit="1" customWidth="1"/>
    <col min="9456" max="9456" width="13.140625" style="137" bestFit="1" customWidth="1"/>
    <col min="9457" max="9459" width="12.140625" style="137" customWidth="1"/>
    <col min="9460" max="9461" width="14" style="137" customWidth="1"/>
    <col min="9462" max="9462" width="26.28515625" style="137" customWidth="1"/>
    <col min="9463" max="9463" width="15.42578125" style="137" bestFit="1" customWidth="1"/>
    <col min="9464" max="9464" width="11.140625" style="137" bestFit="1" customWidth="1"/>
    <col min="9465" max="9465" width="9.140625" style="137"/>
    <col min="9466" max="9466" width="9.28515625" style="137" bestFit="1" customWidth="1"/>
    <col min="9467" max="9614" width="9.140625" style="137"/>
    <col min="9615" max="9615" width="6" style="137" bestFit="1" customWidth="1"/>
    <col min="9616" max="9616" width="23.7109375" style="137" customWidth="1"/>
    <col min="9617" max="9617" width="19.5703125" style="137" bestFit="1" customWidth="1"/>
    <col min="9618" max="9618" width="19.7109375" style="137" bestFit="1" customWidth="1"/>
    <col min="9619" max="9619" width="18.85546875" style="137" bestFit="1" customWidth="1"/>
    <col min="9620" max="9620" width="12.85546875" style="137" bestFit="1" customWidth="1"/>
    <col min="9621" max="9621" width="17.7109375" style="137" bestFit="1" customWidth="1"/>
    <col min="9622" max="9622" width="17.5703125" style="137" bestFit="1" customWidth="1"/>
    <col min="9623" max="9623" width="18.85546875" style="137" bestFit="1" customWidth="1"/>
    <col min="9624" max="9624" width="12.42578125" style="137" bestFit="1" customWidth="1"/>
    <col min="9625" max="9625" width="15.85546875" style="137" bestFit="1" customWidth="1"/>
    <col min="9626" max="9626" width="17.7109375" style="137" bestFit="1" customWidth="1"/>
    <col min="9627" max="9627" width="18" style="137" bestFit="1" customWidth="1"/>
    <col min="9628" max="9628" width="13.5703125" style="137" customWidth="1"/>
    <col min="9629" max="9629" width="15.85546875" style="137" bestFit="1" customWidth="1"/>
    <col min="9630" max="9630" width="15.140625" style="137" bestFit="1" customWidth="1"/>
    <col min="9631" max="9631" width="18" style="137" bestFit="1" customWidth="1"/>
    <col min="9632" max="9632" width="13.140625" style="137" bestFit="1" customWidth="1"/>
    <col min="9633" max="9633" width="17.7109375" style="137" bestFit="1" customWidth="1"/>
    <col min="9634" max="9634" width="15.85546875" style="137" customWidth="1"/>
    <col min="9635" max="9635" width="18" style="137" bestFit="1" customWidth="1"/>
    <col min="9636" max="9636" width="13.5703125" style="137" customWidth="1"/>
    <col min="9637" max="9637" width="15.140625" style="137" bestFit="1" customWidth="1"/>
    <col min="9638" max="9638" width="12.85546875" style="137" bestFit="1" customWidth="1"/>
    <col min="9639" max="9639" width="15.28515625" style="137" bestFit="1" customWidth="1"/>
    <col min="9640" max="9640" width="14.85546875" style="137" bestFit="1" customWidth="1"/>
    <col min="9641" max="9642" width="17.5703125" style="137" bestFit="1" customWidth="1"/>
    <col min="9643" max="9643" width="11.140625" style="137" bestFit="1" customWidth="1"/>
    <col min="9644" max="9644" width="13.42578125" style="137" customWidth="1"/>
    <col min="9645" max="9645" width="17.7109375" style="137" bestFit="1" customWidth="1"/>
    <col min="9646" max="9646" width="17.5703125" style="137" bestFit="1" customWidth="1"/>
    <col min="9647" max="9647" width="18" style="137" bestFit="1" customWidth="1"/>
    <col min="9648" max="9650" width="12.85546875" style="137" bestFit="1" customWidth="1"/>
    <col min="9651" max="9651" width="13.85546875" style="137" bestFit="1" customWidth="1"/>
    <col min="9652" max="9653" width="12.85546875" style="137" bestFit="1" customWidth="1"/>
    <col min="9654" max="9654" width="11" style="137" bestFit="1" customWidth="1"/>
    <col min="9655" max="9655" width="13.85546875" style="137" bestFit="1" customWidth="1"/>
    <col min="9656" max="9656" width="14.85546875" style="137" bestFit="1" customWidth="1"/>
    <col min="9657" max="9657" width="17.7109375" style="137" bestFit="1" customWidth="1"/>
    <col min="9658" max="9658" width="15.140625" style="137" bestFit="1" customWidth="1"/>
    <col min="9659" max="9659" width="16.7109375" style="137" bestFit="1" customWidth="1"/>
    <col min="9660" max="9660" width="15.7109375" style="137" bestFit="1" customWidth="1"/>
    <col min="9661" max="9661" width="17.7109375" style="137" bestFit="1" customWidth="1"/>
    <col min="9662" max="9662" width="15.7109375" style="137" bestFit="1" customWidth="1"/>
    <col min="9663" max="9663" width="18" style="137" bestFit="1" customWidth="1"/>
    <col min="9664" max="9664" width="13.140625" style="137" bestFit="1" customWidth="1"/>
    <col min="9665" max="9665" width="17.7109375" style="137" bestFit="1" customWidth="1"/>
    <col min="9666" max="9666" width="15.140625" style="137" bestFit="1" customWidth="1"/>
    <col min="9667" max="9667" width="18" style="137" bestFit="1" customWidth="1"/>
    <col min="9668" max="9668" width="15.7109375" style="137" bestFit="1" customWidth="1"/>
    <col min="9669" max="9670" width="15.140625" style="137" bestFit="1" customWidth="1"/>
    <col min="9671" max="9671" width="15.7109375" style="137" bestFit="1" customWidth="1"/>
    <col min="9672" max="9672" width="12.85546875" style="137" customWidth="1"/>
    <col min="9673" max="9673" width="17.7109375" style="137" bestFit="1" customWidth="1"/>
    <col min="9674" max="9674" width="15.85546875" style="137" bestFit="1" customWidth="1"/>
    <col min="9675" max="9675" width="18" style="137" bestFit="1" customWidth="1"/>
    <col min="9676" max="9676" width="10.5703125" style="137" bestFit="1" customWidth="1"/>
    <col min="9677" max="9677" width="17.7109375" style="137" bestFit="1" customWidth="1"/>
    <col min="9678" max="9678" width="15.140625" style="137" bestFit="1" customWidth="1"/>
    <col min="9679" max="9679" width="18" style="137" bestFit="1" customWidth="1"/>
    <col min="9680" max="9680" width="15.7109375" style="137" bestFit="1" customWidth="1"/>
    <col min="9681" max="9681" width="17.7109375" style="137" bestFit="1" customWidth="1"/>
    <col min="9682" max="9682" width="15.7109375" style="137" bestFit="1" customWidth="1"/>
    <col min="9683" max="9683" width="18" style="137" bestFit="1" customWidth="1"/>
    <col min="9684" max="9684" width="12.85546875" style="137" bestFit="1" customWidth="1"/>
    <col min="9685" max="9685" width="12.42578125" style="137" bestFit="1" customWidth="1"/>
    <col min="9686" max="9686" width="10.7109375" style="137" bestFit="1" customWidth="1"/>
    <col min="9687" max="9687" width="10.140625" style="137" customWidth="1"/>
    <col min="9688" max="9688" width="13.140625" style="137" bestFit="1" customWidth="1"/>
    <col min="9689" max="9692" width="0" style="137" hidden="1" customWidth="1"/>
    <col min="9693" max="9693" width="15.140625" style="137" bestFit="1" customWidth="1"/>
    <col min="9694" max="9694" width="13" style="137" bestFit="1" customWidth="1"/>
    <col min="9695" max="9695" width="15.28515625" style="137" bestFit="1" customWidth="1"/>
    <col min="9696" max="9696" width="12.85546875" style="137" bestFit="1" customWidth="1"/>
    <col min="9697" max="9700" width="0" style="137" hidden="1" customWidth="1"/>
    <col min="9701" max="9702" width="17.7109375" style="137" bestFit="1" customWidth="1"/>
    <col min="9703" max="9703" width="18.85546875" style="137" bestFit="1" customWidth="1"/>
    <col min="9704" max="9704" width="12.85546875" style="137" bestFit="1" customWidth="1"/>
    <col min="9705" max="9705" width="17.7109375" style="137" bestFit="1" customWidth="1"/>
    <col min="9706" max="9706" width="12.5703125" style="137" bestFit="1" customWidth="1"/>
    <col min="9707" max="9707" width="18" style="137" bestFit="1" customWidth="1"/>
    <col min="9708" max="9708" width="13" style="137" customWidth="1"/>
    <col min="9709" max="9709" width="15.140625" style="137" bestFit="1" customWidth="1"/>
    <col min="9710" max="9710" width="13" style="137" bestFit="1" customWidth="1"/>
    <col min="9711" max="9711" width="16.7109375" style="137" bestFit="1" customWidth="1"/>
    <col min="9712" max="9712" width="13.140625" style="137" bestFit="1" customWidth="1"/>
    <col min="9713" max="9715" width="12.140625" style="137" customWidth="1"/>
    <col min="9716" max="9717" width="14" style="137" customWidth="1"/>
    <col min="9718" max="9718" width="26.28515625" style="137" customWidth="1"/>
    <col min="9719" max="9719" width="15.42578125" style="137" bestFit="1" customWidth="1"/>
    <col min="9720" max="9720" width="11.140625" style="137" bestFit="1" customWidth="1"/>
    <col min="9721" max="9721" width="9.140625" style="137"/>
    <col min="9722" max="9722" width="9.28515625" style="137" bestFit="1" customWidth="1"/>
    <col min="9723" max="9870" width="9.140625" style="137"/>
    <col min="9871" max="9871" width="6" style="137" bestFit="1" customWidth="1"/>
    <col min="9872" max="9872" width="23.7109375" style="137" customWidth="1"/>
    <col min="9873" max="9873" width="19.5703125" style="137" bestFit="1" customWidth="1"/>
    <col min="9874" max="9874" width="19.7109375" style="137" bestFit="1" customWidth="1"/>
    <col min="9875" max="9875" width="18.85546875" style="137" bestFit="1" customWidth="1"/>
    <col min="9876" max="9876" width="12.85546875" style="137" bestFit="1" customWidth="1"/>
    <col min="9877" max="9877" width="17.7109375" style="137" bestFit="1" customWidth="1"/>
    <col min="9878" max="9878" width="17.5703125" style="137" bestFit="1" customWidth="1"/>
    <col min="9879" max="9879" width="18.85546875" style="137" bestFit="1" customWidth="1"/>
    <col min="9880" max="9880" width="12.42578125" style="137" bestFit="1" customWidth="1"/>
    <col min="9881" max="9881" width="15.85546875" style="137" bestFit="1" customWidth="1"/>
    <col min="9882" max="9882" width="17.7109375" style="137" bestFit="1" customWidth="1"/>
    <col min="9883" max="9883" width="18" style="137" bestFit="1" customWidth="1"/>
    <col min="9884" max="9884" width="13.5703125" style="137" customWidth="1"/>
    <col min="9885" max="9885" width="15.85546875" style="137" bestFit="1" customWidth="1"/>
    <col min="9886" max="9886" width="15.140625" style="137" bestFit="1" customWidth="1"/>
    <col min="9887" max="9887" width="18" style="137" bestFit="1" customWidth="1"/>
    <col min="9888" max="9888" width="13.140625" style="137" bestFit="1" customWidth="1"/>
    <col min="9889" max="9889" width="17.7109375" style="137" bestFit="1" customWidth="1"/>
    <col min="9890" max="9890" width="15.85546875" style="137" customWidth="1"/>
    <col min="9891" max="9891" width="18" style="137" bestFit="1" customWidth="1"/>
    <col min="9892" max="9892" width="13.5703125" style="137" customWidth="1"/>
    <col min="9893" max="9893" width="15.140625" style="137" bestFit="1" customWidth="1"/>
    <col min="9894" max="9894" width="12.85546875" style="137" bestFit="1" customWidth="1"/>
    <col min="9895" max="9895" width="15.28515625" style="137" bestFit="1" customWidth="1"/>
    <col min="9896" max="9896" width="14.85546875" style="137" bestFit="1" customWidth="1"/>
    <col min="9897" max="9898" width="17.5703125" style="137" bestFit="1" customWidth="1"/>
    <col min="9899" max="9899" width="11.140625" style="137" bestFit="1" customWidth="1"/>
    <col min="9900" max="9900" width="13.42578125" style="137" customWidth="1"/>
    <col min="9901" max="9901" width="17.7109375" style="137" bestFit="1" customWidth="1"/>
    <col min="9902" max="9902" width="17.5703125" style="137" bestFit="1" customWidth="1"/>
    <col min="9903" max="9903" width="18" style="137" bestFit="1" customWidth="1"/>
    <col min="9904" max="9906" width="12.85546875" style="137" bestFit="1" customWidth="1"/>
    <col min="9907" max="9907" width="13.85546875" style="137" bestFit="1" customWidth="1"/>
    <col min="9908" max="9909" width="12.85546875" style="137" bestFit="1" customWidth="1"/>
    <col min="9910" max="9910" width="11" style="137" bestFit="1" customWidth="1"/>
    <col min="9911" max="9911" width="13.85546875" style="137" bestFit="1" customWidth="1"/>
    <col min="9912" max="9912" width="14.85546875" style="137" bestFit="1" customWidth="1"/>
    <col min="9913" max="9913" width="17.7109375" style="137" bestFit="1" customWidth="1"/>
    <col min="9914" max="9914" width="15.140625" style="137" bestFit="1" customWidth="1"/>
    <col min="9915" max="9915" width="16.7109375" style="137" bestFit="1" customWidth="1"/>
    <col min="9916" max="9916" width="15.7109375" style="137" bestFit="1" customWidth="1"/>
    <col min="9917" max="9917" width="17.7109375" style="137" bestFit="1" customWidth="1"/>
    <col min="9918" max="9918" width="15.7109375" style="137" bestFit="1" customWidth="1"/>
    <col min="9919" max="9919" width="18" style="137" bestFit="1" customWidth="1"/>
    <col min="9920" max="9920" width="13.140625" style="137" bestFit="1" customWidth="1"/>
    <col min="9921" max="9921" width="17.7109375" style="137" bestFit="1" customWidth="1"/>
    <col min="9922" max="9922" width="15.140625" style="137" bestFit="1" customWidth="1"/>
    <col min="9923" max="9923" width="18" style="137" bestFit="1" customWidth="1"/>
    <col min="9924" max="9924" width="15.7109375" style="137" bestFit="1" customWidth="1"/>
    <col min="9925" max="9926" width="15.140625" style="137" bestFit="1" customWidth="1"/>
    <col min="9927" max="9927" width="15.7109375" style="137" bestFit="1" customWidth="1"/>
    <col min="9928" max="9928" width="12.85546875" style="137" customWidth="1"/>
    <col min="9929" max="9929" width="17.7109375" style="137" bestFit="1" customWidth="1"/>
    <col min="9930" max="9930" width="15.85546875" style="137" bestFit="1" customWidth="1"/>
    <col min="9931" max="9931" width="18" style="137" bestFit="1" customWidth="1"/>
    <col min="9932" max="9932" width="10.5703125" style="137" bestFit="1" customWidth="1"/>
    <col min="9933" max="9933" width="17.7109375" style="137" bestFit="1" customWidth="1"/>
    <col min="9934" max="9934" width="15.140625" style="137" bestFit="1" customWidth="1"/>
    <col min="9935" max="9935" width="18" style="137" bestFit="1" customWidth="1"/>
    <col min="9936" max="9936" width="15.7109375" style="137" bestFit="1" customWidth="1"/>
    <col min="9937" max="9937" width="17.7109375" style="137" bestFit="1" customWidth="1"/>
    <col min="9938" max="9938" width="15.7109375" style="137" bestFit="1" customWidth="1"/>
    <col min="9939" max="9939" width="18" style="137" bestFit="1" customWidth="1"/>
    <col min="9940" max="9940" width="12.85546875" style="137" bestFit="1" customWidth="1"/>
    <col min="9941" max="9941" width="12.42578125" style="137" bestFit="1" customWidth="1"/>
    <col min="9942" max="9942" width="10.7109375" style="137" bestFit="1" customWidth="1"/>
    <col min="9943" max="9943" width="10.140625" style="137" customWidth="1"/>
    <col min="9944" max="9944" width="13.140625" style="137" bestFit="1" customWidth="1"/>
    <col min="9945" max="9948" width="0" style="137" hidden="1" customWidth="1"/>
    <col min="9949" max="9949" width="15.140625" style="137" bestFit="1" customWidth="1"/>
    <col min="9950" max="9950" width="13" style="137" bestFit="1" customWidth="1"/>
    <col min="9951" max="9951" width="15.28515625" style="137" bestFit="1" customWidth="1"/>
    <col min="9952" max="9952" width="12.85546875" style="137" bestFit="1" customWidth="1"/>
    <col min="9953" max="9956" width="0" style="137" hidden="1" customWidth="1"/>
    <col min="9957" max="9958" width="17.7109375" style="137" bestFit="1" customWidth="1"/>
    <col min="9959" max="9959" width="18.85546875" style="137" bestFit="1" customWidth="1"/>
    <col min="9960" max="9960" width="12.85546875" style="137" bestFit="1" customWidth="1"/>
    <col min="9961" max="9961" width="17.7109375" style="137" bestFit="1" customWidth="1"/>
    <col min="9962" max="9962" width="12.5703125" style="137" bestFit="1" customWidth="1"/>
    <col min="9963" max="9963" width="18" style="137" bestFit="1" customWidth="1"/>
    <col min="9964" max="9964" width="13" style="137" customWidth="1"/>
    <col min="9965" max="9965" width="15.140625" style="137" bestFit="1" customWidth="1"/>
    <col min="9966" max="9966" width="13" style="137" bestFit="1" customWidth="1"/>
    <col min="9967" max="9967" width="16.7109375" style="137" bestFit="1" customWidth="1"/>
    <col min="9968" max="9968" width="13.140625" style="137" bestFit="1" customWidth="1"/>
    <col min="9969" max="9971" width="12.140625" style="137" customWidth="1"/>
    <col min="9972" max="9973" width="14" style="137" customWidth="1"/>
    <col min="9974" max="9974" width="26.28515625" style="137" customWidth="1"/>
    <col min="9975" max="9975" width="15.42578125" style="137" bestFit="1" customWidth="1"/>
    <col min="9976" max="9976" width="11.140625" style="137" bestFit="1" customWidth="1"/>
    <col min="9977" max="9977" width="9.140625" style="137"/>
    <col min="9978" max="9978" width="9.28515625" style="137" bestFit="1" customWidth="1"/>
    <col min="9979" max="10126" width="9.140625" style="137"/>
    <col min="10127" max="10127" width="6" style="137" bestFit="1" customWidth="1"/>
    <col min="10128" max="10128" width="23.7109375" style="137" customWidth="1"/>
    <col min="10129" max="10129" width="19.5703125" style="137" bestFit="1" customWidth="1"/>
    <col min="10130" max="10130" width="19.7109375" style="137" bestFit="1" customWidth="1"/>
    <col min="10131" max="10131" width="18.85546875" style="137" bestFit="1" customWidth="1"/>
    <col min="10132" max="10132" width="12.85546875" style="137" bestFit="1" customWidth="1"/>
    <col min="10133" max="10133" width="17.7109375" style="137" bestFit="1" customWidth="1"/>
    <col min="10134" max="10134" width="17.5703125" style="137" bestFit="1" customWidth="1"/>
    <col min="10135" max="10135" width="18.85546875" style="137" bestFit="1" customWidth="1"/>
    <col min="10136" max="10136" width="12.42578125" style="137" bestFit="1" customWidth="1"/>
    <col min="10137" max="10137" width="15.85546875" style="137" bestFit="1" customWidth="1"/>
    <col min="10138" max="10138" width="17.7109375" style="137" bestFit="1" customWidth="1"/>
    <col min="10139" max="10139" width="18" style="137" bestFit="1" customWidth="1"/>
    <col min="10140" max="10140" width="13.5703125" style="137" customWidth="1"/>
    <col min="10141" max="10141" width="15.85546875" style="137" bestFit="1" customWidth="1"/>
    <col min="10142" max="10142" width="15.140625" style="137" bestFit="1" customWidth="1"/>
    <col min="10143" max="10143" width="18" style="137" bestFit="1" customWidth="1"/>
    <col min="10144" max="10144" width="13.140625" style="137" bestFit="1" customWidth="1"/>
    <col min="10145" max="10145" width="17.7109375" style="137" bestFit="1" customWidth="1"/>
    <col min="10146" max="10146" width="15.85546875" style="137" customWidth="1"/>
    <col min="10147" max="10147" width="18" style="137" bestFit="1" customWidth="1"/>
    <col min="10148" max="10148" width="13.5703125" style="137" customWidth="1"/>
    <col min="10149" max="10149" width="15.140625" style="137" bestFit="1" customWidth="1"/>
    <col min="10150" max="10150" width="12.85546875" style="137" bestFit="1" customWidth="1"/>
    <col min="10151" max="10151" width="15.28515625" style="137" bestFit="1" customWidth="1"/>
    <col min="10152" max="10152" width="14.85546875" style="137" bestFit="1" customWidth="1"/>
    <col min="10153" max="10154" width="17.5703125" style="137" bestFit="1" customWidth="1"/>
    <col min="10155" max="10155" width="11.140625" style="137" bestFit="1" customWidth="1"/>
    <col min="10156" max="10156" width="13.42578125" style="137" customWidth="1"/>
    <col min="10157" max="10157" width="17.7109375" style="137" bestFit="1" customWidth="1"/>
    <col min="10158" max="10158" width="17.5703125" style="137" bestFit="1" customWidth="1"/>
    <col min="10159" max="10159" width="18" style="137" bestFit="1" customWidth="1"/>
    <col min="10160" max="10162" width="12.85546875" style="137" bestFit="1" customWidth="1"/>
    <col min="10163" max="10163" width="13.85546875" style="137" bestFit="1" customWidth="1"/>
    <col min="10164" max="10165" width="12.85546875" style="137" bestFit="1" customWidth="1"/>
    <col min="10166" max="10166" width="11" style="137" bestFit="1" customWidth="1"/>
    <col min="10167" max="10167" width="13.85546875" style="137" bestFit="1" customWidth="1"/>
    <col min="10168" max="10168" width="14.85546875" style="137" bestFit="1" customWidth="1"/>
    <col min="10169" max="10169" width="17.7109375" style="137" bestFit="1" customWidth="1"/>
    <col min="10170" max="10170" width="15.140625" style="137" bestFit="1" customWidth="1"/>
    <col min="10171" max="10171" width="16.7109375" style="137" bestFit="1" customWidth="1"/>
    <col min="10172" max="10172" width="15.7109375" style="137" bestFit="1" customWidth="1"/>
    <col min="10173" max="10173" width="17.7109375" style="137" bestFit="1" customWidth="1"/>
    <col min="10174" max="10174" width="15.7109375" style="137" bestFit="1" customWidth="1"/>
    <col min="10175" max="10175" width="18" style="137" bestFit="1" customWidth="1"/>
    <col min="10176" max="10176" width="13.140625" style="137" bestFit="1" customWidth="1"/>
    <col min="10177" max="10177" width="17.7109375" style="137" bestFit="1" customWidth="1"/>
    <col min="10178" max="10178" width="15.140625" style="137" bestFit="1" customWidth="1"/>
    <col min="10179" max="10179" width="18" style="137" bestFit="1" customWidth="1"/>
    <col min="10180" max="10180" width="15.7109375" style="137" bestFit="1" customWidth="1"/>
    <col min="10181" max="10182" width="15.140625" style="137" bestFit="1" customWidth="1"/>
    <col min="10183" max="10183" width="15.7109375" style="137" bestFit="1" customWidth="1"/>
    <col min="10184" max="10184" width="12.85546875" style="137" customWidth="1"/>
    <col min="10185" max="10185" width="17.7109375" style="137" bestFit="1" customWidth="1"/>
    <col min="10186" max="10186" width="15.85546875" style="137" bestFit="1" customWidth="1"/>
    <col min="10187" max="10187" width="18" style="137" bestFit="1" customWidth="1"/>
    <col min="10188" max="10188" width="10.5703125" style="137" bestFit="1" customWidth="1"/>
    <col min="10189" max="10189" width="17.7109375" style="137" bestFit="1" customWidth="1"/>
    <col min="10190" max="10190" width="15.140625" style="137" bestFit="1" customWidth="1"/>
    <col min="10191" max="10191" width="18" style="137" bestFit="1" customWidth="1"/>
    <col min="10192" max="10192" width="15.7109375" style="137" bestFit="1" customWidth="1"/>
    <col min="10193" max="10193" width="17.7109375" style="137" bestFit="1" customWidth="1"/>
    <col min="10194" max="10194" width="15.7109375" style="137" bestFit="1" customWidth="1"/>
    <col min="10195" max="10195" width="18" style="137" bestFit="1" customWidth="1"/>
    <col min="10196" max="10196" width="12.85546875" style="137" bestFit="1" customWidth="1"/>
    <col min="10197" max="10197" width="12.42578125" style="137" bestFit="1" customWidth="1"/>
    <col min="10198" max="10198" width="10.7109375" style="137" bestFit="1" customWidth="1"/>
    <col min="10199" max="10199" width="10.140625" style="137" customWidth="1"/>
    <col min="10200" max="10200" width="13.140625" style="137" bestFit="1" customWidth="1"/>
    <col min="10201" max="10204" width="0" style="137" hidden="1" customWidth="1"/>
    <col min="10205" max="10205" width="15.140625" style="137" bestFit="1" customWidth="1"/>
    <col min="10206" max="10206" width="13" style="137" bestFit="1" customWidth="1"/>
    <col min="10207" max="10207" width="15.28515625" style="137" bestFit="1" customWidth="1"/>
    <col min="10208" max="10208" width="12.85546875" style="137" bestFit="1" customWidth="1"/>
    <col min="10209" max="10212" width="0" style="137" hidden="1" customWidth="1"/>
    <col min="10213" max="10214" width="17.7109375" style="137" bestFit="1" customWidth="1"/>
    <col min="10215" max="10215" width="18.85546875" style="137" bestFit="1" customWidth="1"/>
    <col min="10216" max="10216" width="12.85546875" style="137" bestFit="1" customWidth="1"/>
    <col min="10217" max="10217" width="17.7109375" style="137" bestFit="1" customWidth="1"/>
    <col min="10218" max="10218" width="12.5703125" style="137" bestFit="1" customWidth="1"/>
    <col min="10219" max="10219" width="18" style="137" bestFit="1" customWidth="1"/>
    <col min="10220" max="10220" width="13" style="137" customWidth="1"/>
    <col min="10221" max="10221" width="15.140625" style="137" bestFit="1" customWidth="1"/>
    <col min="10222" max="10222" width="13" style="137" bestFit="1" customWidth="1"/>
    <col min="10223" max="10223" width="16.7109375" style="137" bestFit="1" customWidth="1"/>
    <col min="10224" max="10224" width="13.140625" style="137" bestFit="1" customWidth="1"/>
    <col min="10225" max="10227" width="12.140625" style="137" customWidth="1"/>
    <col min="10228" max="10229" width="14" style="137" customWidth="1"/>
    <col min="10230" max="10230" width="26.28515625" style="137" customWidth="1"/>
    <col min="10231" max="10231" width="15.42578125" style="137" bestFit="1" customWidth="1"/>
    <col min="10232" max="10232" width="11.140625" style="137" bestFit="1" customWidth="1"/>
    <col min="10233" max="10233" width="9.140625" style="137"/>
    <col min="10234" max="10234" width="9.28515625" style="137" bestFit="1" customWidth="1"/>
    <col min="10235" max="10382" width="9.140625" style="137"/>
    <col min="10383" max="10383" width="6" style="137" bestFit="1" customWidth="1"/>
    <col min="10384" max="10384" width="23.7109375" style="137" customWidth="1"/>
    <col min="10385" max="10385" width="19.5703125" style="137" bestFit="1" customWidth="1"/>
    <col min="10386" max="10386" width="19.7109375" style="137" bestFit="1" customWidth="1"/>
    <col min="10387" max="10387" width="18.85546875" style="137" bestFit="1" customWidth="1"/>
    <col min="10388" max="10388" width="12.85546875" style="137" bestFit="1" customWidth="1"/>
    <col min="10389" max="10389" width="17.7109375" style="137" bestFit="1" customWidth="1"/>
    <col min="10390" max="10390" width="17.5703125" style="137" bestFit="1" customWidth="1"/>
    <col min="10391" max="10391" width="18.85546875" style="137" bestFit="1" customWidth="1"/>
    <col min="10392" max="10392" width="12.42578125" style="137" bestFit="1" customWidth="1"/>
    <col min="10393" max="10393" width="15.85546875" style="137" bestFit="1" customWidth="1"/>
    <col min="10394" max="10394" width="17.7109375" style="137" bestFit="1" customWidth="1"/>
    <col min="10395" max="10395" width="18" style="137" bestFit="1" customWidth="1"/>
    <col min="10396" max="10396" width="13.5703125" style="137" customWidth="1"/>
    <col min="10397" max="10397" width="15.85546875" style="137" bestFit="1" customWidth="1"/>
    <col min="10398" max="10398" width="15.140625" style="137" bestFit="1" customWidth="1"/>
    <col min="10399" max="10399" width="18" style="137" bestFit="1" customWidth="1"/>
    <col min="10400" max="10400" width="13.140625" style="137" bestFit="1" customWidth="1"/>
    <col min="10401" max="10401" width="17.7109375" style="137" bestFit="1" customWidth="1"/>
    <col min="10402" max="10402" width="15.85546875" style="137" customWidth="1"/>
    <col min="10403" max="10403" width="18" style="137" bestFit="1" customWidth="1"/>
    <col min="10404" max="10404" width="13.5703125" style="137" customWidth="1"/>
    <col min="10405" max="10405" width="15.140625" style="137" bestFit="1" customWidth="1"/>
    <col min="10406" max="10406" width="12.85546875" style="137" bestFit="1" customWidth="1"/>
    <col min="10407" max="10407" width="15.28515625" style="137" bestFit="1" customWidth="1"/>
    <col min="10408" max="10408" width="14.85546875" style="137" bestFit="1" customWidth="1"/>
    <col min="10409" max="10410" width="17.5703125" style="137" bestFit="1" customWidth="1"/>
    <col min="10411" max="10411" width="11.140625" style="137" bestFit="1" customWidth="1"/>
    <col min="10412" max="10412" width="13.42578125" style="137" customWidth="1"/>
    <col min="10413" max="10413" width="17.7109375" style="137" bestFit="1" customWidth="1"/>
    <col min="10414" max="10414" width="17.5703125" style="137" bestFit="1" customWidth="1"/>
    <col min="10415" max="10415" width="18" style="137" bestFit="1" customWidth="1"/>
    <col min="10416" max="10418" width="12.85546875" style="137" bestFit="1" customWidth="1"/>
    <col min="10419" max="10419" width="13.85546875" style="137" bestFit="1" customWidth="1"/>
    <col min="10420" max="10421" width="12.85546875" style="137" bestFit="1" customWidth="1"/>
    <col min="10422" max="10422" width="11" style="137" bestFit="1" customWidth="1"/>
    <col min="10423" max="10423" width="13.85546875" style="137" bestFit="1" customWidth="1"/>
    <col min="10424" max="10424" width="14.85546875" style="137" bestFit="1" customWidth="1"/>
    <col min="10425" max="10425" width="17.7109375" style="137" bestFit="1" customWidth="1"/>
    <col min="10426" max="10426" width="15.140625" style="137" bestFit="1" customWidth="1"/>
    <col min="10427" max="10427" width="16.7109375" style="137" bestFit="1" customWidth="1"/>
    <col min="10428" max="10428" width="15.7109375" style="137" bestFit="1" customWidth="1"/>
    <col min="10429" max="10429" width="17.7109375" style="137" bestFit="1" customWidth="1"/>
    <col min="10430" max="10430" width="15.7109375" style="137" bestFit="1" customWidth="1"/>
    <col min="10431" max="10431" width="18" style="137" bestFit="1" customWidth="1"/>
    <col min="10432" max="10432" width="13.140625" style="137" bestFit="1" customWidth="1"/>
    <col min="10433" max="10433" width="17.7109375" style="137" bestFit="1" customWidth="1"/>
    <col min="10434" max="10434" width="15.140625" style="137" bestFit="1" customWidth="1"/>
    <col min="10435" max="10435" width="18" style="137" bestFit="1" customWidth="1"/>
    <col min="10436" max="10436" width="15.7109375" style="137" bestFit="1" customWidth="1"/>
    <col min="10437" max="10438" width="15.140625" style="137" bestFit="1" customWidth="1"/>
    <col min="10439" max="10439" width="15.7109375" style="137" bestFit="1" customWidth="1"/>
    <col min="10440" max="10440" width="12.85546875" style="137" customWidth="1"/>
    <col min="10441" max="10441" width="17.7109375" style="137" bestFit="1" customWidth="1"/>
    <col min="10442" max="10442" width="15.85546875" style="137" bestFit="1" customWidth="1"/>
    <col min="10443" max="10443" width="18" style="137" bestFit="1" customWidth="1"/>
    <col min="10444" max="10444" width="10.5703125" style="137" bestFit="1" customWidth="1"/>
    <col min="10445" max="10445" width="17.7109375" style="137" bestFit="1" customWidth="1"/>
    <col min="10446" max="10446" width="15.140625" style="137" bestFit="1" customWidth="1"/>
    <col min="10447" max="10447" width="18" style="137" bestFit="1" customWidth="1"/>
    <col min="10448" max="10448" width="15.7109375" style="137" bestFit="1" customWidth="1"/>
    <col min="10449" max="10449" width="17.7109375" style="137" bestFit="1" customWidth="1"/>
    <col min="10450" max="10450" width="15.7109375" style="137" bestFit="1" customWidth="1"/>
    <col min="10451" max="10451" width="18" style="137" bestFit="1" customWidth="1"/>
    <col min="10452" max="10452" width="12.85546875" style="137" bestFit="1" customWidth="1"/>
    <col min="10453" max="10453" width="12.42578125" style="137" bestFit="1" customWidth="1"/>
    <col min="10454" max="10454" width="10.7109375" style="137" bestFit="1" customWidth="1"/>
    <col min="10455" max="10455" width="10.140625" style="137" customWidth="1"/>
    <col min="10456" max="10456" width="13.140625" style="137" bestFit="1" customWidth="1"/>
    <col min="10457" max="10460" width="0" style="137" hidden="1" customWidth="1"/>
    <col min="10461" max="10461" width="15.140625" style="137" bestFit="1" customWidth="1"/>
    <col min="10462" max="10462" width="13" style="137" bestFit="1" customWidth="1"/>
    <col min="10463" max="10463" width="15.28515625" style="137" bestFit="1" customWidth="1"/>
    <col min="10464" max="10464" width="12.85546875" style="137" bestFit="1" customWidth="1"/>
    <col min="10465" max="10468" width="0" style="137" hidden="1" customWidth="1"/>
    <col min="10469" max="10470" width="17.7109375" style="137" bestFit="1" customWidth="1"/>
    <col min="10471" max="10471" width="18.85546875" style="137" bestFit="1" customWidth="1"/>
    <col min="10472" max="10472" width="12.85546875" style="137" bestFit="1" customWidth="1"/>
    <col min="10473" max="10473" width="17.7109375" style="137" bestFit="1" customWidth="1"/>
    <col min="10474" max="10474" width="12.5703125" style="137" bestFit="1" customWidth="1"/>
    <col min="10475" max="10475" width="18" style="137" bestFit="1" customWidth="1"/>
    <col min="10476" max="10476" width="13" style="137" customWidth="1"/>
    <col min="10477" max="10477" width="15.140625" style="137" bestFit="1" customWidth="1"/>
    <col min="10478" max="10478" width="13" style="137" bestFit="1" customWidth="1"/>
    <col min="10479" max="10479" width="16.7109375" style="137" bestFit="1" customWidth="1"/>
    <col min="10480" max="10480" width="13.140625" style="137" bestFit="1" customWidth="1"/>
    <col min="10481" max="10483" width="12.140625" style="137" customWidth="1"/>
    <col min="10484" max="10485" width="14" style="137" customWidth="1"/>
    <col min="10486" max="10486" width="26.28515625" style="137" customWidth="1"/>
    <col min="10487" max="10487" width="15.42578125" style="137" bestFit="1" customWidth="1"/>
    <col min="10488" max="10488" width="11.140625" style="137" bestFit="1" customWidth="1"/>
    <col min="10489" max="10489" width="9.140625" style="137"/>
    <col min="10490" max="10490" width="9.28515625" style="137" bestFit="1" customWidth="1"/>
    <col min="10491" max="10638" width="9.140625" style="137"/>
    <col min="10639" max="10639" width="6" style="137" bestFit="1" customWidth="1"/>
    <col min="10640" max="10640" width="23.7109375" style="137" customWidth="1"/>
    <col min="10641" max="10641" width="19.5703125" style="137" bestFit="1" customWidth="1"/>
    <col min="10642" max="10642" width="19.7109375" style="137" bestFit="1" customWidth="1"/>
    <col min="10643" max="10643" width="18.85546875" style="137" bestFit="1" customWidth="1"/>
    <col min="10644" max="10644" width="12.85546875" style="137" bestFit="1" customWidth="1"/>
    <col min="10645" max="10645" width="17.7109375" style="137" bestFit="1" customWidth="1"/>
    <col min="10646" max="10646" width="17.5703125" style="137" bestFit="1" customWidth="1"/>
    <col min="10647" max="10647" width="18.85546875" style="137" bestFit="1" customWidth="1"/>
    <col min="10648" max="10648" width="12.42578125" style="137" bestFit="1" customWidth="1"/>
    <col min="10649" max="10649" width="15.85546875" style="137" bestFit="1" customWidth="1"/>
    <col min="10650" max="10650" width="17.7109375" style="137" bestFit="1" customWidth="1"/>
    <col min="10651" max="10651" width="18" style="137" bestFit="1" customWidth="1"/>
    <col min="10652" max="10652" width="13.5703125" style="137" customWidth="1"/>
    <col min="10653" max="10653" width="15.85546875" style="137" bestFit="1" customWidth="1"/>
    <col min="10654" max="10654" width="15.140625" style="137" bestFit="1" customWidth="1"/>
    <col min="10655" max="10655" width="18" style="137" bestFit="1" customWidth="1"/>
    <col min="10656" max="10656" width="13.140625" style="137" bestFit="1" customWidth="1"/>
    <col min="10657" max="10657" width="17.7109375" style="137" bestFit="1" customWidth="1"/>
    <col min="10658" max="10658" width="15.85546875" style="137" customWidth="1"/>
    <col min="10659" max="10659" width="18" style="137" bestFit="1" customWidth="1"/>
    <col min="10660" max="10660" width="13.5703125" style="137" customWidth="1"/>
    <col min="10661" max="10661" width="15.140625" style="137" bestFit="1" customWidth="1"/>
    <col min="10662" max="10662" width="12.85546875" style="137" bestFit="1" customWidth="1"/>
    <col min="10663" max="10663" width="15.28515625" style="137" bestFit="1" customWidth="1"/>
    <col min="10664" max="10664" width="14.85546875" style="137" bestFit="1" customWidth="1"/>
    <col min="10665" max="10666" width="17.5703125" style="137" bestFit="1" customWidth="1"/>
    <col min="10667" max="10667" width="11.140625" style="137" bestFit="1" customWidth="1"/>
    <col min="10668" max="10668" width="13.42578125" style="137" customWidth="1"/>
    <col min="10669" max="10669" width="17.7109375" style="137" bestFit="1" customWidth="1"/>
    <col min="10670" max="10670" width="17.5703125" style="137" bestFit="1" customWidth="1"/>
    <col min="10671" max="10671" width="18" style="137" bestFit="1" customWidth="1"/>
    <col min="10672" max="10674" width="12.85546875" style="137" bestFit="1" customWidth="1"/>
    <col min="10675" max="10675" width="13.85546875" style="137" bestFit="1" customWidth="1"/>
    <col min="10676" max="10677" width="12.85546875" style="137" bestFit="1" customWidth="1"/>
    <col min="10678" max="10678" width="11" style="137" bestFit="1" customWidth="1"/>
    <col min="10679" max="10679" width="13.85546875" style="137" bestFit="1" customWidth="1"/>
    <col min="10680" max="10680" width="14.85546875" style="137" bestFit="1" customWidth="1"/>
    <col min="10681" max="10681" width="17.7109375" style="137" bestFit="1" customWidth="1"/>
    <col min="10682" max="10682" width="15.140625" style="137" bestFit="1" customWidth="1"/>
    <col min="10683" max="10683" width="16.7109375" style="137" bestFit="1" customWidth="1"/>
    <col min="10684" max="10684" width="15.7109375" style="137" bestFit="1" customWidth="1"/>
    <col min="10685" max="10685" width="17.7109375" style="137" bestFit="1" customWidth="1"/>
    <col min="10686" max="10686" width="15.7109375" style="137" bestFit="1" customWidth="1"/>
    <col min="10687" max="10687" width="18" style="137" bestFit="1" customWidth="1"/>
    <col min="10688" max="10688" width="13.140625" style="137" bestFit="1" customWidth="1"/>
    <col min="10689" max="10689" width="17.7109375" style="137" bestFit="1" customWidth="1"/>
    <col min="10690" max="10690" width="15.140625" style="137" bestFit="1" customWidth="1"/>
    <col min="10691" max="10691" width="18" style="137" bestFit="1" customWidth="1"/>
    <col min="10692" max="10692" width="15.7109375" style="137" bestFit="1" customWidth="1"/>
    <col min="10693" max="10694" width="15.140625" style="137" bestFit="1" customWidth="1"/>
    <col min="10695" max="10695" width="15.7109375" style="137" bestFit="1" customWidth="1"/>
    <col min="10696" max="10696" width="12.85546875" style="137" customWidth="1"/>
    <col min="10697" max="10697" width="17.7109375" style="137" bestFit="1" customWidth="1"/>
    <col min="10698" max="10698" width="15.85546875" style="137" bestFit="1" customWidth="1"/>
    <col min="10699" max="10699" width="18" style="137" bestFit="1" customWidth="1"/>
    <col min="10700" max="10700" width="10.5703125" style="137" bestFit="1" customWidth="1"/>
    <col min="10701" max="10701" width="17.7109375" style="137" bestFit="1" customWidth="1"/>
    <col min="10702" max="10702" width="15.140625" style="137" bestFit="1" customWidth="1"/>
    <col min="10703" max="10703" width="18" style="137" bestFit="1" customWidth="1"/>
    <col min="10704" max="10704" width="15.7109375" style="137" bestFit="1" customWidth="1"/>
    <col min="10705" max="10705" width="17.7109375" style="137" bestFit="1" customWidth="1"/>
    <col min="10706" max="10706" width="15.7109375" style="137" bestFit="1" customWidth="1"/>
    <col min="10707" max="10707" width="18" style="137" bestFit="1" customWidth="1"/>
    <col min="10708" max="10708" width="12.85546875" style="137" bestFit="1" customWidth="1"/>
    <col min="10709" max="10709" width="12.42578125" style="137" bestFit="1" customWidth="1"/>
    <col min="10710" max="10710" width="10.7109375" style="137" bestFit="1" customWidth="1"/>
    <col min="10711" max="10711" width="10.140625" style="137" customWidth="1"/>
    <col min="10712" max="10712" width="13.140625" style="137" bestFit="1" customWidth="1"/>
    <col min="10713" max="10716" width="0" style="137" hidden="1" customWidth="1"/>
    <col min="10717" max="10717" width="15.140625" style="137" bestFit="1" customWidth="1"/>
    <col min="10718" max="10718" width="13" style="137" bestFit="1" customWidth="1"/>
    <col min="10719" max="10719" width="15.28515625" style="137" bestFit="1" customWidth="1"/>
    <col min="10720" max="10720" width="12.85546875" style="137" bestFit="1" customWidth="1"/>
    <col min="10721" max="10724" width="0" style="137" hidden="1" customWidth="1"/>
    <col min="10725" max="10726" width="17.7109375" style="137" bestFit="1" customWidth="1"/>
    <col min="10727" max="10727" width="18.85546875" style="137" bestFit="1" customWidth="1"/>
    <col min="10728" max="10728" width="12.85546875" style="137" bestFit="1" customWidth="1"/>
    <col min="10729" max="10729" width="17.7109375" style="137" bestFit="1" customWidth="1"/>
    <col min="10730" max="10730" width="12.5703125" style="137" bestFit="1" customWidth="1"/>
    <col min="10731" max="10731" width="18" style="137" bestFit="1" customWidth="1"/>
    <col min="10732" max="10732" width="13" style="137" customWidth="1"/>
    <col min="10733" max="10733" width="15.140625" style="137" bestFit="1" customWidth="1"/>
    <col min="10734" max="10734" width="13" style="137" bestFit="1" customWidth="1"/>
    <col min="10735" max="10735" width="16.7109375" style="137" bestFit="1" customWidth="1"/>
    <col min="10736" max="10736" width="13.140625" style="137" bestFit="1" customWidth="1"/>
    <col min="10737" max="10739" width="12.140625" style="137" customWidth="1"/>
    <col min="10740" max="10741" width="14" style="137" customWidth="1"/>
    <col min="10742" max="10742" width="26.28515625" style="137" customWidth="1"/>
    <col min="10743" max="10743" width="15.42578125" style="137" bestFit="1" customWidth="1"/>
    <col min="10744" max="10744" width="11.140625" style="137" bestFit="1" customWidth="1"/>
    <col min="10745" max="10745" width="9.140625" style="137"/>
    <col min="10746" max="10746" width="9.28515625" style="137" bestFit="1" customWidth="1"/>
    <col min="10747" max="10894" width="9.140625" style="137"/>
    <col min="10895" max="10895" width="6" style="137" bestFit="1" customWidth="1"/>
    <col min="10896" max="10896" width="23.7109375" style="137" customWidth="1"/>
    <col min="10897" max="10897" width="19.5703125" style="137" bestFit="1" customWidth="1"/>
    <col min="10898" max="10898" width="19.7109375" style="137" bestFit="1" customWidth="1"/>
    <col min="10899" max="10899" width="18.85546875" style="137" bestFit="1" customWidth="1"/>
    <col min="10900" max="10900" width="12.85546875" style="137" bestFit="1" customWidth="1"/>
    <col min="10901" max="10901" width="17.7109375" style="137" bestFit="1" customWidth="1"/>
    <col min="10902" max="10902" width="17.5703125" style="137" bestFit="1" customWidth="1"/>
    <col min="10903" max="10903" width="18.85546875" style="137" bestFit="1" customWidth="1"/>
    <col min="10904" max="10904" width="12.42578125" style="137" bestFit="1" customWidth="1"/>
    <col min="10905" max="10905" width="15.85546875" style="137" bestFit="1" customWidth="1"/>
    <col min="10906" max="10906" width="17.7109375" style="137" bestFit="1" customWidth="1"/>
    <col min="10907" max="10907" width="18" style="137" bestFit="1" customWidth="1"/>
    <col min="10908" max="10908" width="13.5703125" style="137" customWidth="1"/>
    <col min="10909" max="10909" width="15.85546875" style="137" bestFit="1" customWidth="1"/>
    <col min="10910" max="10910" width="15.140625" style="137" bestFit="1" customWidth="1"/>
    <col min="10911" max="10911" width="18" style="137" bestFit="1" customWidth="1"/>
    <col min="10912" max="10912" width="13.140625" style="137" bestFit="1" customWidth="1"/>
    <col min="10913" max="10913" width="17.7109375" style="137" bestFit="1" customWidth="1"/>
    <col min="10914" max="10914" width="15.85546875" style="137" customWidth="1"/>
    <col min="10915" max="10915" width="18" style="137" bestFit="1" customWidth="1"/>
    <col min="10916" max="10916" width="13.5703125" style="137" customWidth="1"/>
    <col min="10917" max="10917" width="15.140625" style="137" bestFit="1" customWidth="1"/>
    <col min="10918" max="10918" width="12.85546875" style="137" bestFit="1" customWidth="1"/>
    <col min="10919" max="10919" width="15.28515625" style="137" bestFit="1" customWidth="1"/>
    <col min="10920" max="10920" width="14.85546875" style="137" bestFit="1" customWidth="1"/>
    <col min="10921" max="10922" width="17.5703125" style="137" bestFit="1" customWidth="1"/>
    <col min="10923" max="10923" width="11.140625" style="137" bestFit="1" customWidth="1"/>
    <col min="10924" max="10924" width="13.42578125" style="137" customWidth="1"/>
    <col min="10925" max="10925" width="17.7109375" style="137" bestFit="1" customWidth="1"/>
    <col min="10926" max="10926" width="17.5703125" style="137" bestFit="1" customWidth="1"/>
    <col min="10927" max="10927" width="18" style="137" bestFit="1" customWidth="1"/>
    <col min="10928" max="10930" width="12.85546875" style="137" bestFit="1" customWidth="1"/>
    <col min="10931" max="10931" width="13.85546875" style="137" bestFit="1" customWidth="1"/>
    <col min="10932" max="10933" width="12.85546875" style="137" bestFit="1" customWidth="1"/>
    <col min="10934" max="10934" width="11" style="137" bestFit="1" customWidth="1"/>
    <col min="10935" max="10935" width="13.85546875" style="137" bestFit="1" customWidth="1"/>
    <col min="10936" max="10936" width="14.85546875" style="137" bestFit="1" customWidth="1"/>
    <col min="10937" max="10937" width="17.7109375" style="137" bestFit="1" customWidth="1"/>
    <col min="10938" max="10938" width="15.140625" style="137" bestFit="1" customWidth="1"/>
    <col min="10939" max="10939" width="16.7109375" style="137" bestFit="1" customWidth="1"/>
    <col min="10940" max="10940" width="15.7109375" style="137" bestFit="1" customWidth="1"/>
    <col min="10941" max="10941" width="17.7109375" style="137" bestFit="1" customWidth="1"/>
    <col min="10942" max="10942" width="15.7109375" style="137" bestFit="1" customWidth="1"/>
    <col min="10943" max="10943" width="18" style="137" bestFit="1" customWidth="1"/>
    <col min="10944" max="10944" width="13.140625" style="137" bestFit="1" customWidth="1"/>
    <col min="10945" max="10945" width="17.7109375" style="137" bestFit="1" customWidth="1"/>
    <col min="10946" max="10946" width="15.140625" style="137" bestFit="1" customWidth="1"/>
    <col min="10947" max="10947" width="18" style="137" bestFit="1" customWidth="1"/>
    <col min="10948" max="10948" width="15.7109375" style="137" bestFit="1" customWidth="1"/>
    <col min="10949" max="10950" width="15.140625" style="137" bestFit="1" customWidth="1"/>
    <col min="10951" max="10951" width="15.7109375" style="137" bestFit="1" customWidth="1"/>
    <col min="10952" max="10952" width="12.85546875" style="137" customWidth="1"/>
    <col min="10953" max="10953" width="17.7109375" style="137" bestFit="1" customWidth="1"/>
    <col min="10954" max="10954" width="15.85546875" style="137" bestFit="1" customWidth="1"/>
    <col min="10955" max="10955" width="18" style="137" bestFit="1" customWidth="1"/>
    <col min="10956" max="10956" width="10.5703125" style="137" bestFit="1" customWidth="1"/>
    <col min="10957" max="10957" width="17.7109375" style="137" bestFit="1" customWidth="1"/>
    <col min="10958" max="10958" width="15.140625" style="137" bestFit="1" customWidth="1"/>
    <col min="10959" max="10959" width="18" style="137" bestFit="1" customWidth="1"/>
    <col min="10960" max="10960" width="15.7109375" style="137" bestFit="1" customWidth="1"/>
    <col min="10961" max="10961" width="17.7109375" style="137" bestFit="1" customWidth="1"/>
    <col min="10962" max="10962" width="15.7109375" style="137" bestFit="1" customWidth="1"/>
    <col min="10963" max="10963" width="18" style="137" bestFit="1" customWidth="1"/>
    <col min="10964" max="10964" width="12.85546875" style="137" bestFit="1" customWidth="1"/>
    <col min="10965" max="10965" width="12.42578125" style="137" bestFit="1" customWidth="1"/>
    <col min="10966" max="10966" width="10.7109375" style="137" bestFit="1" customWidth="1"/>
    <col min="10967" max="10967" width="10.140625" style="137" customWidth="1"/>
    <col min="10968" max="10968" width="13.140625" style="137" bestFit="1" customWidth="1"/>
    <col min="10969" max="10972" width="0" style="137" hidden="1" customWidth="1"/>
    <col min="10973" max="10973" width="15.140625" style="137" bestFit="1" customWidth="1"/>
    <col min="10974" max="10974" width="13" style="137" bestFit="1" customWidth="1"/>
    <col min="10975" max="10975" width="15.28515625" style="137" bestFit="1" customWidth="1"/>
    <col min="10976" max="10976" width="12.85546875" style="137" bestFit="1" customWidth="1"/>
    <col min="10977" max="10980" width="0" style="137" hidden="1" customWidth="1"/>
    <col min="10981" max="10982" width="17.7109375" style="137" bestFit="1" customWidth="1"/>
    <col min="10983" max="10983" width="18.85546875" style="137" bestFit="1" customWidth="1"/>
    <col min="10984" max="10984" width="12.85546875" style="137" bestFit="1" customWidth="1"/>
    <col min="10985" max="10985" width="17.7109375" style="137" bestFit="1" customWidth="1"/>
    <col min="10986" max="10986" width="12.5703125" style="137" bestFit="1" customWidth="1"/>
    <col min="10987" max="10987" width="18" style="137" bestFit="1" customWidth="1"/>
    <col min="10988" max="10988" width="13" style="137" customWidth="1"/>
    <col min="10989" max="10989" width="15.140625" style="137" bestFit="1" customWidth="1"/>
    <col min="10990" max="10990" width="13" style="137" bestFit="1" customWidth="1"/>
    <col min="10991" max="10991" width="16.7109375" style="137" bestFit="1" customWidth="1"/>
    <col min="10992" max="10992" width="13.140625" style="137" bestFit="1" customWidth="1"/>
    <col min="10993" max="10995" width="12.140625" style="137" customWidth="1"/>
    <col min="10996" max="10997" width="14" style="137" customWidth="1"/>
    <col min="10998" max="10998" width="26.28515625" style="137" customWidth="1"/>
    <col min="10999" max="10999" width="15.42578125" style="137" bestFit="1" customWidth="1"/>
    <col min="11000" max="11000" width="11.140625" style="137" bestFit="1" customWidth="1"/>
    <col min="11001" max="11001" width="9.140625" style="137"/>
    <col min="11002" max="11002" width="9.28515625" style="137" bestFit="1" customWidth="1"/>
    <col min="11003" max="11150" width="9.140625" style="137"/>
    <col min="11151" max="11151" width="6" style="137" bestFit="1" customWidth="1"/>
    <col min="11152" max="11152" width="23.7109375" style="137" customWidth="1"/>
    <col min="11153" max="11153" width="19.5703125" style="137" bestFit="1" customWidth="1"/>
    <col min="11154" max="11154" width="19.7109375" style="137" bestFit="1" customWidth="1"/>
    <col min="11155" max="11155" width="18.85546875" style="137" bestFit="1" customWidth="1"/>
    <col min="11156" max="11156" width="12.85546875" style="137" bestFit="1" customWidth="1"/>
    <col min="11157" max="11157" width="17.7109375" style="137" bestFit="1" customWidth="1"/>
    <col min="11158" max="11158" width="17.5703125" style="137" bestFit="1" customWidth="1"/>
    <col min="11159" max="11159" width="18.85546875" style="137" bestFit="1" customWidth="1"/>
    <col min="11160" max="11160" width="12.42578125" style="137" bestFit="1" customWidth="1"/>
    <col min="11161" max="11161" width="15.85546875" style="137" bestFit="1" customWidth="1"/>
    <col min="11162" max="11162" width="17.7109375" style="137" bestFit="1" customWidth="1"/>
    <col min="11163" max="11163" width="18" style="137" bestFit="1" customWidth="1"/>
    <col min="11164" max="11164" width="13.5703125" style="137" customWidth="1"/>
    <col min="11165" max="11165" width="15.85546875" style="137" bestFit="1" customWidth="1"/>
    <col min="11166" max="11166" width="15.140625" style="137" bestFit="1" customWidth="1"/>
    <col min="11167" max="11167" width="18" style="137" bestFit="1" customWidth="1"/>
    <col min="11168" max="11168" width="13.140625" style="137" bestFit="1" customWidth="1"/>
    <col min="11169" max="11169" width="17.7109375" style="137" bestFit="1" customWidth="1"/>
    <col min="11170" max="11170" width="15.85546875" style="137" customWidth="1"/>
    <col min="11171" max="11171" width="18" style="137" bestFit="1" customWidth="1"/>
    <col min="11172" max="11172" width="13.5703125" style="137" customWidth="1"/>
    <col min="11173" max="11173" width="15.140625" style="137" bestFit="1" customWidth="1"/>
    <col min="11174" max="11174" width="12.85546875" style="137" bestFit="1" customWidth="1"/>
    <col min="11175" max="11175" width="15.28515625" style="137" bestFit="1" customWidth="1"/>
    <col min="11176" max="11176" width="14.85546875" style="137" bestFit="1" customWidth="1"/>
    <col min="11177" max="11178" width="17.5703125" style="137" bestFit="1" customWidth="1"/>
    <col min="11179" max="11179" width="11.140625" style="137" bestFit="1" customWidth="1"/>
    <col min="11180" max="11180" width="13.42578125" style="137" customWidth="1"/>
    <col min="11181" max="11181" width="17.7109375" style="137" bestFit="1" customWidth="1"/>
    <col min="11182" max="11182" width="17.5703125" style="137" bestFit="1" customWidth="1"/>
    <col min="11183" max="11183" width="18" style="137" bestFit="1" customWidth="1"/>
    <col min="11184" max="11186" width="12.85546875" style="137" bestFit="1" customWidth="1"/>
    <col min="11187" max="11187" width="13.85546875" style="137" bestFit="1" customWidth="1"/>
    <col min="11188" max="11189" width="12.85546875" style="137" bestFit="1" customWidth="1"/>
    <col min="11190" max="11190" width="11" style="137" bestFit="1" customWidth="1"/>
    <col min="11191" max="11191" width="13.85546875" style="137" bestFit="1" customWidth="1"/>
    <col min="11192" max="11192" width="14.85546875" style="137" bestFit="1" customWidth="1"/>
    <col min="11193" max="11193" width="17.7109375" style="137" bestFit="1" customWidth="1"/>
    <col min="11194" max="11194" width="15.140625" style="137" bestFit="1" customWidth="1"/>
    <col min="11195" max="11195" width="16.7109375" style="137" bestFit="1" customWidth="1"/>
    <col min="11196" max="11196" width="15.7109375" style="137" bestFit="1" customWidth="1"/>
    <col min="11197" max="11197" width="17.7109375" style="137" bestFit="1" customWidth="1"/>
    <col min="11198" max="11198" width="15.7109375" style="137" bestFit="1" customWidth="1"/>
    <col min="11199" max="11199" width="18" style="137" bestFit="1" customWidth="1"/>
    <col min="11200" max="11200" width="13.140625" style="137" bestFit="1" customWidth="1"/>
    <col min="11201" max="11201" width="17.7109375" style="137" bestFit="1" customWidth="1"/>
    <col min="11202" max="11202" width="15.140625" style="137" bestFit="1" customWidth="1"/>
    <col min="11203" max="11203" width="18" style="137" bestFit="1" customWidth="1"/>
    <col min="11204" max="11204" width="15.7109375" style="137" bestFit="1" customWidth="1"/>
    <col min="11205" max="11206" width="15.140625" style="137" bestFit="1" customWidth="1"/>
    <col min="11207" max="11207" width="15.7109375" style="137" bestFit="1" customWidth="1"/>
    <col min="11208" max="11208" width="12.85546875" style="137" customWidth="1"/>
    <col min="11209" max="11209" width="17.7109375" style="137" bestFit="1" customWidth="1"/>
    <col min="11210" max="11210" width="15.85546875" style="137" bestFit="1" customWidth="1"/>
    <col min="11211" max="11211" width="18" style="137" bestFit="1" customWidth="1"/>
    <col min="11212" max="11212" width="10.5703125" style="137" bestFit="1" customWidth="1"/>
    <col min="11213" max="11213" width="17.7109375" style="137" bestFit="1" customWidth="1"/>
    <col min="11214" max="11214" width="15.140625" style="137" bestFit="1" customWidth="1"/>
    <col min="11215" max="11215" width="18" style="137" bestFit="1" customWidth="1"/>
    <col min="11216" max="11216" width="15.7109375" style="137" bestFit="1" customWidth="1"/>
    <col min="11217" max="11217" width="17.7109375" style="137" bestFit="1" customWidth="1"/>
    <col min="11218" max="11218" width="15.7109375" style="137" bestFit="1" customWidth="1"/>
    <col min="11219" max="11219" width="18" style="137" bestFit="1" customWidth="1"/>
    <col min="11220" max="11220" width="12.85546875" style="137" bestFit="1" customWidth="1"/>
    <col min="11221" max="11221" width="12.42578125" style="137" bestFit="1" customWidth="1"/>
    <col min="11222" max="11222" width="10.7109375" style="137" bestFit="1" customWidth="1"/>
    <col min="11223" max="11223" width="10.140625" style="137" customWidth="1"/>
    <col min="11224" max="11224" width="13.140625" style="137" bestFit="1" customWidth="1"/>
    <col min="11225" max="11228" width="0" style="137" hidden="1" customWidth="1"/>
    <col min="11229" max="11229" width="15.140625" style="137" bestFit="1" customWidth="1"/>
    <col min="11230" max="11230" width="13" style="137" bestFit="1" customWidth="1"/>
    <col min="11231" max="11231" width="15.28515625" style="137" bestFit="1" customWidth="1"/>
    <col min="11232" max="11232" width="12.85546875" style="137" bestFit="1" customWidth="1"/>
    <col min="11233" max="11236" width="0" style="137" hidden="1" customWidth="1"/>
    <col min="11237" max="11238" width="17.7109375" style="137" bestFit="1" customWidth="1"/>
    <col min="11239" max="11239" width="18.85546875" style="137" bestFit="1" customWidth="1"/>
    <col min="11240" max="11240" width="12.85546875" style="137" bestFit="1" customWidth="1"/>
    <col min="11241" max="11241" width="17.7109375" style="137" bestFit="1" customWidth="1"/>
    <col min="11242" max="11242" width="12.5703125" style="137" bestFit="1" customWidth="1"/>
    <col min="11243" max="11243" width="18" style="137" bestFit="1" customWidth="1"/>
    <col min="11244" max="11244" width="13" style="137" customWidth="1"/>
    <col min="11245" max="11245" width="15.140625" style="137" bestFit="1" customWidth="1"/>
    <col min="11246" max="11246" width="13" style="137" bestFit="1" customWidth="1"/>
    <col min="11247" max="11247" width="16.7109375" style="137" bestFit="1" customWidth="1"/>
    <col min="11248" max="11248" width="13.140625" style="137" bestFit="1" customWidth="1"/>
    <col min="11249" max="11251" width="12.140625" style="137" customWidth="1"/>
    <col min="11252" max="11253" width="14" style="137" customWidth="1"/>
    <col min="11254" max="11254" width="26.28515625" style="137" customWidth="1"/>
    <col min="11255" max="11255" width="15.42578125" style="137" bestFit="1" customWidth="1"/>
    <col min="11256" max="11256" width="11.140625" style="137" bestFit="1" customWidth="1"/>
    <col min="11257" max="11257" width="9.140625" style="137"/>
    <col min="11258" max="11258" width="9.28515625" style="137" bestFit="1" customWidth="1"/>
    <col min="11259" max="11406" width="9.140625" style="137"/>
    <col min="11407" max="11407" width="6" style="137" bestFit="1" customWidth="1"/>
    <col min="11408" max="11408" width="23.7109375" style="137" customWidth="1"/>
    <col min="11409" max="11409" width="19.5703125" style="137" bestFit="1" customWidth="1"/>
    <col min="11410" max="11410" width="19.7109375" style="137" bestFit="1" customWidth="1"/>
    <col min="11411" max="11411" width="18.85546875" style="137" bestFit="1" customWidth="1"/>
    <col min="11412" max="11412" width="12.85546875" style="137" bestFit="1" customWidth="1"/>
    <col min="11413" max="11413" width="17.7109375" style="137" bestFit="1" customWidth="1"/>
    <col min="11414" max="11414" width="17.5703125" style="137" bestFit="1" customWidth="1"/>
    <col min="11415" max="11415" width="18.85546875" style="137" bestFit="1" customWidth="1"/>
    <col min="11416" max="11416" width="12.42578125" style="137" bestFit="1" customWidth="1"/>
    <col min="11417" max="11417" width="15.85546875" style="137" bestFit="1" customWidth="1"/>
    <col min="11418" max="11418" width="17.7109375" style="137" bestFit="1" customWidth="1"/>
    <col min="11419" max="11419" width="18" style="137" bestFit="1" customWidth="1"/>
    <col min="11420" max="11420" width="13.5703125" style="137" customWidth="1"/>
    <col min="11421" max="11421" width="15.85546875" style="137" bestFit="1" customWidth="1"/>
    <col min="11422" max="11422" width="15.140625" style="137" bestFit="1" customWidth="1"/>
    <col min="11423" max="11423" width="18" style="137" bestFit="1" customWidth="1"/>
    <col min="11424" max="11424" width="13.140625" style="137" bestFit="1" customWidth="1"/>
    <col min="11425" max="11425" width="17.7109375" style="137" bestFit="1" customWidth="1"/>
    <col min="11426" max="11426" width="15.85546875" style="137" customWidth="1"/>
    <col min="11427" max="11427" width="18" style="137" bestFit="1" customWidth="1"/>
    <col min="11428" max="11428" width="13.5703125" style="137" customWidth="1"/>
    <col min="11429" max="11429" width="15.140625" style="137" bestFit="1" customWidth="1"/>
    <col min="11430" max="11430" width="12.85546875" style="137" bestFit="1" customWidth="1"/>
    <col min="11431" max="11431" width="15.28515625" style="137" bestFit="1" customWidth="1"/>
    <col min="11432" max="11432" width="14.85546875" style="137" bestFit="1" customWidth="1"/>
    <col min="11433" max="11434" width="17.5703125" style="137" bestFit="1" customWidth="1"/>
    <col min="11435" max="11435" width="11.140625" style="137" bestFit="1" customWidth="1"/>
    <col min="11436" max="11436" width="13.42578125" style="137" customWidth="1"/>
    <col min="11437" max="11437" width="17.7109375" style="137" bestFit="1" customWidth="1"/>
    <col min="11438" max="11438" width="17.5703125" style="137" bestFit="1" customWidth="1"/>
    <col min="11439" max="11439" width="18" style="137" bestFit="1" customWidth="1"/>
    <col min="11440" max="11442" width="12.85546875" style="137" bestFit="1" customWidth="1"/>
    <col min="11443" max="11443" width="13.85546875" style="137" bestFit="1" customWidth="1"/>
    <col min="11444" max="11445" width="12.85546875" style="137" bestFit="1" customWidth="1"/>
    <col min="11446" max="11446" width="11" style="137" bestFit="1" customWidth="1"/>
    <col min="11447" max="11447" width="13.85546875" style="137" bestFit="1" customWidth="1"/>
    <col min="11448" max="11448" width="14.85546875" style="137" bestFit="1" customWidth="1"/>
    <col min="11449" max="11449" width="17.7109375" style="137" bestFit="1" customWidth="1"/>
    <col min="11450" max="11450" width="15.140625" style="137" bestFit="1" customWidth="1"/>
    <col min="11451" max="11451" width="16.7109375" style="137" bestFit="1" customWidth="1"/>
    <col min="11452" max="11452" width="15.7109375" style="137" bestFit="1" customWidth="1"/>
    <col min="11453" max="11453" width="17.7109375" style="137" bestFit="1" customWidth="1"/>
    <col min="11454" max="11454" width="15.7109375" style="137" bestFit="1" customWidth="1"/>
    <col min="11455" max="11455" width="18" style="137" bestFit="1" customWidth="1"/>
    <col min="11456" max="11456" width="13.140625" style="137" bestFit="1" customWidth="1"/>
    <col min="11457" max="11457" width="17.7109375" style="137" bestFit="1" customWidth="1"/>
    <col min="11458" max="11458" width="15.140625" style="137" bestFit="1" customWidth="1"/>
    <col min="11459" max="11459" width="18" style="137" bestFit="1" customWidth="1"/>
    <col min="11460" max="11460" width="15.7109375" style="137" bestFit="1" customWidth="1"/>
    <col min="11461" max="11462" width="15.140625" style="137" bestFit="1" customWidth="1"/>
    <col min="11463" max="11463" width="15.7109375" style="137" bestFit="1" customWidth="1"/>
    <col min="11464" max="11464" width="12.85546875" style="137" customWidth="1"/>
    <col min="11465" max="11465" width="17.7109375" style="137" bestFit="1" customWidth="1"/>
    <col min="11466" max="11466" width="15.85546875" style="137" bestFit="1" customWidth="1"/>
    <col min="11467" max="11467" width="18" style="137" bestFit="1" customWidth="1"/>
    <col min="11468" max="11468" width="10.5703125" style="137" bestFit="1" customWidth="1"/>
    <col min="11469" max="11469" width="17.7109375" style="137" bestFit="1" customWidth="1"/>
    <col min="11470" max="11470" width="15.140625" style="137" bestFit="1" customWidth="1"/>
    <col min="11471" max="11471" width="18" style="137" bestFit="1" customWidth="1"/>
    <col min="11472" max="11472" width="15.7109375" style="137" bestFit="1" customWidth="1"/>
    <col min="11473" max="11473" width="17.7109375" style="137" bestFit="1" customWidth="1"/>
    <col min="11474" max="11474" width="15.7109375" style="137" bestFit="1" customWidth="1"/>
    <col min="11475" max="11475" width="18" style="137" bestFit="1" customWidth="1"/>
    <col min="11476" max="11476" width="12.85546875" style="137" bestFit="1" customWidth="1"/>
    <col min="11477" max="11477" width="12.42578125" style="137" bestFit="1" customWidth="1"/>
    <col min="11478" max="11478" width="10.7109375" style="137" bestFit="1" customWidth="1"/>
    <col min="11479" max="11479" width="10.140625" style="137" customWidth="1"/>
    <col min="11480" max="11480" width="13.140625" style="137" bestFit="1" customWidth="1"/>
    <col min="11481" max="11484" width="0" style="137" hidden="1" customWidth="1"/>
    <col min="11485" max="11485" width="15.140625" style="137" bestFit="1" customWidth="1"/>
    <col min="11486" max="11486" width="13" style="137" bestFit="1" customWidth="1"/>
    <col min="11487" max="11487" width="15.28515625" style="137" bestFit="1" customWidth="1"/>
    <col min="11488" max="11488" width="12.85546875" style="137" bestFit="1" customWidth="1"/>
    <col min="11489" max="11492" width="0" style="137" hidden="1" customWidth="1"/>
    <col min="11493" max="11494" width="17.7109375" style="137" bestFit="1" customWidth="1"/>
    <col min="11495" max="11495" width="18.85546875" style="137" bestFit="1" customWidth="1"/>
    <col min="11496" max="11496" width="12.85546875" style="137" bestFit="1" customWidth="1"/>
    <col min="11497" max="11497" width="17.7109375" style="137" bestFit="1" customWidth="1"/>
    <col min="11498" max="11498" width="12.5703125" style="137" bestFit="1" customWidth="1"/>
    <col min="11499" max="11499" width="18" style="137" bestFit="1" customWidth="1"/>
    <col min="11500" max="11500" width="13" style="137" customWidth="1"/>
    <col min="11501" max="11501" width="15.140625" style="137" bestFit="1" customWidth="1"/>
    <col min="11502" max="11502" width="13" style="137" bestFit="1" customWidth="1"/>
    <col min="11503" max="11503" width="16.7109375" style="137" bestFit="1" customWidth="1"/>
    <col min="11504" max="11504" width="13.140625" style="137" bestFit="1" customWidth="1"/>
    <col min="11505" max="11507" width="12.140625" style="137" customWidth="1"/>
    <col min="11508" max="11509" width="14" style="137" customWidth="1"/>
    <col min="11510" max="11510" width="26.28515625" style="137" customWidth="1"/>
    <col min="11511" max="11511" width="15.42578125" style="137" bestFit="1" customWidth="1"/>
    <col min="11512" max="11512" width="11.140625" style="137" bestFit="1" customWidth="1"/>
    <col min="11513" max="11513" width="9.140625" style="137"/>
    <col min="11514" max="11514" width="9.28515625" style="137" bestFit="1" customWidth="1"/>
    <col min="11515" max="11662" width="9.140625" style="137"/>
    <col min="11663" max="11663" width="6" style="137" bestFit="1" customWidth="1"/>
    <col min="11664" max="11664" width="23.7109375" style="137" customWidth="1"/>
    <col min="11665" max="11665" width="19.5703125" style="137" bestFit="1" customWidth="1"/>
    <col min="11666" max="11666" width="19.7109375" style="137" bestFit="1" customWidth="1"/>
    <col min="11667" max="11667" width="18.85546875" style="137" bestFit="1" customWidth="1"/>
    <col min="11668" max="11668" width="12.85546875" style="137" bestFit="1" customWidth="1"/>
    <col min="11669" max="11669" width="17.7109375" style="137" bestFit="1" customWidth="1"/>
    <col min="11670" max="11670" width="17.5703125" style="137" bestFit="1" customWidth="1"/>
    <col min="11671" max="11671" width="18.85546875" style="137" bestFit="1" customWidth="1"/>
    <col min="11672" max="11672" width="12.42578125" style="137" bestFit="1" customWidth="1"/>
    <col min="11673" max="11673" width="15.85546875" style="137" bestFit="1" customWidth="1"/>
    <col min="11674" max="11674" width="17.7109375" style="137" bestFit="1" customWidth="1"/>
    <col min="11675" max="11675" width="18" style="137" bestFit="1" customWidth="1"/>
    <col min="11676" max="11676" width="13.5703125" style="137" customWidth="1"/>
    <col min="11677" max="11677" width="15.85546875" style="137" bestFit="1" customWidth="1"/>
    <col min="11678" max="11678" width="15.140625" style="137" bestFit="1" customWidth="1"/>
    <col min="11679" max="11679" width="18" style="137" bestFit="1" customWidth="1"/>
    <col min="11680" max="11680" width="13.140625" style="137" bestFit="1" customWidth="1"/>
    <col min="11681" max="11681" width="17.7109375" style="137" bestFit="1" customWidth="1"/>
    <col min="11682" max="11682" width="15.85546875" style="137" customWidth="1"/>
    <col min="11683" max="11683" width="18" style="137" bestFit="1" customWidth="1"/>
    <col min="11684" max="11684" width="13.5703125" style="137" customWidth="1"/>
    <col min="11685" max="11685" width="15.140625" style="137" bestFit="1" customWidth="1"/>
    <col min="11686" max="11686" width="12.85546875" style="137" bestFit="1" customWidth="1"/>
    <col min="11687" max="11687" width="15.28515625" style="137" bestFit="1" customWidth="1"/>
    <col min="11688" max="11688" width="14.85546875" style="137" bestFit="1" customWidth="1"/>
    <col min="11689" max="11690" width="17.5703125" style="137" bestFit="1" customWidth="1"/>
    <col min="11691" max="11691" width="11.140625" style="137" bestFit="1" customWidth="1"/>
    <col min="11692" max="11692" width="13.42578125" style="137" customWidth="1"/>
    <col min="11693" max="11693" width="17.7109375" style="137" bestFit="1" customWidth="1"/>
    <col min="11694" max="11694" width="17.5703125" style="137" bestFit="1" customWidth="1"/>
    <col min="11695" max="11695" width="18" style="137" bestFit="1" customWidth="1"/>
    <col min="11696" max="11698" width="12.85546875" style="137" bestFit="1" customWidth="1"/>
    <col min="11699" max="11699" width="13.85546875" style="137" bestFit="1" customWidth="1"/>
    <col min="11700" max="11701" width="12.85546875" style="137" bestFit="1" customWidth="1"/>
    <col min="11702" max="11702" width="11" style="137" bestFit="1" customWidth="1"/>
    <col min="11703" max="11703" width="13.85546875" style="137" bestFit="1" customWidth="1"/>
    <col min="11704" max="11704" width="14.85546875" style="137" bestFit="1" customWidth="1"/>
    <col min="11705" max="11705" width="17.7109375" style="137" bestFit="1" customWidth="1"/>
    <col min="11706" max="11706" width="15.140625" style="137" bestFit="1" customWidth="1"/>
    <col min="11707" max="11707" width="16.7109375" style="137" bestFit="1" customWidth="1"/>
    <col min="11708" max="11708" width="15.7109375" style="137" bestFit="1" customWidth="1"/>
    <col min="11709" max="11709" width="17.7109375" style="137" bestFit="1" customWidth="1"/>
    <col min="11710" max="11710" width="15.7109375" style="137" bestFit="1" customWidth="1"/>
    <col min="11711" max="11711" width="18" style="137" bestFit="1" customWidth="1"/>
    <col min="11712" max="11712" width="13.140625" style="137" bestFit="1" customWidth="1"/>
    <col min="11713" max="11713" width="17.7109375" style="137" bestFit="1" customWidth="1"/>
    <col min="11714" max="11714" width="15.140625" style="137" bestFit="1" customWidth="1"/>
    <col min="11715" max="11715" width="18" style="137" bestFit="1" customWidth="1"/>
    <col min="11716" max="11716" width="15.7109375" style="137" bestFit="1" customWidth="1"/>
    <col min="11717" max="11718" width="15.140625" style="137" bestFit="1" customWidth="1"/>
    <col min="11719" max="11719" width="15.7109375" style="137" bestFit="1" customWidth="1"/>
    <col min="11720" max="11720" width="12.85546875" style="137" customWidth="1"/>
    <col min="11721" max="11721" width="17.7109375" style="137" bestFit="1" customWidth="1"/>
    <col min="11722" max="11722" width="15.85546875" style="137" bestFit="1" customWidth="1"/>
    <col min="11723" max="11723" width="18" style="137" bestFit="1" customWidth="1"/>
    <col min="11724" max="11724" width="10.5703125" style="137" bestFit="1" customWidth="1"/>
    <col min="11725" max="11725" width="17.7109375" style="137" bestFit="1" customWidth="1"/>
    <col min="11726" max="11726" width="15.140625" style="137" bestFit="1" customWidth="1"/>
    <col min="11727" max="11727" width="18" style="137" bestFit="1" customWidth="1"/>
    <col min="11728" max="11728" width="15.7109375" style="137" bestFit="1" customWidth="1"/>
    <col min="11729" max="11729" width="17.7109375" style="137" bestFit="1" customWidth="1"/>
    <col min="11730" max="11730" width="15.7109375" style="137" bestFit="1" customWidth="1"/>
    <col min="11731" max="11731" width="18" style="137" bestFit="1" customWidth="1"/>
    <col min="11732" max="11732" width="12.85546875" style="137" bestFit="1" customWidth="1"/>
    <col min="11733" max="11733" width="12.42578125" style="137" bestFit="1" customWidth="1"/>
    <col min="11734" max="11734" width="10.7109375" style="137" bestFit="1" customWidth="1"/>
    <col min="11735" max="11735" width="10.140625" style="137" customWidth="1"/>
    <col min="11736" max="11736" width="13.140625" style="137" bestFit="1" customWidth="1"/>
    <col min="11737" max="11740" width="0" style="137" hidden="1" customWidth="1"/>
    <col min="11741" max="11741" width="15.140625" style="137" bestFit="1" customWidth="1"/>
    <col min="11742" max="11742" width="13" style="137" bestFit="1" customWidth="1"/>
    <col min="11743" max="11743" width="15.28515625" style="137" bestFit="1" customWidth="1"/>
    <col min="11744" max="11744" width="12.85546875" style="137" bestFit="1" customWidth="1"/>
    <col min="11745" max="11748" width="0" style="137" hidden="1" customWidth="1"/>
    <col min="11749" max="11750" width="17.7109375" style="137" bestFit="1" customWidth="1"/>
    <col min="11751" max="11751" width="18.85546875" style="137" bestFit="1" customWidth="1"/>
    <col min="11752" max="11752" width="12.85546875" style="137" bestFit="1" customWidth="1"/>
    <col min="11753" max="11753" width="17.7109375" style="137" bestFit="1" customWidth="1"/>
    <col min="11754" max="11754" width="12.5703125" style="137" bestFit="1" customWidth="1"/>
    <col min="11755" max="11755" width="18" style="137" bestFit="1" customWidth="1"/>
    <col min="11756" max="11756" width="13" style="137" customWidth="1"/>
    <col min="11757" max="11757" width="15.140625" style="137" bestFit="1" customWidth="1"/>
    <col min="11758" max="11758" width="13" style="137" bestFit="1" customWidth="1"/>
    <col min="11759" max="11759" width="16.7109375" style="137" bestFit="1" customWidth="1"/>
    <col min="11760" max="11760" width="13.140625" style="137" bestFit="1" customWidth="1"/>
    <col min="11761" max="11763" width="12.140625" style="137" customWidth="1"/>
    <col min="11764" max="11765" width="14" style="137" customWidth="1"/>
    <col min="11766" max="11766" width="26.28515625" style="137" customWidth="1"/>
    <col min="11767" max="11767" width="15.42578125" style="137" bestFit="1" customWidth="1"/>
    <col min="11768" max="11768" width="11.140625" style="137" bestFit="1" customWidth="1"/>
    <col min="11769" max="11769" width="9.140625" style="137"/>
    <col min="11770" max="11770" width="9.28515625" style="137" bestFit="1" customWidth="1"/>
    <col min="11771" max="11918" width="9.140625" style="137"/>
    <col min="11919" max="11919" width="6" style="137" bestFit="1" customWidth="1"/>
    <col min="11920" max="11920" width="23.7109375" style="137" customWidth="1"/>
    <col min="11921" max="11921" width="19.5703125" style="137" bestFit="1" customWidth="1"/>
    <col min="11922" max="11922" width="19.7109375" style="137" bestFit="1" customWidth="1"/>
    <col min="11923" max="11923" width="18.85546875" style="137" bestFit="1" customWidth="1"/>
    <col min="11924" max="11924" width="12.85546875" style="137" bestFit="1" customWidth="1"/>
    <col min="11925" max="11925" width="17.7109375" style="137" bestFit="1" customWidth="1"/>
    <col min="11926" max="11926" width="17.5703125" style="137" bestFit="1" customWidth="1"/>
    <col min="11927" max="11927" width="18.85546875" style="137" bestFit="1" customWidth="1"/>
    <col min="11928" max="11928" width="12.42578125" style="137" bestFit="1" customWidth="1"/>
    <col min="11929" max="11929" width="15.85546875" style="137" bestFit="1" customWidth="1"/>
    <col min="11930" max="11930" width="17.7109375" style="137" bestFit="1" customWidth="1"/>
    <col min="11931" max="11931" width="18" style="137" bestFit="1" customWidth="1"/>
    <col min="11932" max="11932" width="13.5703125" style="137" customWidth="1"/>
    <col min="11933" max="11933" width="15.85546875" style="137" bestFit="1" customWidth="1"/>
    <col min="11934" max="11934" width="15.140625" style="137" bestFit="1" customWidth="1"/>
    <col min="11935" max="11935" width="18" style="137" bestFit="1" customWidth="1"/>
    <col min="11936" max="11936" width="13.140625" style="137" bestFit="1" customWidth="1"/>
    <col min="11937" max="11937" width="17.7109375" style="137" bestFit="1" customWidth="1"/>
    <col min="11938" max="11938" width="15.85546875" style="137" customWidth="1"/>
    <col min="11939" max="11939" width="18" style="137" bestFit="1" customWidth="1"/>
    <col min="11940" max="11940" width="13.5703125" style="137" customWidth="1"/>
    <col min="11941" max="11941" width="15.140625" style="137" bestFit="1" customWidth="1"/>
    <col min="11942" max="11942" width="12.85546875" style="137" bestFit="1" customWidth="1"/>
    <col min="11943" max="11943" width="15.28515625" style="137" bestFit="1" customWidth="1"/>
    <col min="11944" max="11944" width="14.85546875" style="137" bestFit="1" customWidth="1"/>
    <col min="11945" max="11946" width="17.5703125" style="137" bestFit="1" customWidth="1"/>
    <col min="11947" max="11947" width="11.140625" style="137" bestFit="1" customWidth="1"/>
    <col min="11948" max="11948" width="13.42578125" style="137" customWidth="1"/>
    <col min="11949" max="11949" width="17.7109375" style="137" bestFit="1" customWidth="1"/>
    <col min="11950" max="11950" width="17.5703125" style="137" bestFit="1" customWidth="1"/>
    <col min="11951" max="11951" width="18" style="137" bestFit="1" customWidth="1"/>
    <col min="11952" max="11954" width="12.85546875" style="137" bestFit="1" customWidth="1"/>
    <col min="11955" max="11955" width="13.85546875" style="137" bestFit="1" customWidth="1"/>
    <col min="11956" max="11957" width="12.85546875" style="137" bestFit="1" customWidth="1"/>
    <col min="11958" max="11958" width="11" style="137" bestFit="1" customWidth="1"/>
    <col min="11959" max="11959" width="13.85546875" style="137" bestFit="1" customWidth="1"/>
    <col min="11960" max="11960" width="14.85546875" style="137" bestFit="1" customWidth="1"/>
    <col min="11961" max="11961" width="17.7109375" style="137" bestFit="1" customWidth="1"/>
    <col min="11962" max="11962" width="15.140625" style="137" bestFit="1" customWidth="1"/>
    <col min="11963" max="11963" width="16.7109375" style="137" bestFit="1" customWidth="1"/>
    <col min="11964" max="11964" width="15.7109375" style="137" bestFit="1" customWidth="1"/>
    <col min="11965" max="11965" width="17.7109375" style="137" bestFit="1" customWidth="1"/>
    <col min="11966" max="11966" width="15.7109375" style="137" bestFit="1" customWidth="1"/>
    <col min="11967" max="11967" width="18" style="137" bestFit="1" customWidth="1"/>
    <col min="11968" max="11968" width="13.140625" style="137" bestFit="1" customWidth="1"/>
    <col min="11969" max="11969" width="17.7109375" style="137" bestFit="1" customWidth="1"/>
    <col min="11970" max="11970" width="15.140625" style="137" bestFit="1" customWidth="1"/>
    <col min="11971" max="11971" width="18" style="137" bestFit="1" customWidth="1"/>
    <col min="11972" max="11972" width="15.7109375" style="137" bestFit="1" customWidth="1"/>
    <col min="11973" max="11974" width="15.140625" style="137" bestFit="1" customWidth="1"/>
    <col min="11975" max="11975" width="15.7109375" style="137" bestFit="1" customWidth="1"/>
    <col min="11976" max="11976" width="12.85546875" style="137" customWidth="1"/>
    <col min="11977" max="11977" width="17.7109375" style="137" bestFit="1" customWidth="1"/>
    <col min="11978" max="11978" width="15.85546875" style="137" bestFit="1" customWidth="1"/>
    <col min="11979" max="11979" width="18" style="137" bestFit="1" customWidth="1"/>
    <col min="11980" max="11980" width="10.5703125" style="137" bestFit="1" customWidth="1"/>
    <col min="11981" max="11981" width="17.7109375" style="137" bestFit="1" customWidth="1"/>
    <col min="11982" max="11982" width="15.140625" style="137" bestFit="1" customWidth="1"/>
    <col min="11983" max="11983" width="18" style="137" bestFit="1" customWidth="1"/>
    <col min="11984" max="11984" width="15.7109375" style="137" bestFit="1" customWidth="1"/>
    <col min="11985" max="11985" width="17.7109375" style="137" bestFit="1" customWidth="1"/>
    <col min="11986" max="11986" width="15.7109375" style="137" bestFit="1" customWidth="1"/>
    <col min="11987" max="11987" width="18" style="137" bestFit="1" customWidth="1"/>
    <col min="11988" max="11988" width="12.85546875" style="137" bestFit="1" customWidth="1"/>
    <col min="11989" max="11989" width="12.42578125" style="137" bestFit="1" customWidth="1"/>
    <col min="11990" max="11990" width="10.7109375" style="137" bestFit="1" customWidth="1"/>
    <col min="11991" max="11991" width="10.140625" style="137" customWidth="1"/>
    <col min="11992" max="11992" width="13.140625" style="137" bestFit="1" customWidth="1"/>
    <col min="11993" max="11996" width="0" style="137" hidden="1" customWidth="1"/>
    <col min="11997" max="11997" width="15.140625" style="137" bestFit="1" customWidth="1"/>
    <col min="11998" max="11998" width="13" style="137" bestFit="1" customWidth="1"/>
    <col min="11999" max="11999" width="15.28515625" style="137" bestFit="1" customWidth="1"/>
    <col min="12000" max="12000" width="12.85546875" style="137" bestFit="1" customWidth="1"/>
    <col min="12001" max="12004" width="0" style="137" hidden="1" customWidth="1"/>
    <col min="12005" max="12006" width="17.7109375" style="137" bestFit="1" customWidth="1"/>
    <col min="12007" max="12007" width="18.85546875" style="137" bestFit="1" customWidth="1"/>
    <col min="12008" max="12008" width="12.85546875" style="137" bestFit="1" customWidth="1"/>
    <col min="12009" max="12009" width="17.7109375" style="137" bestFit="1" customWidth="1"/>
    <col min="12010" max="12010" width="12.5703125" style="137" bestFit="1" customWidth="1"/>
    <col min="12011" max="12011" width="18" style="137" bestFit="1" customWidth="1"/>
    <col min="12012" max="12012" width="13" style="137" customWidth="1"/>
    <col min="12013" max="12013" width="15.140625" style="137" bestFit="1" customWidth="1"/>
    <col min="12014" max="12014" width="13" style="137" bestFit="1" customWidth="1"/>
    <col min="12015" max="12015" width="16.7109375" style="137" bestFit="1" customWidth="1"/>
    <col min="12016" max="12016" width="13.140625" style="137" bestFit="1" customWidth="1"/>
    <col min="12017" max="12019" width="12.140625" style="137" customWidth="1"/>
    <col min="12020" max="12021" width="14" style="137" customWidth="1"/>
    <col min="12022" max="12022" width="26.28515625" style="137" customWidth="1"/>
    <col min="12023" max="12023" width="15.42578125" style="137" bestFit="1" customWidth="1"/>
    <col min="12024" max="12024" width="11.140625" style="137" bestFit="1" customWidth="1"/>
    <col min="12025" max="12025" width="9.140625" style="137"/>
    <col min="12026" max="12026" width="9.28515625" style="137" bestFit="1" customWidth="1"/>
    <col min="12027" max="12174" width="9.140625" style="137"/>
    <col min="12175" max="12175" width="6" style="137" bestFit="1" customWidth="1"/>
    <col min="12176" max="12176" width="23.7109375" style="137" customWidth="1"/>
    <col min="12177" max="12177" width="19.5703125" style="137" bestFit="1" customWidth="1"/>
    <col min="12178" max="12178" width="19.7109375" style="137" bestFit="1" customWidth="1"/>
    <col min="12179" max="12179" width="18.85546875" style="137" bestFit="1" customWidth="1"/>
    <col min="12180" max="12180" width="12.85546875" style="137" bestFit="1" customWidth="1"/>
    <col min="12181" max="12181" width="17.7109375" style="137" bestFit="1" customWidth="1"/>
    <col min="12182" max="12182" width="17.5703125" style="137" bestFit="1" customWidth="1"/>
    <col min="12183" max="12183" width="18.85546875" style="137" bestFit="1" customWidth="1"/>
    <col min="12184" max="12184" width="12.42578125" style="137" bestFit="1" customWidth="1"/>
    <col min="12185" max="12185" width="15.85546875" style="137" bestFit="1" customWidth="1"/>
    <col min="12186" max="12186" width="17.7109375" style="137" bestFit="1" customWidth="1"/>
    <col min="12187" max="12187" width="18" style="137" bestFit="1" customWidth="1"/>
    <col min="12188" max="12188" width="13.5703125" style="137" customWidth="1"/>
    <col min="12189" max="12189" width="15.85546875" style="137" bestFit="1" customWidth="1"/>
    <col min="12190" max="12190" width="15.140625" style="137" bestFit="1" customWidth="1"/>
    <col min="12191" max="12191" width="18" style="137" bestFit="1" customWidth="1"/>
    <col min="12192" max="12192" width="13.140625" style="137" bestFit="1" customWidth="1"/>
    <col min="12193" max="12193" width="17.7109375" style="137" bestFit="1" customWidth="1"/>
    <col min="12194" max="12194" width="15.85546875" style="137" customWidth="1"/>
    <col min="12195" max="12195" width="18" style="137" bestFit="1" customWidth="1"/>
    <col min="12196" max="12196" width="13.5703125" style="137" customWidth="1"/>
    <col min="12197" max="12197" width="15.140625" style="137" bestFit="1" customWidth="1"/>
    <col min="12198" max="12198" width="12.85546875" style="137" bestFit="1" customWidth="1"/>
    <col min="12199" max="12199" width="15.28515625" style="137" bestFit="1" customWidth="1"/>
    <col min="12200" max="12200" width="14.85546875" style="137" bestFit="1" customWidth="1"/>
    <col min="12201" max="12202" width="17.5703125" style="137" bestFit="1" customWidth="1"/>
    <col min="12203" max="12203" width="11.140625" style="137" bestFit="1" customWidth="1"/>
    <col min="12204" max="12204" width="13.42578125" style="137" customWidth="1"/>
    <col min="12205" max="12205" width="17.7109375" style="137" bestFit="1" customWidth="1"/>
    <col min="12206" max="12206" width="17.5703125" style="137" bestFit="1" customWidth="1"/>
    <col min="12207" max="12207" width="18" style="137" bestFit="1" customWidth="1"/>
    <col min="12208" max="12210" width="12.85546875" style="137" bestFit="1" customWidth="1"/>
    <col min="12211" max="12211" width="13.85546875" style="137" bestFit="1" customWidth="1"/>
    <col min="12212" max="12213" width="12.85546875" style="137" bestFit="1" customWidth="1"/>
    <col min="12214" max="12214" width="11" style="137" bestFit="1" customWidth="1"/>
    <col min="12215" max="12215" width="13.85546875" style="137" bestFit="1" customWidth="1"/>
    <col min="12216" max="12216" width="14.85546875" style="137" bestFit="1" customWidth="1"/>
    <col min="12217" max="12217" width="17.7109375" style="137" bestFit="1" customWidth="1"/>
    <col min="12218" max="12218" width="15.140625" style="137" bestFit="1" customWidth="1"/>
    <col min="12219" max="12219" width="16.7109375" style="137" bestFit="1" customWidth="1"/>
    <col min="12220" max="12220" width="15.7109375" style="137" bestFit="1" customWidth="1"/>
    <col min="12221" max="12221" width="17.7109375" style="137" bestFit="1" customWidth="1"/>
    <col min="12222" max="12222" width="15.7109375" style="137" bestFit="1" customWidth="1"/>
    <col min="12223" max="12223" width="18" style="137" bestFit="1" customWidth="1"/>
    <col min="12224" max="12224" width="13.140625" style="137" bestFit="1" customWidth="1"/>
    <col min="12225" max="12225" width="17.7109375" style="137" bestFit="1" customWidth="1"/>
    <col min="12226" max="12226" width="15.140625" style="137" bestFit="1" customWidth="1"/>
    <col min="12227" max="12227" width="18" style="137" bestFit="1" customWidth="1"/>
    <col min="12228" max="12228" width="15.7109375" style="137" bestFit="1" customWidth="1"/>
    <col min="12229" max="12230" width="15.140625" style="137" bestFit="1" customWidth="1"/>
    <col min="12231" max="12231" width="15.7109375" style="137" bestFit="1" customWidth="1"/>
    <col min="12232" max="12232" width="12.85546875" style="137" customWidth="1"/>
    <col min="12233" max="12233" width="17.7109375" style="137" bestFit="1" customWidth="1"/>
    <col min="12234" max="12234" width="15.85546875" style="137" bestFit="1" customWidth="1"/>
    <col min="12235" max="12235" width="18" style="137" bestFit="1" customWidth="1"/>
    <col min="12236" max="12236" width="10.5703125" style="137" bestFit="1" customWidth="1"/>
    <col min="12237" max="12237" width="17.7109375" style="137" bestFit="1" customWidth="1"/>
    <col min="12238" max="12238" width="15.140625" style="137" bestFit="1" customWidth="1"/>
    <col min="12239" max="12239" width="18" style="137" bestFit="1" customWidth="1"/>
    <col min="12240" max="12240" width="15.7109375" style="137" bestFit="1" customWidth="1"/>
    <col min="12241" max="12241" width="17.7109375" style="137" bestFit="1" customWidth="1"/>
    <col min="12242" max="12242" width="15.7109375" style="137" bestFit="1" customWidth="1"/>
    <col min="12243" max="12243" width="18" style="137" bestFit="1" customWidth="1"/>
    <col min="12244" max="12244" width="12.85546875" style="137" bestFit="1" customWidth="1"/>
    <col min="12245" max="12245" width="12.42578125" style="137" bestFit="1" customWidth="1"/>
    <col min="12246" max="12246" width="10.7109375" style="137" bestFit="1" customWidth="1"/>
    <col min="12247" max="12247" width="10.140625" style="137" customWidth="1"/>
    <col min="12248" max="12248" width="13.140625" style="137" bestFit="1" customWidth="1"/>
    <col min="12249" max="12252" width="0" style="137" hidden="1" customWidth="1"/>
    <col min="12253" max="12253" width="15.140625" style="137" bestFit="1" customWidth="1"/>
    <col min="12254" max="12254" width="13" style="137" bestFit="1" customWidth="1"/>
    <col min="12255" max="12255" width="15.28515625" style="137" bestFit="1" customWidth="1"/>
    <col min="12256" max="12256" width="12.85546875" style="137" bestFit="1" customWidth="1"/>
    <col min="12257" max="12260" width="0" style="137" hidden="1" customWidth="1"/>
    <col min="12261" max="12262" width="17.7109375" style="137" bestFit="1" customWidth="1"/>
    <col min="12263" max="12263" width="18.85546875" style="137" bestFit="1" customWidth="1"/>
    <col min="12264" max="12264" width="12.85546875" style="137" bestFit="1" customWidth="1"/>
    <col min="12265" max="12265" width="17.7109375" style="137" bestFit="1" customWidth="1"/>
    <col min="12266" max="12266" width="12.5703125" style="137" bestFit="1" customWidth="1"/>
    <col min="12267" max="12267" width="18" style="137" bestFit="1" customWidth="1"/>
    <col min="12268" max="12268" width="13" style="137" customWidth="1"/>
    <col min="12269" max="12269" width="15.140625" style="137" bestFit="1" customWidth="1"/>
    <col min="12270" max="12270" width="13" style="137" bestFit="1" customWidth="1"/>
    <col min="12271" max="12271" width="16.7109375" style="137" bestFit="1" customWidth="1"/>
    <col min="12272" max="12272" width="13.140625" style="137" bestFit="1" customWidth="1"/>
    <col min="12273" max="12275" width="12.140625" style="137" customWidth="1"/>
    <col min="12276" max="12277" width="14" style="137" customWidth="1"/>
    <col min="12278" max="12278" width="26.28515625" style="137" customWidth="1"/>
    <col min="12279" max="12279" width="15.42578125" style="137" bestFit="1" customWidth="1"/>
    <col min="12280" max="12280" width="11.140625" style="137" bestFit="1" customWidth="1"/>
    <col min="12281" max="12281" width="9.140625" style="137"/>
    <col min="12282" max="12282" width="9.28515625" style="137" bestFit="1" customWidth="1"/>
    <col min="12283" max="12430" width="9.140625" style="137"/>
    <col min="12431" max="12431" width="6" style="137" bestFit="1" customWidth="1"/>
    <col min="12432" max="12432" width="23.7109375" style="137" customWidth="1"/>
    <col min="12433" max="12433" width="19.5703125" style="137" bestFit="1" customWidth="1"/>
    <col min="12434" max="12434" width="19.7109375" style="137" bestFit="1" customWidth="1"/>
    <col min="12435" max="12435" width="18.85546875" style="137" bestFit="1" customWidth="1"/>
    <col min="12436" max="12436" width="12.85546875" style="137" bestFit="1" customWidth="1"/>
    <col min="12437" max="12437" width="17.7109375" style="137" bestFit="1" customWidth="1"/>
    <col min="12438" max="12438" width="17.5703125" style="137" bestFit="1" customWidth="1"/>
    <col min="12439" max="12439" width="18.85546875" style="137" bestFit="1" customWidth="1"/>
    <col min="12440" max="12440" width="12.42578125" style="137" bestFit="1" customWidth="1"/>
    <col min="12441" max="12441" width="15.85546875" style="137" bestFit="1" customWidth="1"/>
    <col min="12442" max="12442" width="17.7109375" style="137" bestFit="1" customWidth="1"/>
    <col min="12443" max="12443" width="18" style="137" bestFit="1" customWidth="1"/>
    <col min="12444" max="12444" width="13.5703125" style="137" customWidth="1"/>
    <col min="12445" max="12445" width="15.85546875" style="137" bestFit="1" customWidth="1"/>
    <col min="12446" max="12446" width="15.140625" style="137" bestFit="1" customWidth="1"/>
    <col min="12447" max="12447" width="18" style="137" bestFit="1" customWidth="1"/>
    <col min="12448" max="12448" width="13.140625" style="137" bestFit="1" customWidth="1"/>
    <col min="12449" max="12449" width="17.7109375" style="137" bestFit="1" customWidth="1"/>
    <col min="12450" max="12450" width="15.85546875" style="137" customWidth="1"/>
    <col min="12451" max="12451" width="18" style="137" bestFit="1" customWidth="1"/>
    <col min="12452" max="12452" width="13.5703125" style="137" customWidth="1"/>
    <col min="12453" max="12453" width="15.140625" style="137" bestFit="1" customWidth="1"/>
    <col min="12454" max="12454" width="12.85546875" style="137" bestFit="1" customWidth="1"/>
    <col min="12455" max="12455" width="15.28515625" style="137" bestFit="1" customWidth="1"/>
    <col min="12456" max="12456" width="14.85546875" style="137" bestFit="1" customWidth="1"/>
    <col min="12457" max="12458" width="17.5703125" style="137" bestFit="1" customWidth="1"/>
    <col min="12459" max="12459" width="11.140625" style="137" bestFit="1" customWidth="1"/>
    <col min="12460" max="12460" width="13.42578125" style="137" customWidth="1"/>
    <col min="12461" max="12461" width="17.7109375" style="137" bestFit="1" customWidth="1"/>
    <col min="12462" max="12462" width="17.5703125" style="137" bestFit="1" customWidth="1"/>
    <col min="12463" max="12463" width="18" style="137" bestFit="1" customWidth="1"/>
    <col min="12464" max="12466" width="12.85546875" style="137" bestFit="1" customWidth="1"/>
    <col min="12467" max="12467" width="13.85546875" style="137" bestFit="1" customWidth="1"/>
    <col min="12468" max="12469" width="12.85546875" style="137" bestFit="1" customWidth="1"/>
    <col min="12470" max="12470" width="11" style="137" bestFit="1" customWidth="1"/>
    <col min="12471" max="12471" width="13.85546875" style="137" bestFit="1" customWidth="1"/>
    <col min="12472" max="12472" width="14.85546875" style="137" bestFit="1" customWidth="1"/>
    <col min="12473" max="12473" width="17.7109375" style="137" bestFit="1" customWidth="1"/>
    <col min="12474" max="12474" width="15.140625" style="137" bestFit="1" customWidth="1"/>
    <col min="12475" max="12475" width="16.7109375" style="137" bestFit="1" customWidth="1"/>
    <col min="12476" max="12476" width="15.7109375" style="137" bestFit="1" customWidth="1"/>
    <col min="12477" max="12477" width="17.7109375" style="137" bestFit="1" customWidth="1"/>
    <col min="12478" max="12478" width="15.7109375" style="137" bestFit="1" customWidth="1"/>
    <col min="12479" max="12479" width="18" style="137" bestFit="1" customWidth="1"/>
    <col min="12480" max="12480" width="13.140625" style="137" bestFit="1" customWidth="1"/>
    <col min="12481" max="12481" width="17.7109375" style="137" bestFit="1" customWidth="1"/>
    <col min="12482" max="12482" width="15.140625" style="137" bestFit="1" customWidth="1"/>
    <col min="12483" max="12483" width="18" style="137" bestFit="1" customWidth="1"/>
    <col min="12484" max="12484" width="15.7109375" style="137" bestFit="1" customWidth="1"/>
    <col min="12485" max="12486" width="15.140625" style="137" bestFit="1" customWidth="1"/>
    <col min="12487" max="12487" width="15.7109375" style="137" bestFit="1" customWidth="1"/>
    <col min="12488" max="12488" width="12.85546875" style="137" customWidth="1"/>
    <col min="12489" max="12489" width="17.7109375" style="137" bestFit="1" customWidth="1"/>
    <col min="12490" max="12490" width="15.85546875" style="137" bestFit="1" customWidth="1"/>
    <col min="12491" max="12491" width="18" style="137" bestFit="1" customWidth="1"/>
    <col min="12492" max="12492" width="10.5703125" style="137" bestFit="1" customWidth="1"/>
    <col min="12493" max="12493" width="17.7109375" style="137" bestFit="1" customWidth="1"/>
    <col min="12494" max="12494" width="15.140625" style="137" bestFit="1" customWidth="1"/>
    <col min="12495" max="12495" width="18" style="137" bestFit="1" customWidth="1"/>
    <col min="12496" max="12496" width="15.7109375" style="137" bestFit="1" customWidth="1"/>
    <col min="12497" max="12497" width="17.7109375" style="137" bestFit="1" customWidth="1"/>
    <col min="12498" max="12498" width="15.7109375" style="137" bestFit="1" customWidth="1"/>
    <col min="12499" max="12499" width="18" style="137" bestFit="1" customWidth="1"/>
    <col min="12500" max="12500" width="12.85546875" style="137" bestFit="1" customWidth="1"/>
    <col min="12501" max="12501" width="12.42578125" style="137" bestFit="1" customWidth="1"/>
    <col min="12502" max="12502" width="10.7109375" style="137" bestFit="1" customWidth="1"/>
    <col min="12503" max="12503" width="10.140625" style="137" customWidth="1"/>
    <col min="12504" max="12504" width="13.140625" style="137" bestFit="1" customWidth="1"/>
    <col min="12505" max="12508" width="0" style="137" hidden="1" customWidth="1"/>
    <col min="12509" max="12509" width="15.140625" style="137" bestFit="1" customWidth="1"/>
    <col min="12510" max="12510" width="13" style="137" bestFit="1" customWidth="1"/>
    <col min="12511" max="12511" width="15.28515625" style="137" bestFit="1" customWidth="1"/>
    <col min="12512" max="12512" width="12.85546875" style="137" bestFit="1" customWidth="1"/>
    <col min="12513" max="12516" width="0" style="137" hidden="1" customWidth="1"/>
    <col min="12517" max="12518" width="17.7109375" style="137" bestFit="1" customWidth="1"/>
    <col min="12519" max="12519" width="18.85546875" style="137" bestFit="1" customWidth="1"/>
    <col min="12520" max="12520" width="12.85546875" style="137" bestFit="1" customWidth="1"/>
    <col min="12521" max="12521" width="17.7109375" style="137" bestFit="1" customWidth="1"/>
    <col min="12522" max="12522" width="12.5703125" style="137" bestFit="1" customWidth="1"/>
    <col min="12523" max="12523" width="18" style="137" bestFit="1" customWidth="1"/>
    <col min="12524" max="12524" width="13" style="137" customWidth="1"/>
    <col min="12525" max="12525" width="15.140625" style="137" bestFit="1" customWidth="1"/>
    <col min="12526" max="12526" width="13" style="137" bestFit="1" customWidth="1"/>
    <col min="12527" max="12527" width="16.7109375" style="137" bestFit="1" customWidth="1"/>
    <col min="12528" max="12528" width="13.140625" style="137" bestFit="1" customWidth="1"/>
    <col min="12529" max="12531" width="12.140625" style="137" customWidth="1"/>
    <col min="12532" max="12533" width="14" style="137" customWidth="1"/>
    <col min="12534" max="12534" width="26.28515625" style="137" customWidth="1"/>
    <col min="12535" max="12535" width="15.42578125" style="137" bestFit="1" customWidth="1"/>
    <col min="12536" max="12536" width="11.140625" style="137" bestFit="1" customWidth="1"/>
    <col min="12537" max="12537" width="9.140625" style="137"/>
    <col min="12538" max="12538" width="9.28515625" style="137" bestFit="1" customWidth="1"/>
    <col min="12539" max="12686" width="9.140625" style="137"/>
    <col min="12687" max="12687" width="6" style="137" bestFit="1" customWidth="1"/>
    <col min="12688" max="12688" width="23.7109375" style="137" customWidth="1"/>
    <col min="12689" max="12689" width="19.5703125" style="137" bestFit="1" customWidth="1"/>
    <col min="12690" max="12690" width="19.7109375" style="137" bestFit="1" customWidth="1"/>
    <col min="12691" max="12691" width="18.85546875" style="137" bestFit="1" customWidth="1"/>
    <col min="12692" max="12692" width="12.85546875" style="137" bestFit="1" customWidth="1"/>
    <col min="12693" max="12693" width="17.7109375" style="137" bestFit="1" customWidth="1"/>
    <col min="12694" max="12694" width="17.5703125" style="137" bestFit="1" customWidth="1"/>
    <col min="12695" max="12695" width="18.85546875" style="137" bestFit="1" customWidth="1"/>
    <col min="12696" max="12696" width="12.42578125" style="137" bestFit="1" customWidth="1"/>
    <col min="12697" max="12697" width="15.85546875" style="137" bestFit="1" customWidth="1"/>
    <col min="12698" max="12698" width="17.7109375" style="137" bestFit="1" customWidth="1"/>
    <col min="12699" max="12699" width="18" style="137" bestFit="1" customWidth="1"/>
    <col min="12700" max="12700" width="13.5703125" style="137" customWidth="1"/>
    <col min="12701" max="12701" width="15.85546875" style="137" bestFit="1" customWidth="1"/>
    <col min="12702" max="12702" width="15.140625" style="137" bestFit="1" customWidth="1"/>
    <col min="12703" max="12703" width="18" style="137" bestFit="1" customWidth="1"/>
    <col min="12704" max="12704" width="13.140625" style="137" bestFit="1" customWidth="1"/>
    <col min="12705" max="12705" width="17.7109375" style="137" bestFit="1" customWidth="1"/>
    <col min="12706" max="12706" width="15.85546875" style="137" customWidth="1"/>
    <col min="12707" max="12707" width="18" style="137" bestFit="1" customWidth="1"/>
    <col min="12708" max="12708" width="13.5703125" style="137" customWidth="1"/>
    <col min="12709" max="12709" width="15.140625" style="137" bestFit="1" customWidth="1"/>
    <col min="12710" max="12710" width="12.85546875" style="137" bestFit="1" customWidth="1"/>
    <col min="12711" max="12711" width="15.28515625" style="137" bestFit="1" customWidth="1"/>
    <col min="12712" max="12712" width="14.85546875" style="137" bestFit="1" customWidth="1"/>
    <col min="12713" max="12714" width="17.5703125" style="137" bestFit="1" customWidth="1"/>
    <col min="12715" max="12715" width="11.140625" style="137" bestFit="1" customWidth="1"/>
    <col min="12716" max="12716" width="13.42578125" style="137" customWidth="1"/>
    <col min="12717" max="12717" width="17.7109375" style="137" bestFit="1" customWidth="1"/>
    <col min="12718" max="12718" width="17.5703125" style="137" bestFit="1" customWidth="1"/>
    <col min="12719" max="12719" width="18" style="137" bestFit="1" customWidth="1"/>
    <col min="12720" max="12722" width="12.85546875" style="137" bestFit="1" customWidth="1"/>
    <col min="12723" max="12723" width="13.85546875" style="137" bestFit="1" customWidth="1"/>
    <col min="12724" max="12725" width="12.85546875" style="137" bestFit="1" customWidth="1"/>
    <col min="12726" max="12726" width="11" style="137" bestFit="1" customWidth="1"/>
    <col min="12727" max="12727" width="13.85546875" style="137" bestFit="1" customWidth="1"/>
    <col min="12728" max="12728" width="14.85546875" style="137" bestFit="1" customWidth="1"/>
    <col min="12729" max="12729" width="17.7109375" style="137" bestFit="1" customWidth="1"/>
    <col min="12730" max="12730" width="15.140625" style="137" bestFit="1" customWidth="1"/>
    <col min="12731" max="12731" width="16.7109375" style="137" bestFit="1" customWidth="1"/>
    <col min="12732" max="12732" width="15.7109375" style="137" bestFit="1" customWidth="1"/>
    <col min="12733" max="12733" width="17.7109375" style="137" bestFit="1" customWidth="1"/>
    <col min="12734" max="12734" width="15.7109375" style="137" bestFit="1" customWidth="1"/>
    <col min="12735" max="12735" width="18" style="137" bestFit="1" customWidth="1"/>
    <col min="12736" max="12736" width="13.140625" style="137" bestFit="1" customWidth="1"/>
    <col min="12737" max="12737" width="17.7109375" style="137" bestFit="1" customWidth="1"/>
    <col min="12738" max="12738" width="15.140625" style="137" bestFit="1" customWidth="1"/>
    <col min="12739" max="12739" width="18" style="137" bestFit="1" customWidth="1"/>
    <col min="12740" max="12740" width="15.7109375" style="137" bestFit="1" customWidth="1"/>
    <col min="12741" max="12742" width="15.140625" style="137" bestFit="1" customWidth="1"/>
    <col min="12743" max="12743" width="15.7109375" style="137" bestFit="1" customWidth="1"/>
    <col min="12744" max="12744" width="12.85546875" style="137" customWidth="1"/>
    <col min="12745" max="12745" width="17.7109375" style="137" bestFit="1" customWidth="1"/>
    <col min="12746" max="12746" width="15.85546875" style="137" bestFit="1" customWidth="1"/>
    <col min="12747" max="12747" width="18" style="137" bestFit="1" customWidth="1"/>
    <col min="12748" max="12748" width="10.5703125" style="137" bestFit="1" customWidth="1"/>
    <col min="12749" max="12749" width="17.7109375" style="137" bestFit="1" customWidth="1"/>
    <col min="12750" max="12750" width="15.140625" style="137" bestFit="1" customWidth="1"/>
    <col min="12751" max="12751" width="18" style="137" bestFit="1" customWidth="1"/>
    <col min="12752" max="12752" width="15.7109375" style="137" bestFit="1" customWidth="1"/>
    <col min="12753" max="12753" width="17.7109375" style="137" bestFit="1" customWidth="1"/>
    <col min="12754" max="12754" width="15.7109375" style="137" bestFit="1" customWidth="1"/>
    <col min="12755" max="12755" width="18" style="137" bestFit="1" customWidth="1"/>
    <col min="12756" max="12756" width="12.85546875" style="137" bestFit="1" customWidth="1"/>
    <col min="12757" max="12757" width="12.42578125" style="137" bestFit="1" customWidth="1"/>
    <col min="12758" max="12758" width="10.7109375" style="137" bestFit="1" customWidth="1"/>
    <col min="12759" max="12759" width="10.140625" style="137" customWidth="1"/>
    <col min="12760" max="12760" width="13.140625" style="137" bestFit="1" customWidth="1"/>
    <col min="12761" max="12764" width="0" style="137" hidden="1" customWidth="1"/>
    <col min="12765" max="12765" width="15.140625" style="137" bestFit="1" customWidth="1"/>
    <col min="12766" max="12766" width="13" style="137" bestFit="1" customWidth="1"/>
    <col min="12767" max="12767" width="15.28515625" style="137" bestFit="1" customWidth="1"/>
    <col min="12768" max="12768" width="12.85546875" style="137" bestFit="1" customWidth="1"/>
    <col min="12769" max="12772" width="0" style="137" hidden="1" customWidth="1"/>
    <col min="12773" max="12774" width="17.7109375" style="137" bestFit="1" customWidth="1"/>
    <col min="12775" max="12775" width="18.85546875" style="137" bestFit="1" customWidth="1"/>
    <col min="12776" max="12776" width="12.85546875" style="137" bestFit="1" customWidth="1"/>
    <col min="12777" max="12777" width="17.7109375" style="137" bestFit="1" customWidth="1"/>
    <col min="12778" max="12778" width="12.5703125" style="137" bestFit="1" customWidth="1"/>
    <col min="12779" max="12779" width="18" style="137" bestFit="1" customWidth="1"/>
    <col min="12780" max="12780" width="13" style="137" customWidth="1"/>
    <col min="12781" max="12781" width="15.140625" style="137" bestFit="1" customWidth="1"/>
    <col min="12782" max="12782" width="13" style="137" bestFit="1" customWidth="1"/>
    <col min="12783" max="12783" width="16.7109375" style="137" bestFit="1" customWidth="1"/>
    <col min="12784" max="12784" width="13.140625" style="137" bestFit="1" customWidth="1"/>
    <col min="12785" max="12787" width="12.140625" style="137" customWidth="1"/>
    <col min="12788" max="12789" width="14" style="137" customWidth="1"/>
    <col min="12790" max="12790" width="26.28515625" style="137" customWidth="1"/>
    <col min="12791" max="12791" width="15.42578125" style="137" bestFit="1" customWidth="1"/>
    <col min="12792" max="12792" width="11.140625" style="137" bestFit="1" customWidth="1"/>
    <col min="12793" max="12793" width="9.140625" style="137"/>
    <col min="12794" max="12794" width="9.28515625" style="137" bestFit="1" customWidth="1"/>
    <col min="12795" max="12942" width="9.140625" style="137"/>
    <col min="12943" max="12943" width="6" style="137" bestFit="1" customWidth="1"/>
    <col min="12944" max="12944" width="23.7109375" style="137" customWidth="1"/>
    <col min="12945" max="12945" width="19.5703125" style="137" bestFit="1" customWidth="1"/>
    <col min="12946" max="12946" width="19.7109375" style="137" bestFit="1" customWidth="1"/>
    <col min="12947" max="12947" width="18.85546875" style="137" bestFit="1" customWidth="1"/>
    <col min="12948" max="12948" width="12.85546875" style="137" bestFit="1" customWidth="1"/>
    <col min="12949" max="12949" width="17.7109375" style="137" bestFit="1" customWidth="1"/>
    <col min="12950" max="12950" width="17.5703125" style="137" bestFit="1" customWidth="1"/>
    <col min="12951" max="12951" width="18.85546875" style="137" bestFit="1" customWidth="1"/>
    <col min="12952" max="12952" width="12.42578125" style="137" bestFit="1" customWidth="1"/>
    <col min="12953" max="12953" width="15.85546875" style="137" bestFit="1" customWidth="1"/>
    <col min="12954" max="12954" width="17.7109375" style="137" bestFit="1" customWidth="1"/>
    <col min="12955" max="12955" width="18" style="137" bestFit="1" customWidth="1"/>
    <col min="12956" max="12956" width="13.5703125" style="137" customWidth="1"/>
    <col min="12957" max="12957" width="15.85546875" style="137" bestFit="1" customWidth="1"/>
    <col min="12958" max="12958" width="15.140625" style="137" bestFit="1" customWidth="1"/>
    <col min="12959" max="12959" width="18" style="137" bestFit="1" customWidth="1"/>
    <col min="12960" max="12960" width="13.140625" style="137" bestFit="1" customWidth="1"/>
    <col min="12961" max="12961" width="17.7109375" style="137" bestFit="1" customWidth="1"/>
    <col min="12962" max="12962" width="15.85546875" style="137" customWidth="1"/>
    <col min="12963" max="12963" width="18" style="137" bestFit="1" customWidth="1"/>
    <col min="12964" max="12964" width="13.5703125" style="137" customWidth="1"/>
    <col min="12965" max="12965" width="15.140625" style="137" bestFit="1" customWidth="1"/>
    <col min="12966" max="12966" width="12.85546875" style="137" bestFit="1" customWidth="1"/>
    <col min="12967" max="12967" width="15.28515625" style="137" bestFit="1" customWidth="1"/>
    <col min="12968" max="12968" width="14.85546875" style="137" bestFit="1" customWidth="1"/>
    <col min="12969" max="12970" width="17.5703125" style="137" bestFit="1" customWidth="1"/>
    <col min="12971" max="12971" width="11.140625" style="137" bestFit="1" customWidth="1"/>
    <col min="12972" max="12972" width="13.42578125" style="137" customWidth="1"/>
    <col min="12973" max="12973" width="17.7109375" style="137" bestFit="1" customWidth="1"/>
    <col min="12974" max="12974" width="17.5703125" style="137" bestFit="1" customWidth="1"/>
    <col min="12975" max="12975" width="18" style="137" bestFit="1" customWidth="1"/>
    <col min="12976" max="12978" width="12.85546875" style="137" bestFit="1" customWidth="1"/>
    <col min="12979" max="12979" width="13.85546875" style="137" bestFit="1" customWidth="1"/>
    <col min="12980" max="12981" width="12.85546875" style="137" bestFit="1" customWidth="1"/>
    <col min="12982" max="12982" width="11" style="137" bestFit="1" customWidth="1"/>
    <col min="12983" max="12983" width="13.85546875" style="137" bestFit="1" customWidth="1"/>
    <col min="12984" max="12984" width="14.85546875" style="137" bestFit="1" customWidth="1"/>
    <col min="12985" max="12985" width="17.7109375" style="137" bestFit="1" customWidth="1"/>
    <col min="12986" max="12986" width="15.140625" style="137" bestFit="1" customWidth="1"/>
    <col min="12987" max="12987" width="16.7109375" style="137" bestFit="1" customWidth="1"/>
    <col min="12988" max="12988" width="15.7109375" style="137" bestFit="1" customWidth="1"/>
    <col min="12989" max="12989" width="17.7109375" style="137" bestFit="1" customWidth="1"/>
    <col min="12990" max="12990" width="15.7109375" style="137" bestFit="1" customWidth="1"/>
    <col min="12991" max="12991" width="18" style="137" bestFit="1" customWidth="1"/>
    <col min="12992" max="12992" width="13.140625" style="137" bestFit="1" customWidth="1"/>
    <col min="12993" max="12993" width="17.7109375" style="137" bestFit="1" customWidth="1"/>
    <col min="12994" max="12994" width="15.140625" style="137" bestFit="1" customWidth="1"/>
    <col min="12995" max="12995" width="18" style="137" bestFit="1" customWidth="1"/>
    <col min="12996" max="12996" width="15.7109375" style="137" bestFit="1" customWidth="1"/>
    <col min="12997" max="12998" width="15.140625" style="137" bestFit="1" customWidth="1"/>
    <col min="12999" max="12999" width="15.7109375" style="137" bestFit="1" customWidth="1"/>
    <col min="13000" max="13000" width="12.85546875" style="137" customWidth="1"/>
    <col min="13001" max="13001" width="17.7109375" style="137" bestFit="1" customWidth="1"/>
    <col min="13002" max="13002" width="15.85546875" style="137" bestFit="1" customWidth="1"/>
    <col min="13003" max="13003" width="18" style="137" bestFit="1" customWidth="1"/>
    <col min="13004" max="13004" width="10.5703125" style="137" bestFit="1" customWidth="1"/>
    <col min="13005" max="13005" width="17.7109375" style="137" bestFit="1" customWidth="1"/>
    <col min="13006" max="13006" width="15.140625" style="137" bestFit="1" customWidth="1"/>
    <col min="13007" max="13007" width="18" style="137" bestFit="1" customWidth="1"/>
    <col min="13008" max="13008" width="15.7109375" style="137" bestFit="1" customWidth="1"/>
    <col min="13009" max="13009" width="17.7109375" style="137" bestFit="1" customWidth="1"/>
    <col min="13010" max="13010" width="15.7109375" style="137" bestFit="1" customWidth="1"/>
    <col min="13011" max="13011" width="18" style="137" bestFit="1" customWidth="1"/>
    <col min="13012" max="13012" width="12.85546875" style="137" bestFit="1" customWidth="1"/>
    <col min="13013" max="13013" width="12.42578125" style="137" bestFit="1" customWidth="1"/>
    <col min="13014" max="13014" width="10.7109375" style="137" bestFit="1" customWidth="1"/>
    <col min="13015" max="13015" width="10.140625" style="137" customWidth="1"/>
    <col min="13016" max="13016" width="13.140625" style="137" bestFit="1" customWidth="1"/>
    <col min="13017" max="13020" width="0" style="137" hidden="1" customWidth="1"/>
    <col min="13021" max="13021" width="15.140625" style="137" bestFit="1" customWidth="1"/>
    <col min="13022" max="13022" width="13" style="137" bestFit="1" customWidth="1"/>
    <col min="13023" max="13023" width="15.28515625" style="137" bestFit="1" customWidth="1"/>
    <col min="13024" max="13024" width="12.85546875" style="137" bestFit="1" customWidth="1"/>
    <col min="13025" max="13028" width="0" style="137" hidden="1" customWidth="1"/>
    <col min="13029" max="13030" width="17.7109375" style="137" bestFit="1" customWidth="1"/>
    <col min="13031" max="13031" width="18.85546875" style="137" bestFit="1" customWidth="1"/>
    <col min="13032" max="13032" width="12.85546875" style="137" bestFit="1" customWidth="1"/>
    <col min="13033" max="13033" width="17.7109375" style="137" bestFit="1" customWidth="1"/>
    <col min="13034" max="13034" width="12.5703125" style="137" bestFit="1" customWidth="1"/>
    <col min="13035" max="13035" width="18" style="137" bestFit="1" customWidth="1"/>
    <col min="13036" max="13036" width="13" style="137" customWidth="1"/>
    <col min="13037" max="13037" width="15.140625" style="137" bestFit="1" customWidth="1"/>
    <col min="13038" max="13038" width="13" style="137" bestFit="1" customWidth="1"/>
    <col min="13039" max="13039" width="16.7109375" style="137" bestFit="1" customWidth="1"/>
    <col min="13040" max="13040" width="13.140625" style="137" bestFit="1" customWidth="1"/>
    <col min="13041" max="13043" width="12.140625" style="137" customWidth="1"/>
    <col min="13044" max="13045" width="14" style="137" customWidth="1"/>
    <col min="13046" max="13046" width="26.28515625" style="137" customWidth="1"/>
    <col min="13047" max="13047" width="15.42578125" style="137" bestFit="1" customWidth="1"/>
    <col min="13048" max="13048" width="11.140625" style="137" bestFit="1" customWidth="1"/>
    <col min="13049" max="13049" width="9.140625" style="137"/>
    <col min="13050" max="13050" width="9.28515625" style="137" bestFit="1" customWidth="1"/>
    <col min="13051" max="13198" width="9.140625" style="137"/>
    <col min="13199" max="13199" width="6" style="137" bestFit="1" customWidth="1"/>
    <col min="13200" max="13200" width="23.7109375" style="137" customWidth="1"/>
    <col min="13201" max="13201" width="19.5703125" style="137" bestFit="1" customWidth="1"/>
    <col min="13202" max="13202" width="19.7109375" style="137" bestFit="1" customWidth="1"/>
    <col min="13203" max="13203" width="18.85546875" style="137" bestFit="1" customWidth="1"/>
    <col min="13204" max="13204" width="12.85546875" style="137" bestFit="1" customWidth="1"/>
    <col min="13205" max="13205" width="17.7109375" style="137" bestFit="1" customWidth="1"/>
    <col min="13206" max="13206" width="17.5703125" style="137" bestFit="1" customWidth="1"/>
    <col min="13207" max="13207" width="18.85546875" style="137" bestFit="1" customWidth="1"/>
    <col min="13208" max="13208" width="12.42578125" style="137" bestFit="1" customWidth="1"/>
    <col min="13209" max="13209" width="15.85546875" style="137" bestFit="1" customWidth="1"/>
    <col min="13210" max="13210" width="17.7109375" style="137" bestFit="1" customWidth="1"/>
    <col min="13211" max="13211" width="18" style="137" bestFit="1" customWidth="1"/>
    <col min="13212" max="13212" width="13.5703125" style="137" customWidth="1"/>
    <col min="13213" max="13213" width="15.85546875" style="137" bestFit="1" customWidth="1"/>
    <col min="13214" max="13214" width="15.140625" style="137" bestFit="1" customWidth="1"/>
    <col min="13215" max="13215" width="18" style="137" bestFit="1" customWidth="1"/>
    <col min="13216" max="13216" width="13.140625" style="137" bestFit="1" customWidth="1"/>
    <col min="13217" max="13217" width="17.7109375" style="137" bestFit="1" customWidth="1"/>
    <col min="13218" max="13218" width="15.85546875" style="137" customWidth="1"/>
    <col min="13219" max="13219" width="18" style="137" bestFit="1" customWidth="1"/>
    <col min="13220" max="13220" width="13.5703125" style="137" customWidth="1"/>
    <col min="13221" max="13221" width="15.140625" style="137" bestFit="1" customWidth="1"/>
    <col min="13222" max="13222" width="12.85546875" style="137" bestFit="1" customWidth="1"/>
    <col min="13223" max="13223" width="15.28515625" style="137" bestFit="1" customWidth="1"/>
    <col min="13224" max="13224" width="14.85546875" style="137" bestFit="1" customWidth="1"/>
    <col min="13225" max="13226" width="17.5703125" style="137" bestFit="1" customWidth="1"/>
    <col min="13227" max="13227" width="11.140625" style="137" bestFit="1" customWidth="1"/>
    <col min="13228" max="13228" width="13.42578125" style="137" customWidth="1"/>
    <col min="13229" max="13229" width="17.7109375" style="137" bestFit="1" customWidth="1"/>
    <col min="13230" max="13230" width="17.5703125" style="137" bestFit="1" customWidth="1"/>
    <col min="13231" max="13231" width="18" style="137" bestFit="1" customWidth="1"/>
    <col min="13232" max="13234" width="12.85546875" style="137" bestFit="1" customWidth="1"/>
    <col min="13235" max="13235" width="13.85546875" style="137" bestFit="1" customWidth="1"/>
    <col min="13236" max="13237" width="12.85546875" style="137" bestFit="1" customWidth="1"/>
    <col min="13238" max="13238" width="11" style="137" bestFit="1" customWidth="1"/>
    <col min="13239" max="13239" width="13.85546875" style="137" bestFit="1" customWidth="1"/>
    <col min="13240" max="13240" width="14.85546875" style="137" bestFit="1" customWidth="1"/>
    <col min="13241" max="13241" width="17.7109375" style="137" bestFit="1" customWidth="1"/>
    <col min="13242" max="13242" width="15.140625" style="137" bestFit="1" customWidth="1"/>
    <col min="13243" max="13243" width="16.7109375" style="137" bestFit="1" customWidth="1"/>
    <col min="13244" max="13244" width="15.7109375" style="137" bestFit="1" customWidth="1"/>
    <col min="13245" max="13245" width="17.7109375" style="137" bestFit="1" customWidth="1"/>
    <col min="13246" max="13246" width="15.7109375" style="137" bestFit="1" customWidth="1"/>
    <col min="13247" max="13247" width="18" style="137" bestFit="1" customWidth="1"/>
    <col min="13248" max="13248" width="13.140625" style="137" bestFit="1" customWidth="1"/>
    <col min="13249" max="13249" width="17.7109375" style="137" bestFit="1" customWidth="1"/>
    <col min="13250" max="13250" width="15.140625" style="137" bestFit="1" customWidth="1"/>
    <col min="13251" max="13251" width="18" style="137" bestFit="1" customWidth="1"/>
    <col min="13252" max="13252" width="15.7109375" style="137" bestFit="1" customWidth="1"/>
    <col min="13253" max="13254" width="15.140625" style="137" bestFit="1" customWidth="1"/>
    <col min="13255" max="13255" width="15.7109375" style="137" bestFit="1" customWidth="1"/>
    <col min="13256" max="13256" width="12.85546875" style="137" customWidth="1"/>
    <col min="13257" max="13257" width="17.7109375" style="137" bestFit="1" customWidth="1"/>
    <col min="13258" max="13258" width="15.85546875" style="137" bestFit="1" customWidth="1"/>
    <col min="13259" max="13259" width="18" style="137" bestFit="1" customWidth="1"/>
    <col min="13260" max="13260" width="10.5703125" style="137" bestFit="1" customWidth="1"/>
    <col min="13261" max="13261" width="17.7109375" style="137" bestFit="1" customWidth="1"/>
    <col min="13262" max="13262" width="15.140625" style="137" bestFit="1" customWidth="1"/>
    <col min="13263" max="13263" width="18" style="137" bestFit="1" customWidth="1"/>
    <col min="13264" max="13264" width="15.7109375" style="137" bestFit="1" customWidth="1"/>
    <col min="13265" max="13265" width="17.7109375" style="137" bestFit="1" customWidth="1"/>
    <col min="13266" max="13266" width="15.7109375" style="137" bestFit="1" customWidth="1"/>
    <col min="13267" max="13267" width="18" style="137" bestFit="1" customWidth="1"/>
    <col min="13268" max="13268" width="12.85546875" style="137" bestFit="1" customWidth="1"/>
    <col min="13269" max="13269" width="12.42578125" style="137" bestFit="1" customWidth="1"/>
    <col min="13270" max="13270" width="10.7109375" style="137" bestFit="1" customWidth="1"/>
    <col min="13271" max="13271" width="10.140625" style="137" customWidth="1"/>
    <col min="13272" max="13272" width="13.140625" style="137" bestFit="1" customWidth="1"/>
    <col min="13273" max="13276" width="0" style="137" hidden="1" customWidth="1"/>
    <col min="13277" max="13277" width="15.140625" style="137" bestFit="1" customWidth="1"/>
    <col min="13278" max="13278" width="13" style="137" bestFit="1" customWidth="1"/>
    <col min="13279" max="13279" width="15.28515625" style="137" bestFit="1" customWidth="1"/>
    <col min="13280" max="13280" width="12.85546875" style="137" bestFit="1" customWidth="1"/>
    <col min="13281" max="13284" width="0" style="137" hidden="1" customWidth="1"/>
    <col min="13285" max="13286" width="17.7109375" style="137" bestFit="1" customWidth="1"/>
    <col min="13287" max="13287" width="18.85546875" style="137" bestFit="1" customWidth="1"/>
    <col min="13288" max="13288" width="12.85546875" style="137" bestFit="1" customWidth="1"/>
    <col min="13289" max="13289" width="17.7109375" style="137" bestFit="1" customWidth="1"/>
    <col min="13290" max="13290" width="12.5703125" style="137" bestFit="1" customWidth="1"/>
    <col min="13291" max="13291" width="18" style="137" bestFit="1" customWidth="1"/>
    <col min="13292" max="13292" width="13" style="137" customWidth="1"/>
    <col min="13293" max="13293" width="15.140625" style="137" bestFit="1" customWidth="1"/>
    <col min="13294" max="13294" width="13" style="137" bestFit="1" customWidth="1"/>
    <col min="13295" max="13295" width="16.7109375" style="137" bestFit="1" customWidth="1"/>
    <col min="13296" max="13296" width="13.140625" style="137" bestFit="1" customWidth="1"/>
    <col min="13297" max="13299" width="12.140625" style="137" customWidth="1"/>
    <col min="13300" max="13301" width="14" style="137" customWidth="1"/>
    <col min="13302" max="13302" width="26.28515625" style="137" customWidth="1"/>
    <col min="13303" max="13303" width="15.42578125" style="137" bestFit="1" customWidth="1"/>
    <col min="13304" max="13304" width="11.140625" style="137" bestFit="1" customWidth="1"/>
    <col min="13305" max="13305" width="9.140625" style="137"/>
    <col min="13306" max="13306" width="9.28515625" style="137" bestFit="1" customWidth="1"/>
    <col min="13307" max="13454" width="9.140625" style="137"/>
    <col min="13455" max="13455" width="6" style="137" bestFit="1" customWidth="1"/>
    <col min="13456" max="13456" width="23.7109375" style="137" customWidth="1"/>
    <col min="13457" max="13457" width="19.5703125" style="137" bestFit="1" customWidth="1"/>
    <col min="13458" max="13458" width="19.7109375" style="137" bestFit="1" customWidth="1"/>
    <col min="13459" max="13459" width="18.85546875" style="137" bestFit="1" customWidth="1"/>
    <col min="13460" max="13460" width="12.85546875" style="137" bestFit="1" customWidth="1"/>
    <col min="13461" max="13461" width="17.7109375" style="137" bestFit="1" customWidth="1"/>
    <col min="13462" max="13462" width="17.5703125" style="137" bestFit="1" customWidth="1"/>
    <col min="13463" max="13463" width="18.85546875" style="137" bestFit="1" customWidth="1"/>
    <col min="13464" max="13464" width="12.42578125" style="137" bestFit="1" customWidth="1"/>
    <col min="13465" max="13465" width="15.85546875" style="137" bestFit="1" customWidth="1"/>
    <col min="13466" max="13466" width="17.7109375" style="137" bestFit="1" customWidth="1"/>
    <col min="13467" max="13467" width="18" style="137" bestFit="1" customWidth="1"/>
    <col min="13468" max="13468" width="13.5703125" style="137" customWidth="1"/>
    <col min="13469" max="13469" width="15.85546875" style="137" bestFit="1" customWidth="1"/>
    <col min="13470" max="13470" width="15.140625" style="137" bestFit="1" customWidth="1"/>
    <col min="13471" max="13471" width="18" style="137" bestFit="1" customWidth="1"/>
    <col min="13472" max="13472" width="13.140625" style="137" bestFit="1" customWidth="1"/>
    <col min="13473" max="13473" width="17.7109375" style="137" bestFit="1" customWidth="1"/>
    <col min="13474" max="13474" width="15.85546875" style="137" customWidth="1"/>
    <col min="13475" max="13475" width="18" style="137" bestFit="1" customWidth="1"/>
    <col min="13476" max="13476" width="13.5703125" style="137" customWidth="1"/>
    <col min="13477" max="13477" width="15.140625" style="137" bestFit="1" customWidth="1"/>
    <col min="13478" max="13478" width="12.85546875" style="137" bestFit="1" customWidth="1"/>
    <col min="13479" max="13479" width="15.28515625" style="137" bestFit="1" customWidth="1"/>
    <col min="13480" max="13480" width="14.85546875" style="137" bestFit="1" customWidth="1"/>
    <col min="13481" max="13482" width="17.5703125" style="137" bestFit="1" customWidth="1"/>
    <col min="13483" max="13483" width="11.140625" style="137" bestFit="1" customWidth="1"/>
    <col min="13484" max="13484" width="13.42578125" style="137" customWidth="1"/>
    <col min="13485" max="13485" width="17.7109375" style="137" bestFit="1" customWidth="1"/>
    <col min="13486" max="13486" width="17.5703125" style="137" bestFit="1" customWidth="1"/>
    <col min="13487" max="13487" width="18" style="137" bestFit="1" customWidth="1"/>
    <col min="13488" max="13490" width="12.85546875" style="137" bestFit="1" customWidth="1"/>
    <col min="13491" max="13491" width="13.85546875" style="137" bestFit="1" customWidth="1"/>
    <col min="13492" max="13493" width="12.85546875" style="137" bestFit="1" customWidth="1"/>
    <col min="13494" max="13494" width="11" style="137" bestFit="1" customWidth="1"/>
    <col min="13495" max="13495" width="13.85546875" style="137" bestFit="1" customWidth="1"/>
    <col min="13496" max="13496" width="14.85546875" style="137" bestFit="1" customWidth="1"/>
    <col min="13497" max="13497" width="17.7109375" style="137" bestFit="1" customWidth="1"/>
    <col min="13498" max="13498" width="15.140625" style="137" bestFit="1" customWidth="1"/>
    <col min="13499" max="13499" width="16.7109375" style="137" bestFit="1" customWidth="1"/>
    <col min="13500" max="13500" width="15.7109375" style="137" bestFit="1" customWidth="1"/>
    <col min="13501" max="13501" width="17.7109375" style="137" bestFit="1" customWidth="1"/>
    <col min="13502" max="13502" width="15.7109375" style="137" bestFit="1" customWidth="1"/>
    <col min="13503" max="13503" width="18" style="137" bestFit="1" customWidth="1"/>
    <col min="13504" max="13504" width="13.140625" style="137" bestFit="1" customWidth="1"/>
    <col min="13505" max="13505" width="17.7109375" style="137" bestFit="1" customWidth="1"/>
    <col min="13506" max="13506" width="15.140625" style="137" bestFit="1" customWidth="1"/>
    <col min="13507" max="13507" width="18" style="137" bestFit="1" customWidth="1"/>
    <col min="13508" max="13508" width="15.7109375" style="137" bestFit="1" customWidth="1"/>
    <col min="13509" max="13510" width="15.140625" style="137" bestFit="1" customWidth="1"/>
    <col min="13511" max="13511" width="15.7109375" style="137" bestFit="1" customWidth="1"/>
    <col min="13512" max="13512" width="12.85546875" style="137" customWidth="1"/>
    <col min="13513" max="13513" width="17.7109375" style="137" bestFit="1" customWidth="1"/>
    <col min="13514" max="13514" width="15.85546875" style="137" bestFit="1" customWidth="1"/>
    <col min="13515" max="13515" width="18" style="137" bestFit="1" customWidth="1"/>
    <col min="13516" max="13516" width="10.5703125" style="137" bestFit="1" customWidth="1"/>
    <col min="13517" max="13517" width="17.7109375" style="137" bestFit="1" customWidth="1"/>
    <col min="13518" max="13518" width="15.140625" style="137" bestFit="1" customWidth="1"/>
    <col min="13519" max="13519" width="18" style="137" bestFit="1" customWidth="1"/>
    <col min="13520" max="13520" width="15.7109375" style="137" bestFit="1" customWidth="1"/>
    <col min="13521" max="13521" width="17.7109375" style="137" bestFit="1" customWidth="1"/>
    <col min="13522" max="13522" width="15.7109375" style="137" bestFit="1" customWidth="1"/>
    <col min="13523" max="13523" width="18" style="137" bestFit="1" customWidth="1"/>
    <col min="13524" max="13524" width="12.85546875" style="137" bestFit="1" customWidth="1"/>
    <col min="13525" max="13525" width="12.42578125" style="137" bestFit="1" customWidth="1"/>
    <col min="13526" max="13526" width="10.7109375" style="137" bestFit="1" customWidth="1"/>
    <col min="13527" max="13527" width="10.140625" style="137" customWidth="1"/>
    <col min="13528" max="13528" width="13.140625" style="137" bestFit="1" customWidth="1"/>
    <col min="13529" max="13532" width="0" style="137" hidden="1" customWidth="1"/>
    <col min="13533" max="13533" width="15.140625" style="137" bestFit="1" customWidth="1"/>
    <col min="13534" max="13534" width="13" style="137" bestFit="1" customWidth="1"/>
    <col min="13535" max="13535" width="15.28515625" style="137" bestFit="1" customWidth="1"/>
    <col min="13536" max="13536" width="12.85546875" style="137" bestFit="1" customWidth="1"/>
    <col min="13537" max="13540" width="0" style="137" hidden="1" customWidth="1"/>
    <col min="13541" max="13542" width="17.7109375" style="137" bestFit="1" customWidth="1"/>
    <col min="13543" max="13543" width="18.85546875" style="137" bestFit="1" customWidth="1"/>
    <col min="13544" max="13544" width="12.85546875" style="137" bestFit="1" customWidth="1"/>
    <col min="13545" max="13545" width="17.7109375" style="137" bestFit="1" customWidth="1"/>
    <col min="13546" max="13546" width="12.5703125" style="137" bestFit="1" customWidth="1"/>
    <col min="13547" max="13547" width="18" style="137" bestFit="1" customWidth="1"/>
    <col min="13548" max="13548" width="13" style="137" customWidth="1"/>
    <col min="13549" max="13549" width="15.140625" style="137" bestFit="1" customWidth="1"/>
    <col min="13550" max="13550" width="13" style="137" bestFit="1" customWidth="1"/>
    <col min="13551" max="13551" width="16.7109375" style="137" bestFit="1" customWidth="1"/>
    <col min="13552" max="13552" width="13.140625" style="137" bestFit="1" customWidth="1"/>
    <col min="13553" max="13555" width="12.140625" style="137" customWidth="1"/>
    <col min="13556" max="13557" width="14" style="137" customWidth="1"/>
    <col min="13558" max="13558" width="26.28515625" style="137" customWidth="1"/>
    <col min="13559" max="13559" width="15.42578125" style="137" bestFit="1" customWidth="1"/>
    <col min="13560" max="13560" width="11.140625" style="137" bestFit="1" customWidth="1"/>
    <col min="13561" max="13561" width="9.140625" style="137"/>
    <col min="13562" max="13562" width="9.28515625" style="137" bestFit="1" customWidth="1"/>
    <col min="13563" max="13710" width="9.140625" style="137"/>
    <col min="13711" max="13711" width="6" style="137" bestFit="1" customWidth="1"/>
    <col min="13712" max="13712" width="23.7109375" style="137" customWidth="1"/>
    <col min="13713" max="13713" width="19.5703125" style="137" bestFit="1" customWidth="1"/>
    <col min="13714" max="13714" width="19.7109375" style="137" bestFit="1" customWidth="1"/>
    <col min="13715" max="13715" width="18.85546875" style="137" bestFit="1" customWidth="1"/>
    <col min="13716" max="13716" width="12.85546875" style="137" bestFit="1" customWidth="1"/>
    <col min="13717" max="13717" width="17.7109375" style="137" bestFit="1" customWidth="1"/>
    <col min="13718" max="13718" width="17.5703125" style="137" bestFit="1" customWidth="1"/>
    <col min="13719" max="13719" width="18.85546875" style="137" bestFit="1" customWidth="1"/>
    <col min="13720" max="13720" width="12.42578125" style="137" bestFit="1" customWidth="1"/>
    <col min="13721" max="13721" width="15.85546875" style="137" bestFit="1" customWidth="1"/>
    <col min="13722" max="13722" width="17.7109375" style="137" bestFit="1" customWidth="1"/>
    <col min="13723" max="13723" width="18" style="137" bestFit="1" customWidth="1"/>
    <col min="13724" max="13724" width="13.5703125" style="137" customWidth="1"/>
    <col min="13725" max="13725" width="15.85546875" style="137" bestFit="1" customWidth="1"/>
    <col min="13726" max="13726" width="15.140625" style="137" bestFit="1" customWidth="1"/>
    <col min="13727" max="13727" width="18" style="137" bestFit="1" customWidth="1"/>
    <col min="13728" max="13728" width="13.140625" style="137" bestFit="1" customWidth="1"/>
    <col min="13729" max="13729" width="17.7109375" style="137" bestFit="1" customWidth="1"/>
    <col min="13730" max="13730" width="15.85546875" style="137" customWidth="1"/>
    <col min="13731" max="13731" width="18" style="137" bestFit="1" customWidth="1"/>
    <col min="13732" max="13732" width="13.5703125" style="137" customWidth="1"/>
    <col min="13733" max="13733" width="15.140625" style="137" bestFit="1" customWidth="1"/>
    <col min="13734" max="13734" width="12.85546875" style="137" bestFit="1" customWidth="1"/>
    <col min="13735" max="13735" width="15.28515625" style="137" bestFit="1" customWidth="1"/>
    <col min="13736" max="13736" width="14.85546875" style="137" bestFit="1" customWidth="1"/>
    <col min="13737" max="13738" width="17.5703125" style="137" bestFit="1" customWidth="1"/>
    <col min="13739" max="13739" width="11.140625" style="137" bestFit="1" customWidth="1"/>
    <col min="13740" max="13740" width="13.42578125" style="137" customWidth="1"/>
    <col min="13741" max="13741" width="17.7109375" style="137" bestFit="1" customWidth="1"/>
    <col min="13742" max="13742" width="17.5703125" style="137" bestFit="1" customWidth="1"/>
    <col min="13743" max="13743" width="18" style="137" bestFit="1" customWidth="1"/>
    <col min="13744" max="13746" width="12.85546875" style="137" bestFit="1" customWidth="1"/>
    <col min="13747" max="13747" width="13.85546875" style="137" bestFit="1" customWidth="1"/>
    <col min="13748" max="13749" width="12.85546875" style="137" bestFit="1" customWidth="1"/>
    <col min="13750" max="13750" width="11" style="137" bestFit="1" customWidth="1"/>
    <col min="13751" max="13751" width="13.85546875" style="137" bestFit="1" customWidth="1"/>
    <col min="13752" max="13752" width="14.85546875" style="137" bestFit="1" customWidth="1"/>
    <col min="13753" max="13753" width="17.7109375" style="137" bestFit="1" customWidth="1"/>
    <col min="13754" max="13754" width="15.140625" style="137" bestFit="1" customWidth="1"/>
    <col min="13755" max="13755" width="16.7109375" style="137" bestFit="1" customWidth="1"/>
    <col min="13756" max="13756" width="15.7109375" style="137" bestFit="1" customWidth="1"/>
    <col min="13757" max="13757" width="17.7109375" style="137" bestFit="1" customWidth="1"/>
    <col min="13758" max="13758" width="15.7109375" style="137" bestFit="1" customWidth="1"/>
    <col min="13759" max="13759" width="18" style="137" bestFit="1" customWidth="1"/>
    <col min="13760" max="13760" width="13.140625" style="137" bestFit="1" customWidth="1"/>
    <col min="13761" max="13761" width="17.7109375" style="137" bestFit="1" customWidth="1"/>
    <col min="13762" max="13762" width="15.140625" style="137" bestFit="1" customWidth="1"/>
    <col min="13763" max="13763" width="18" style="137" bestFit="1" customWidth="1"/>
    <col min="13764" max="13764" width="15.7109375" style="137" bestFit="1" customWidth="1"/>
    <col min="13765" max="13766" width="15.140625" style="137" bestFit="1" customWidth="1"/>
    <col min="13767" max="13767" width="15.7109375" style="137" bestFit="1" customWidth="1"/>
    <col min="13768" max="13768" width="12.85546875" style="137" customWidth="1"/>
    <col min="13769" max="13769" width="17.7109375" style="137" bestFit="1" customWidth="1"/>
    <col min="13770" max="13770" width="15.85546875" style="137" bestFit="1" customWidth="1"/>
    <col min="13771" max="13771" width="18" style="137" bestFit="1" customWidth="1"/>
    <col min="13772" max="13772" width="10.5703125" style="137" bestFit="1" customWidth="1"/>
    <col min="13773" max="13773" width="17.7109375" style="137" bestFit="1" customWidth="1"/>
    <col min="13774" max="13774" width="15.140625" style="137" bestFit="1" customWidth="1"/>
    <col min="13775" max="13775" width="18" style="137" bestFit="1" customWidth="1"/>
    <col min="13776" max="13776" width="15.7109375" style="137" bestFit="1" customWidth="1"/>
    <col min="13777" max="13777" width="17.7109375" style="137" bestFit="1" customWidth="1"/>
    <col min="13778" max="13778" width="15.7109375" style="137" bestFit="1" customWidth="1"/>
    <col min="13779" max="13779" width="18" style="137" bestFit="1" customWidth="1"/>
    <col min="13780" max="13780" width="12.85546875" style="137" bestFit="1" customWidth="1"/>
    <col min="13781" max="13781" width="12.42578125" style="137" bestFit="1" customWidth="1"/>
    <col min="13782" max="13782" width="10.7109375" style="137" bestFit="1" customWidth="1"/>
    <col min="13783" max="13783" width="10.140625" style="137" customWidth="1"/>
    <col min="13784" max="13784" width="13.140625" style="137" bestFit="1" customWidth="1"/>
    <col min="13785" max="13788" width="0" style="137" hidden="1" customWidth="1"/>
    <col min="13789" max="13789" width="15.140625" style="137" bestFit="1" customWidth="1"/>
    <col min="13790" max="13790" width="13" style="137" bestFit="1" customWidth="1"/>
    <col min="13791" max="13791" width="15.28515625" style="137" bestFit="1" customWidth="1"/>
    <col min="13792" max="13792" width="12.85546875" style="137" bestFit="1" customWidth="1"/>
    <col min="13793" max="13796" width="0" style="137" hidden="1" customWidth="1"/>
    <col min="13797" max="13798" width="17.7109375" style="137" bestFit="1" customWidth="1"/>
    <col min="13799" max="13799" width="18.85546875" style="137" bestFit="1" customWidth="1"/>
    <col min="13800" max="13800" width="12.85546875" style="137" bestFit="1" customWidth="1"/>
    <col min="13801" max="13801" width="17.7109375" style="137" bestFit="1" customWidth="1"/>
    <col min="13802" max="13802" width="12.5703125" style="137" bestFit="1" customWidth="1"/>
    <col min="13803" max="13803" width="18" style="137" bestFit="1" customWidth="1"/>
    <col min="13804" max="13804" width="13" style="137" customWidth="1"/>
    <col min="13805" max="13805" width="15.140625" style="137" bestFit="1" customWidth="1"/>
    <col min="13806" max="13806" width="13" style="137" bestFit="1" customWidth="1"/>
    <col min="13807" max="13807" width="16.7109375" style="137" bestFit="1" customWidth="1"/>
    <col min="13808" max="13808" width="13.140625" style="137" bestFit="1" customWidth="1"/>
    <col min="13809" max="13811" width="12.140625" style="137" customWidth="1"/>
    <col min="13812" max="13813" width="14" style="137" customWidth="1"/>
    <col min="13814" max="13814" width="26.28515625" style="137" customWidth="1"/>
    <col min="13815" max="13815" width="15.42578125" style="137" bestFit="1" customWidth="1"/>
    <col min="13816" max="13816" width="11.140625" style="137" bestFit="1" customWidth="1"/>
    <col min="13817" max="13817" width="9.140625" style="137"/>
    <col min="13818" max="13818" width="9.28515625" style="137" bestFit="1" customWidth="1"/>
    <col min="13819" max="13966" width="9.140625" style="137"/>
    <col min="13967" max="13967" width="6" style="137" bestFit="1" customWidth="1"/>
    <col min="13968" max="13968" width="23.7109375" style="137" customWidth="1"/>
    <col min="13969" max="13969" width="19.5703125" style="137" bestFit="1" customWidth="1"/>
    <col min="13970" max="13970" width="19.7109375" style="137" bestFit="1" customWidth="1"/>
    <col min="13971" max="13971" width="18.85546875" style="137" bestFit="1" customWidth="1"/>
    <col min="13972" max="13972" width="12.85546875" style="137" bestFit="1" customWidth="1"/>
    <col min="13973" max="13973" width="17.7109375" style="137" bestFit="1" customWidth="1"/>
    <col min="13974" max="13974" width="17.5703125" style="137" bestFit="1" customWidth="1"/>
    <col min="13975" max="13975" width="18.85546875" style="137" bestFit="1" customWidth="1"/>
    <col min="13976" max="13976" width="12.42578125" style="137" bestFit="1" customWidth="1"/>
    <col min="13977" max="13977" width="15.85546875" style="137" bestFit="1" customWidth="1"/>
    <col min="13978" max="13978" width="17.7109375" style="137" bestFit="1" customWidth="1"/>
    <col min="13979" max="13979" width="18" style="137" bestFit="1" customWidth="1"/>
    <col min="13980" max="13980" width="13.5703125" style="137" customWidth="1"/>
    <col min="13981" max="13981" width="15.85546875" style="137" bestFit="1" customWidth="1"/>
    <col min="13982" max="13982" width="15.140625" style="137" bestFit="1" customWidth="1"/>
    <col min="13983" max="13983" width="18" style="137" bestFit="1" customWidth="1"/>
    <col min="13984" max="13984" width="13.140625" style="137" bestFit="1" customWidth="1"/>
    <col min="13985" max="13985" width="17.7109375" style="137" bestFit="1" customWidth="1"/>
    <col min="13986" max="13986" width="15.85546875" style="137" customWidth="1"/>
    <col min="13987" max="13987" width="18" style="137" bestFit="1" customWidth="1"/>
    <col min="13988" max="13988" width="13.5703125" style="137" customWidth="1"/>
    <col min="13989" max="13989" width="15.140625" style="137" bestFit="1" customWidth="1"/>
    <col min="13990" max="13990" width="12.85546875" style="137" bestFit="1" customWidth="1"/>
    <col min="13991" max="13991" width="15.28515625" style="137" bestFit="1" customWidth="1"/>
    <col min="13992" max="13992" width="14.85546875" style="137" bestFit="1" customWidth="1"/>
    <col min="13993" max="13994" width="17.5703125" style="137" bestFit="1" customWidth="1"/>
    <col min="13995" max="13995" width="11.140625" style="137" bestFit="1" customWidth="1"/>
    <col min="13996" max="13996" width="13.42578125" style="137" customWidth="1"/>
    <col min="13997" max="13997" width="17.7109375" style="137" bestFit="1" customWidth="1"/>
    <col min="13998" max="13998" width="17.5703125" style="137" bestFit="1" customWidth="1"/>
    <col min="13999" max="13999" width="18" style="137" bestFit="1" customWidth="1"/>
    <col min="14000" max="14002" width="12.85546875" style="137" bestFit="1" customWidth="1"/>
    <col min="14003" max="14003" width="13.85546875" style="137" bestFit="1" customWidth="1"/>
    <col min="14004" max="14005" width="12.85546875" style="137" bestFit="1" customWidth="1"/>
    <col min="14006" max="14006" width="11" style="137" bestFit="1" customWidth="1"/>
    <col min="14007" max="14007" width="13.85546875" style="137" bestFit="1" customWidth="1"/>
    <col min="14008" max="14008" width="14.85546875" style="137" bestFit="1" customWidth="1"/>
    <col min="14009" max="14009" width="17.7109375" style="137" bestFit="1" customWidth="1"/>
    <col min="14010" max="14010" width="15.140625" style="137" bestFit="1" customWidth="1"/>
    <col min="14011" max="14011" width="16.7109375" style="137" bestFit="1" customWidth="1"/>
    <col min="14012" max="14012" width="15.7109375" style="137" bestFit="1" customWidth="1"/>
    <col min="14013" max="14013" width="17.7109375" style="137" bestFit="1" customWidth="1"/>
    <col min="14014" max="14014" width="15.7109375" style="137" bestFit="1" customWidth="1"/>
    <col min="14015" max="14015" width="18" style="137" bestFit="1" customWidth="1"/>
    <col min="14016" max="14016" width="13.140625" style="137" bestFit="1" customWidth="1"/>
    <col min="14017" max="14017" width="17.7109375" style="137" bestFit="1" customWidth="1"/>
    <col min="14018" max="14018" width="15.140625" style="137" bestFit="1" customWidth="1"/>
    <col min="14019" max="14019" width="18" style="137" bestFit="1" customWidth="1"/>
    <col min="14020" max="14020" width="15.7109375" style="137" bestFit="1" customWidth="1"/>
    <col min="14021" max="14022" width="15.140625" style="137" bestFit="1" customWidth="1"/>
    <col min="14023" max="14023" width="15.7109375" style="137" bestFit="1" customWidth="1"/>
    <col min="14024" max="14024" width="12.85546875" style="137" customWidth="1"/>
    <col min="14025" max="14025" width="17.7109375" style="137" bestFit="1" customWidth="1"/>
    <col min="14026" max="14026" width="15.85546875" style="137" bestFit="1" customWidth="1"/>
    <col min="14027" max="14027" width="18" style="137" bestFit="1" customWidth="1"/>
    <col min="14028" max="14028" width="10.5703125" style="137" bestFit="1" customWidth="1"/>
    <col min="14029" max="14029" width="17.7109375" style="137" bestFit="1" customWidth="1"/>
    <col min="14030" max="14030" width="15.140625" style="137" bestFit="1" customWidth="1"/>
    <col min="14031" max="14031" width="18" style="137" bestFit="1" customWidth="1"/>
    <col min="14032" max="14032" width="15.7109375" style="137" bestFit="1" customWidth="1"/>
    <col min="14033" max="14033" width="17.7109375" style="137" bestFit="1" customWidth="1"/>
    <col min="14034" max="14034" width="15.7109375" style="137" bestFit="1" customWidth="1"/>
    <col min="14035" max="14035" width="18" style="137" bestFit="1" customWidth="1"/>
    <col min="14036" max="14036" width="12.85546875" style="137" bestFit="1" customWidth="1"/>
    <col min="14037" max="14037" width="12.42578125" style="137" bestFit="1" customWidth="1"/>
    <col min="14038" max="14038" width="10.7109375" style="137" bestFit="1" customWidth="1"/>
    <col min="14039" max="14039" width="10.140625" style="137" customWidth="1"/>
    <col min="14040" max="14040" width="13.140625" style="137" bestFit="1" customWidth="1"/>
    <col min="14041" max="14044" width="0" style="137" hidden="1" customWidth="1"/>
    <col min="14045" max="14045" width="15.140625" style="137" bestFit="1" customWidth="1"/>
    <col min="14046" max="14046" width="13" style="137" bestFit="1" customWidth="1"/>
    <col min="14047" max="14047" width="15.28515625" style="137" bestFit="1" customWidth="1"/>
    <col min="14048" max="14048" width="12.85546875" style="137" bestFit="1" customWidth="1"/>
    <col min="14049" max="14052" width="0" style="137" hidden="1" customWidth="1"/>
    <col min="14053" max="14054" width="17.7109375" style="137" bestFit="1" customWidth="1"/>
    <col min="14055" max="14055" width="18.85546875" style="137" bestFit="1" customWidth="1"/>
    <col min="14056" max="14056" width="12.85546875" style="137" bestFit="1" customWidth="1"/>
    <col min="14057" max="14057" width="17.7109375" style="137" bestFit="1" customWidth="1"/>
    <col min="14058" max="14058" width="12.5703125" style="137" bestFit="1" customWidth="1"/>
    <col min="14059" max="14059" width="18" style="137" bestFit="1" customWidth="1"/>
    <col min="14060" max="14060" width="13" style="137" customWidth="1"/>
    <col min="14061" max="14061" width="15.140625" style="137" bestFit="1" customWidth="1"/>
    <col min="14062" max="14062" width="13" style="137" bestFit="1" customWidth="1"/>
    <col min="14063" max="14063" width="16.7109375" style="137" bestFit="1" customWidth="1"/>
    <col min="14064" max="14064" width="13.140625" style="137" bestFit="1" customWidth="1"/>
    <col min="14065" max="14067" width="12.140625" style="137" customWidth="1"/>
    <col min="14068" max="14069" width="14" style="137" customWidth="1"/>
    <col min="14070" max="14070" width="26.28515625" style="137" customWidth="1"/>
    <col min="14071" max="14071" width="15.42578125" style="137" bestFit="1" customWidth="1"/>
    <col min="14072" max="14072" width="11.140625" style="137" bestFit="1" customWidth="1"/>
    <col min="14073" max="14073" width="9.140625" style="137"/>
    <col min="14074" max="14074" width="9.28515625" style="137" bestFit="1" customWidth="1"/>
    <col min="14075" max="14222" width="9.140625" style="137"/>
    <col min="14223" max="14223" width="6" style="137" bestFit="1" customWidth="1"/>
    <col min="14224" max="14224" width="23.7109375" style="137" customWidth="1"/>
    <col min="14225" max="14225" width="19.5703125" style="137" bestFit="1" customWidth="1"/>
    <col min="14226" max="14226" width="19.7109375" style="137" bestFit="1" customWidth="1"/>
    <col min="14227" max="14227" width="18.85546875" style="137" bestFit="1" customWidth="1"/>
    <col min="14228" max="14228" width="12.85546875" style="137" bestFit="1" customWidth="1"/>
    <col min="14229" max="14229" width="17.7109375" style="137" bestFit="1" customWidth="1"/>
    <col min="14230" max="14230" width="17.5703125" style="137" bestFit="1" customWidth="1"/>
    <col min="14231" max="14231" width="18.85546875" style="137" bestFit="1" customWidth="1"/>
    <col min="14232" max="14232" width="12.42578125" style="137" bestFit="1" customWidth="1"/>
    <col min="14233" max="14233" width="15.85546875" style="137" bestFit="1" customWidth="1"/>
    <col min="14234" max="14234" width="17.7109375" style="137" bestFit="1" customWidth="1"/>
    <col min="14235" max="14235" width="18" style="137" bestFit="1" customWidth="1"/>
    <col min="14236" max="14236" width="13.5703125" style="137" customWidth="1"/>
    <col min="14237" max="14237" width="15.85546875" style="137" bestFit="1" customWidth="1"/>
    <col min="14238" max="14238" width="15.140625" style="137" bestFit="1" customWidth="1"/>
    <col min="14239" max="14239" width="18" style="137" bestFit="1" customWidth="1"/>
    <col min="14240" max="14240" width="13.140625" style="137" bestFit="1" customWidth="1"/>
    <col min="14241" max="14241" width="17.7109375" style="137" bestFit="1" customWidth="1"/>
    <col min="14242" max="14242" width="15.85546875" style="137" customWidth="1"/>
    <col min="14243" max="14243" width="18" style="137" bestFit="1" customWidth="1"/>
    <col min="14244" max="14244" width="13.5703125" style="137" customWidth="1"/>
    <col min="14245" max="14245" width="15.140625" style="137" bestFit="1" customWidth="1"/>
    <col min="14246" max="14246" width="12.85546875" style="137" bestFit="1" customWidth="1"/>
    <col min="14247" max="14247" width="15.28515625" style="137" bestFit="1" customWidth="1"/>
    <col min="14248" max="14248" width="14.85546875" style="137" bestFit="1" customWidth="1"/>
    <col min="14249" max="14250" width="17.5703125" style="137" bestFit="1" customWidth="1"/>
    <col min="14251" max="14251" width="11.140625" style="137" bestFit="1" customWidth="1"/>
    <col min="14252" max="14252" width="13.42578125" style="137" customWidth="1"/>
    <col min="14253" max="14253" width="17.7109375" style="137" bestFit="1" customWidth="1"/>
    <col min="14254" max="14254" width="17.5703125" style="137" bestFit="1" customWidth="1"/>
    <col min="14255" max="14255" width="18" style="137" bestFit="1" customWidth="1"/>
    <col min="14256" max="14258" width="12.85546875" style="137" bestFit="1" customWidth="1"/>
    <col min="14259" max="14259" width="13.85546875" style="137" bestFit="1" customWidth="1"/>
    <col min="14260" max="14261" width="12.85546875" style="137" bestFit="1" customWidth="1"/>
    <col min="14262" max="14262" width="11" style="137" bestFit="1" customWidth="1"/>
    <col min="14263" max="14263" width="13.85546875" style="137" bestFit="1" customWidth="1"/>
    <col min="14264" max="14264" width="14.85546875" style="137" bestFit="1" customWidth="1"/>
    <col min="14265" max="14265" width="17.7109375" style="137" bestFit="1" customWidth="1"/>
    <col min="14266" max="14266" width="15.140625" style="137" bestFit="1" customWidth="1"/>
    <col min="14267" max="14267" width="16.7109375" style="137" bestFit="1" customWidth="1"/>
    <col min="14268" max="14268" width="15.7109375" style="137" bestFit="1" customWidth="1"/>
    <col min="14269" max="14269" width="17.7109375" style="137" bestFit="1" customWidth="1"/>
    <col min="14270" max="14270" width="15.7109375" style="137" bestFit="1" customWidth="1"/>
    <col min="14271" max="14271" width="18" style="137" bestFit="1" customWidth="1"/>
    <col min="14272" max="14272" width="13.140625" style="137" bestFit="1" customWidth="1"/>
    <col min="14273" max="14273" width="17.7109375" style="137" bestFit="1" customWidth="1"/>
    <col min="14274" max="14274" width="15.140625" style="137" bestFit="1" customWidth="1"/>
    <col min="14275" max="14275" width="18" style="137" bestFit="1" customWidth="1"/>
    <col min="14276" max="14276" width="15.7109375" style="137" bestFit="1" customWidth="1"/>
    <col min="14277" max="14278" width="15.140625" style="137" bestFit="1" customWidth="1"/>
    <col min="14279" max="14279" width="15.7109375" style="137" bestFit="1" customWidth="1"/>
    <col min="14280" max="14280" width="12.85546875" style="137" customWidth="1"/>
    <col min="14281" max="14281" width="17.7109375" style="137" bestFit="1" customWidth="1"/>
    <col min="14282" max="14282" width="15.85546875" style="137" bestFit="1" customWidth="1"/>
    <col min="14283" max="14283" width="18" style="137" bestFit="1" customWidth="1"/>
    <col min="14284" max="14284" width="10.5703125" style="137" bestFit="1" customWidth="1"/>
    <col min="14285" max="14285" width="17.7109375" style="137" bestFit="1" customWidth="1"/>
    <col min="14286" max="14286" width="15.140625" style="137" bestFit="1" customWidth="1"/>
    <col min="14287" max="14287" width="18" style="137" bestFit="1" customWidth="1"/>
    <col min="14288" max="14288" width="15.7109375" style="137" bestFit="1" customWidth="1"/>
    <col min="14289" max="14289" width="17.7109375" style="137" bestFit="1" customWidth="1"/>
    <col min="14290" max="14290" width="15.7109375" style="137" bestFit="1" customWidth="1"/>
    <col min="14291" max="14291" width="18" style="137" bestFit="1" customWidth="1"/>
    <col min="14292" max="14292" width="12.85546875" style="137" bestFit="1" customWidth="1"/>
    <col min="14293" max="14293" width="12.42578125" style="137" bestFit="1" customWidth="1"/>
    <col min="14294" max="14294" width="10.7109375" style="137" bestFit="1" customWidth="1"/>
    <col min="14295" max="14295" width="10.140625" style="137" customWidth="1"/>
    <col min="14296" max="14296" width="13.140625" style="137" bestFit="1" customWidth="1"/>
    <col min="14297" max="14300" width="0" style="137" hidden="1" customWidth="1"/>
    <col min="14301" max="14301" width="15.140625" style="137" bestFit="1" customWidth="1"/>
    <col min="14302" max="14302" width="13" style="137" bestFit="1" customWidth="1"/>
    <col min="14303" max="14303" width="15.28515625" style="137" bestFit="1" customWidth="1"/>
    <col min="14304" max="14304" width="12.85546875" style="137" bestFit="1" customWidth="1"/>
    <col min="14305" max="14308" width="0" style="137" hidden="1" customWidth="1"/>
    <col min="14309" max="14310" width="17.7109375" style="137" bestFit="1" customWidth="1"/>
    <col min="14311" max="14311" width="18.85546875" style="137" bestFit="1" customWidth="1"/>
    <col min="14312" max="14312" width="12.85546875" style="137" bestFit="1" customWidth="1"/>
    <col min="14313" max="14313" width="17.7109375" style="137" bestFit="1" customWidth="1"/>
    <col min="14314" max="14314" width="12.5703125" style="137" bestFit="1" customWidth="1"/>
    <col min="14315" max="14315" width="18" style="137" bestFit="1" customWidth="1"/>
    <col min="14316" max="14316" width="13" style="137" customWidth="1"/>
    <col min="14317" max="14317" width="15.140625" style="137" bestFit="1" customWidth="1"/>
    <col min="14318" max="14318" width="13" style="137" bestFit="1" customWidth="1"/>
    <col min="14319" max="14319" width="16.7109375" style="137" bestFit="1" customWidth="1"/>
    <col min="14320" max="14320" width="13.140625" style="137" bestFit="1" customWidth="1"/>
    <col min="14321" max="14323" width="12.140625" style="137" customWidth="1"/>
    <col min="14324" max="14325" width="14" style="137" customWidth="1"/>
    <col min="14326" max="14326" width="26.28515625" style="137" customWidth="1"/>
    <col min="14327" max="14327" width="15.42578125" style="137" bestFit="1" customWidth="1"/>
    <col min="14328" max="14328" width="11.140625" style="137" bestFit="1" customWidth="1"/>
    <col min="14329" max="14329" width="9.140625" style="137"/>
    <col min="14330" max="14330" width="9.28515625" style="137" bestFit="1" customWidth="1"/>
    <col min="14331" max="14478" width="9.140625" style="137"/>
    <col min="14479" max="14479" width="6" style="137" bestFit="1" customWidth="1"/>
    <col min="14480" max="14480" width="23.7109375" style="137" customWidth="1"/>
    <col min="14481" max="14481" width="19.5703125" style="137" bestFit="1" customWidth="1"/>
    <col min="14482" max="14482" width="19.7109375" style="137" bestFit="1" customWidth="1"/>
    <col min="14483" max="14483" width="18.85546875" style="137" bestFit="1" customWidth="1"/>
    <col min="14484" max="14484" width="12.85546875" style="137" bestFit="1" customWidth="1"/>
    <col min="14485" max="14485" width="17.7109375" style="137" bestFit="1" customWidth="1"/>
    <col min="14486" max="14486" width="17.5703125" style="137" bestFit="1" customWidth="1"/>
    <col min="14487" max="14487" width="18.85546875" style="137" bestFit="1" customWidth="1"/>
    <col min="14488" max="14488" width="12.42578125" style="137" bestFit="1" customWidth="1"/>
    <col min="14489" max="14489" width="15.85546875" style="137" bestFit="1" customWidth="1"/>
    <col min="14490" max="14490" width="17.7109375" style="137" bestFit="1" customWidth="1"/>
    <col min="14491" max="14491" width="18" style="137" bestFit="1" customWidth="1"/>
    <col min="14492" max="14492" width="13.5703125" style="137" customWidth="1"/>
    <col min="14493" max="14493" width="15.85546875" style="137" bestFit="1" customWidth="1"/>
    <col min="14494" max="14494" width="15.140625" style="137" bestFit="1" customWidth="1"/>
    <col min="14495" max="14495" width="18" style="137" bestFit="1" customWidth="1"/>
    <col min="14496" max="14496" width="13.140625" style="137" bestFit="1" customWidth="1"/>
    <col min="14497" max="14497" width="17.7109375" style="137" bestFit="1" customWidth="1"/>
    <col min="14498" max="14498" width="15.85546875" style="137" customWidth="1"/>
    <col min="14499" max="14499" width="18" style="137" bestFit="1" customWidth="1"/>
    <col min="14500" max="14500" width="13.5703125" style="137" customWidth="1"/>
    <col min="14501" max="14501" width="15.140625" style="137" bestFit="1" customWidth="1"/>
    <col min="14502" max="14502" width="12.85546875" style="137" bestFit="1" customWidth="1"/>
    <col min="14503" max="14503" width="15.28515625" style="137" bestFit="1" customWidth="1"/>
    <col min="14504" max="14504" width="14.85546875" style="137" bestFit="1" customWidth="1"/>
    <col min="14505" max="14506" width="17.5703125" style="137" bestFit="1" customWidth="1"/>
    <col min="14507" max="14507" width="11.140625" style="137" bestFit="1" customWidth="1"/>
    <col min="14508" max="14508" width="13.42578125" style="137" customWidth="1"/>
    <col min="14509" max="14509" width="17.7109375" style="137" bestFit="1" customWidth="1"/>
    <col min="14510" max="14510" width="17.5703125" style="137" bestFit="1" customWidth="1"/>
    <col min="14511" max="14511" width="18" style="137" bestFit="1" customWidth="1"/>
    <col min="14512" max="14514" width="12.85546875" style="137" bestFit="1" customWidth="1"/>
    <col min="14515" max="14515" width="13.85546875" style="137" bestFit="1" customWidth="1"/>
    <col min="14516" max="14517" width="12.85546875" style="137" bestFit="1" customWidth="1"/>
    <col min="14518" max="14518" width="11" style="137" bestFit="1" customWidth="1"/>
    <col min="14519" max="14519" width="13.85546875" style="137" bestFit="1" customWidth="1"/>
    <col min="14520" max="14520" width="14.85546875" style="137" bestFit="1" customWidth="1"/>
    <col min="14521" max="14521" width="17.7109375" style="137" bestFit="1" customWidth="1"/>
    <col min="14522" max="14522" width="15.140625" style="137" bestFit="1" customWidth="1"/>
    <col min="14523" max="14523" width="16.7109375" style="137" bestFit="1" customWidth="1"/>
    <col min="14524" max="14524" width="15.7109375" style="137" bestFit="1" customWidth="1"/>
    <col min="14525" max="14525" width="17.7109375" style="137" bestFit="1" customWidth="1"/>
    <col min="14526" max="14526" width="15.7109375" style="137" bestFit="1" customWidth="1"/>
    <col min="14527" max="14527" width="18" style="137" bestFit="1" customWidth="1"/>
    <col min="14528" max="14528" width="13.140625" style="137" bestFit="1" customWidth="1"/>
    <col min="14529" max="14529" width="17.7109375" style="137" bestFit="1" customWidth="1"/>
    <col min="14530" max="14530" width="15.140625" style="137" bestFit="1" customWidth="1"/>
    <col min="14531" max="14531" width="18" style="137" bestFit="1" customWidth="1"/>
    <col min="14532" max="14532" width="15.7109375" style="137" bestFit="1" customWidth="1"/>
    <col min="14533" max="14534" width="15.140625" style="137" bestFit="1" customWidth="1"/>
    <col min="14535" max="14535" width="15.7109375" style="137" bestFit="1" customWidth="1"/>
    <col min="14536" max="14536" width="12.85546875" style="137" customWidth="1"/>
    <col min="14537" max="14537" width="17.7109375" style="137" bestFit="1" customWidth="1"/>
    <col min="14538" max="14538" width="15.85546875" style="137" bestFit="1" customWidth="1"/>
    <col min="14539" max="14539" width="18" style="137" bestFit="1" customWidth="1"/>
    <col min="14540" max="14540" width="10.5703125" style="137" bestFit="1" customWidth="1"/>
    <col min="14541" max="14541" width="17.7109375" style="137" bestFit="1" customWidth="1"/>
    <col min="14542" max="14542" width="15.140625" style="137" bestFit="1" customWidth="1"/>
    <col min="14543" max="14543" width="18" style="137" bestFit="1" customWidth="1"/>
    <col min="14544" max="14544" width="15.7109375" style="137" bestFit="1" customWidth="1"/>
    <col min="14545" max="14545" width="17.7109375" style="137" bestFit="1" customWidth="1"/>
    <col min="14546" max="14546" width="15.7109375" style="137" bestFit="1" customWidth="1"/>
    <col min="14547" max="14547" width="18" style="137" bestFit="1" customWidth="1"/>
    <col min="14548" max="14548" width="12.85546875" style="137" bestFit="1" customWidth="1"/>
    <col min="14549" max="14549" width="12.42578125" style="137" bestFit="1" customWidth="1"/>
    <col min="14550" max="14550" width="10.7109375" style="137" bestFit="1" customWidth="1"/>
    <col min="14551" max="14551" width="10.140625" style="137" customWidth="1"/>
    <col min="14552" max="14552" width="13.140625" style="137" bestFit="1" customWidth="1"/>
    <col min="14553" max="14556" width="0" style="137" hidden="1" customWidth="1"/>
    <col min="14557" max="14557" width="15.140625" style="137" bestFit="1" customWidth="1"/>
    <col min="14558" max="14558" width="13" style="137" bestFit="1" customWidth="1"/>
    <col min="14559" max="14559" width="15.28515625" style="137" bestFit="1" customWidth="1"/>
    <col min="14560" max="14560" width="12.85546875" style="137" bestFit="1" customWidth="1"/>
    <col min="14561" max="14564" width="0" style="137" hidden="1" customWidth="1"/>
    <col min="14565" max="14566" width="17.7109375" style="137" bestFit="1" customWidth="1"/>
    <col min="14567" max="14567" width="18.85546875" style="137" bestFit="1" customWidth="1"/>
    <col min="14568" max="14568" width="12.85546875" style="137" bestFit="1" customWidth="1"/>
    <col min="14569" max="14569" width="17.7109375" style="137" bestFit="1" customWidth="1"/>
    <col min="14570" max="14570" width="12.5703125" style="137" bestFit="1" customWidth="1"/>
    <col min="14571" max="14571" width="18" style="137" bestFit="1" customWidth="1"/>
    <col min="14572" max="14572" width="13" style="137" customWidth="1"/>
    <col min="14573" max="14573" width="15.140625" style="137" bestFit="1" customWidth="1"/>
    <col min="14574" max="14574" width="13" style="137" bestFit="1" customWidth="1"/>
    <col min="14575" max="14575" width="16.7109375" style="137" bestFit="1" customWidth="1"/>
    <col min="14576" max="14576" width="13.140625" style="137" bestFit="1" customWidth="1"/>
    <col min="14577" max="14579" width="12.140625" style="137" customWidth="1"/>
    <col min="14580" max="14581" width="14" style="137" customWidth="1"/>
    <col min="14582" max="14582" width="26.28515625" style="137" customWidth="1"/>
    <col min="14583" max="14583" width="15.42578125" style="137" bestFit="1" customWidth="1"/>
    <col min="14584" max="14584" width="11.140625" style="137" bestFit="1" customWidth="1"/>
    <col min="14585" max="14585" width="9.140625" style="137"/>
    <col min="14586" max="14586" width="9.28515625" style="137" bestFit="1" customWidth="1"/>
    <col min="14587" max="14734" width="9.140625" style="137"/>
    <col min="14735" max="14735" width="6" style="137" bestFit="1" customWidth="1"/>
    <col min="14736" max="14736" width="23.7109375" style="137" customWidth="1"/>
    <col min="14737" max="14737" width="19.5703125" style="137" bestFit="1" customWidth="1"/>
    <col min="14738" max="14738" width="19.7109375" style="137" bestFit="1" customWidth="1"/>
    <col min="14739" max="14739" width="18.85546875" style="137" bestFit="1" customWidth="1"/>
    <col min="14740" max="14740" width="12.85546875" style="137" bestFit="1" customWidth="1"/>
    <col min="14741" max="14741" width="17.7109375" style="137" bestFit="1" customWidth="1"/>
    <col min="14742" max="14742" width="17.5703125" style="137" bestFit="1" customWidth="1"/>
    <col min="14743" max="14743" width="18.85546875" style="137" bestFit="1" customWidth="1"/>
    <col min="14744" max="14744" width="12.42578125" style="137" bestFit="1" customWidth="1"/>
    <col min="14745" max="14745" width="15.85546875" style="137" bestFit="1" customWidth="1"/>
    <col min="14746" max="14746" width="17.7109375" style="137" bestFit="1" customWidth="1"/>
    <col min="14747" max="14747" width="18" style="137" bestFit="1" customWidth="1"/>
    <col min="14748" max="14748" width="13.5703125" style="137" customWidth="1"/>
    <col min="14749" max="14749" width="15.85546875" style="137" bestFit="1" customWidth="1"/>
    <col min="14750" max="14750" width="15.140625" style="137" bestFit="1" customWidth="1"/>
    <col min="14751" max="14751" width="18" style="137" bestFit="1" customWidth="1"/>
    <col min="14752" max="14752" width="13.140625" style="137" bestFit="1" customWidth="1"/>
    <col min="14753" max="14753" width="17.7109375" style="137" bestFit="1" customWidth="1"/>
    <col min="14754" max="14754" width="15.85546875" style="137" customWidth="1"/>
    <col min="14755" max="14755" width="18" style="137" bestFit="1" customWidth="1"/>
    <col min="14756" max="14756" width="13.5703125" style="137" customWidth="1"/>
    <col min="14757" max="14757" width="15.140625" style="137" bestFit="1" customWidth="1"/>
    <col min="14758" max="14758" width="12.85546875" style="137" bestFit="1" customWidth="1"/>
    <col min="14759" max="14759" width="15.28515625" style="137" bestFit="1" customWidth="1"/>
    <col min="14760" max="14760" width="14.85546875" style="137" bestFit="1" customWidth="1"/>
    <col min="14761" max="14762" width="17.5703125" style="137" bestFit="1" customWidth="1"/>
    <col min="14763" max="14763" width="11.140625" style="137" bestFit="1" customWidth="1"/>
    <col min="14764" max="14764" width="13.42578125" style="137" customWidth="1"/>
    <col min="14765" max="14765" width="17.7109375" style="137" bestFit="1" customWidth="1"/>
    <col min="14766" max="14766" width="17.5703125" style="137" bestFit="1" customWidth="1"/>
    <col min="14767" max="14767" width="18" style="137" bestFit="1" customWidth="1"/>
    <col min="14768" max="14770" width="12.85546875" style="137" bestFit="1" customWidth="1"/>
    <col min="14771" max="14771" width="13.85546875" style="137" bestFit="1" customWidth="1"/>
    <col min="14772" max="14773" width="12.85546875" style="137" bestFit="1" customWidth="1"/>
    <col min="14774" max="14774" width="11" style="137" bestFit="1" customWidth="1"/>
    <col min="14775" max="14775" width="13.85546875" style="137" bestFit="1" customWidth="1"/>
    <col min="14776" max="14776" width="14.85546875" style="137" bestFit="1" customWidth="1"/>
    <col min="14777" max="14777" width="17.7109375" style="137" bestFit="1" customWidth="1"/>
    <col min="14778" max="14778" width="15.140625" style="137" bestFit="1" customWidth="1"/>
    <col min="14779" max="14779" width="16.7109375" style="137" bestFit="1" customWidth="1"/>
    <col min="14780" max="14780" width="15.7109375" style="137" bestFit="1" customWidth="1"/>
    <col min="14781" max="14781" width="17.7109375" style="137" bestFit="1" customWidth="1"/>
    <col min="14782" max="14782" width="15.7109375" style="137" bestFit="1" customWidth="1"/>
    <col min="14783" max="14783" width="18" style="137" bestFit="1" customWidth="1"/>
    <col min="14784" max="14784" width="13.140625" style="137" bestFit="1" customWidth="1"/>
    <col min="14785" max="14785" width="17.7109375" style="137" bestFit="1" customWidth="1"/>
    <col min="14786" max="14786" width="15.140625" style="137" bestFit="1" customWidth="1"/>
    <col min="14787" max="14787" width="18" style="137" bestFit="1" customWidth="1"/>
    <col min="14788" max="14788" width="15.7109375" style="137" bestFit="1" customWidth="1"/>
    <col min="14789" max="14790" width="15.140625" style="137" bestFit="1" customWidth="1"/>
    <col min="14791" max="14791" width="15.7109375" style="137" bestFit="1" customWidth="1"/>
    <col min="14792" max="14792" width="12.85546875" style="137" customWidth="1"/>
    <col min="14793" max="14793" width="17.7109375" style="137" bestFit="1" customWidth="1"/>
    <col min="14794" max="14794" width="15.85546875" style="137" bestFit="1" customWidth="1"/>
    <col min="14795" max="14795" width="18" style="137" bestFit="1" customWidth="1"/>
    <col min="14796" max="14796" width="10.5703125" style="137" bestFit="1" customWidth="1"/>
    <col min="14797" max="14797" width="17.7109375" style="137" bestFit="1" customWidth="1"/>
    <col min="14798" max="14798" width="15.140625" style="137" bestFit="1" customWidth="1"/>
    <col min="14799" max="14799" width="18" style="137" bestFit="1" customWidth="1"/>
    <col min="14800" max="14800" width="15.7109375" style="137" bestFit="1" customWidth="1"/>
    <col min="14801" max="14801" width="17.7109375" style="137" bestFit="1" customWidth="1"/>
    <col min="14802" max="14802" width="15.7109375" style="137" bestFit="1" customWidth="1"/>
    <col min="14803" max="14803" width="18" style="137" bestFit="1" customWidth="1"/>
    <col min="14804" max="14804" width="12.85546875" style="137" bestFit="1" customWidth="1"/>
    <col min="14805" max="14805" width="12.42578125" style="137" bestFit="1" customWidth="1"/>
    <col min="14806" max="14806" width="10.7109375" style="137" bestFit="1" customWidth="1"/>
    <col min="14807" max="14807" width="10.140625" style="137" customWidth="1"/>
    <col min="14808" max="14808" width="13.140625" style="137" bestFit="1" customWidth="1"/>
    <col min="14809" max="14812" width="0" style="137" hidden="1" customWidth="1"/>
    <col min="14813" max="14813" width="15.140625" style="137" bestFit="1" customWidth="1"/>
    <col min="14814" max="14814" width="13" style="137" bestFit="1" customWidth="1"/>
    <col min="14815" max="14815" width="15.28515625" style="137" bestFit="1" customWidth="1"/>
    <col min="14816" max="14816" width="12.85546875" style="137" bestFit="1" customWidth="1"/>
    <col min="14817" max="14820" width="0" style="137" hidden="1" customWidth="1"/>
    <col min="14821" max="14822" width="17.7109375" style="137" bestFit="1" customWidth="1"/>
    <col min="14823" max="14823" width="18.85546875" style="137" bestFit="1" customWidth="1"/>
    <col min="14824" max="14824" width="12.85546875" style="137" bestFit="1" customWidth="1"/>
    <col min="14825" max="14825" width="17.7109375" style="137" bestFit="1" customWidth="1"/>
    <col min="14826" max="14826" width="12.5703125" style="137" bestFit="1" customWidth="1"/>
    <col min="14827" max="14827" width="18" style="137" bestFit="1" customWidth="1"/>
    <col min="14828" max="14828" width="13" style="137" customWidth="1"/>
    <col min="14829" max="14829" width="15.140625" style="137" bestFit="1" customWidth="1"/>
    <col min="14830" max="14830" width="13" style="137" bestFit="1" customWidth="1"/>
    <col min="14831" max="14831" width="16.7109375" style="137" bestFit="1" customWidth="1"/>
    <col min="14832" max="14832" width="13.140625" style="137" bestFit="1" customWidth="1"/>
    <col min="14833" max="14835" width="12.140625" style="137" customWidth="1"/>
    <col min="14836" max="14837" width="14" style="137" customWidth="1"/>
    <col min="14838" max="14838" width="26.28515625" style="137" customWidth="1"/>
    <col min="14839" max="14839" width="15.42578125" style="137" bestFit="1" customWidth="1"/>
    <col min="14840" max="14840" width="11.140625" style="137" bestFit="1" customWidth="1"/>
    <col min="14841" max="14841" width="9.140625" style="137"/>
    <col min="14842" max="14842" width="9.28515625" style="137" bestFit="1" customWidth="1"/>
    <col min="14843" max="14990" width="9.140625" style="137"/>
    <col min="14991" max="14991" width="6" style="137" bestFit="1" customWidth="1"/>
    <col min="14992" max="14992" width="23.7109375" style="137" customWidth="1"/>
    <col min="14993" max="14993" width="19.5703125" style="137" bestFit="1" customWidth="1"/>
    <col min="14994" max="14994" width="19.7109375" style="137" bestFit="1" customWidth="1"/>
    <col min="14995" max="14995" width="18.85546875" style="137" bestFit="1" customWidth="1"/>
    <col min="14996" max="14996" width="12.85546875" style="137" bestFit="1" customWidth="1"/>
    <col min="14997" max="14997" width="17.7109375" style="137" bestFit="1" customWidth="1"/>
    <col min="14998" max="14998" width="17.5703125" style="137" bestFit="1" customWidth="1"/>
    <col min="14999" max="14999" width="18.85546875" style="137" bestFit="1" customWidth="1"/>
    <col min="15000" max="15000" width="12.42578125" style="137" bestFit="1" customWidth="1"/>
    <col min="15001" max="15001" width="15.85546875" style="137" bestFit="1" customWidth="1"/>
    <col min="15002" max="15002" width="17.7109375" style="137" bestFit="1" customWidth="1"/>
    <col min="15003" max="15003" width="18" style="137" bestFit="1" customWidth="1"/>
    <col min="15004" max="15004" width="13.5703125" style="137" customWidth="1"/>
    <col min="15005" max="15005" width="15.85546875" style="137" bestFit="1" customWidth="1"/>
    <col min="15006" max="15006" width="15.140625" style="137" bestFit="1" customWidth="1"/>
    <col min="15007" max="15007" width="18" style="137" bestFit="1" customWidth="1"/>
    <col min="15008" max="15008" width="13.140625" style="137" bestFit="1" customWidth="1"/>
    <col min="15009" max="15009" width="17.7109375" style="137" bestFit="1" customWidth="1"/>
    <col min="15010" max="15010" width="15.85546875" style="137" customWidth="1"/>
    <col min="15011" max="15011" width="18" style="137" bestFit="1" customWidth="1"/>
    <col min="15012" max="15012" width="13.5703125" style="137" customWidth="1"/>
    <col min="15013" max="15013" width="15.140625" style="137" bestFit="1" customWidth="1"/>
    <col min="15014" max="15014" width="12.85546875" style="137" bestFit="1" customWidth="1"/>
    <col min="15015" max="15015" width="15.28515625" style="137" bestFit="1" customWidth="1"/>
    <col min="15016" max="15016" width="14.85546875" style="137" bestFit="1" customWidth="1"/>
    <col min="15017" max="15018" width="17.5703125" style="137" bestFit="1" customWidth="1"/>
    <col min="15019" max="15019" width="11.140625" style="137" bestFit="1" customWidth="1"/>
    <col min="15020" max="15020" width="13.42578125" style="137" customWidth="1"/>
    <col min="15021" max="15021" width="17.7109375" style="137" bestFit="1" customWidth="1"/>
    <col min="15022" max="15022" width="17.5703125" style="137" bestFit="1" customWidth="1"/>
    <col min="15023" max="15023" width="18" style="137" bestFit="1" customWidth="1"/>
    <col min="15024" max="15026" width="12.85546875" style="137" bestFit="1" customWidth="1"/>
    <col min="15027" max="15027" width="13.85546875" style="137" bestFit="1" customWidth="1"/>
    <col min="15028" max="15029" width="12.85546875" style="137" bestFit="1" customWidth="1"/>
    <col min="15030" max="15030" width="11" style="137" bestFit="1" customWidth="1"/>
    <col min="15031" max="15031" width="13.85546875" style="137" bestFit="1" customWidth="1"/>
    <col min="15032" max="15032" width="14.85546875" style="137" bestFit="1" customWidth="1"/>
    <col min="15033" max="15033" width="17.7109375" style="137" bestFit="1" customWidth="1"/>
    <col min="15034" max="15034" width="15.140625" style="137" bestFit="1" customWidth="1"/>
    <col min="15035" max="15035" width="16.7109375" style="137" bestFit="1" customWidth="1"/>
    <col min="15036" max="15036" width="15.7109375" style="137" bestFit="1" customWidth="1"/>
    <col min="15037" max="15037" width="17.7109375" style="137" bestFit="1" customWidth="1"/>
    <col min="15038" max="15038" width="15.7109375" style="137" bestFit="1" customWidth="1"/>
    <col min="15039" max="15039" width="18" style="137" bestFit="1" customWidth="1"/>
    <col min="15040" max="15040" width="13.140625" style="137" bestFit="1" customWidth="1"/>
    <col min="15041" max="15041" width="17.7109375" style="137" bestFit="1" customWidth="1"/>
    <col min="15042" max="15042" width="15.140625" style="137" bestFit="1" customWidth="1"/>
    <col min="15043" max="15043" width="18" style="137" bestFit="1" customWidth="1"/>
    <col min="15044" max="15044" width="15.7109375" style="137" bestFit="1" customWidth="1"/>
    <col min="15045" max="15046" width="15.140625" style="137" bestFit="1" customWidth="1"/>
    <col min="15047" max="15047" width="15.7109375" style="137" bestFit="1" customWidth="1"/>
    <col min="15048" max="15048" width="12.85546875" style="137" customWidth="1"/>
    <col min="15049" max="15049" width="17.7109375" style="137" bestFit="1" customWidth="1"/>
    <col min="15050" max="15050" width="15.85546875" style="137" bestFit="1" customWidth="1"/>
    <col min="15051" max="15051" width="18" style="137" bestFit="1" customWidth="1"/>
    <col min="15052" max="15052" width="10.5703125" style="137" bestFit="1" customWidth="1"/>
    <col min="15053" max="15053" width="17.7109375" style="137" bestFit="1" customWidth="1"/>
    <col min="15054" max="15054" width="15.140625" style="137" bestFit="1" customWidth="1"/>
    <col min="15055" max="15055" width="18" style="137" bestFit="1" customWidth="1"/>
    <col min="15056" max="15056" width="15.7109375" style="137" bestFit="1" customWidth="1"/>
    <col min="15057" max="15057" width="17.7109375" style="137" bestFit="1" customWidth="1"/>
    <col min="15058" max="15058" width="15.7109375" style="137" bestFit="1" customWidth="1"/>
    <col min="15059" max="15059" width="18" style="137" bestFit="1" customWidth="1"/>
    <col min="15060" max="15060" width="12.85546875" style="137" bestFit="1" customWidth="1"/>
    <col min="15061" max="15061" width="12.42578125" style="137" bestFit="1" customWidth="1"/>
    <col min="15062" max="15062" width="10.7109375" style="137" bestFit="1" customWidth="1"/>
    <col min="15063" max="15063" width="10.140625" style="137" customWidth="1"/>
    <col min="15064" max="15064" width="13.140625" style="137" bestFit="1" customWidth="1"/>
    <col min="15065" max="15068" width="0" style="137" hidden="1" customWidth="1"/>
    <col min="15069" max="15069" width="15.140625" style="137" bestFit="1" customWidth="1"/>
    <col min="15070" max="15070" width="13" style="137" bestFit="1" customWidth="1"/>
    <col min="15071" max="15071" width="15.28515625" style="137" bestFit="1" customWidth="1"/>
    <col min="15072" max="15072" width="12.85546875" style="137" bestFit="1" customWidth="1"/>
    <col min="15073" max="15076" width="0" style="137" hidden="1" customWidth="1"/>
    <col min="15077" max="15078" width="17.7109375" style="137" bestFit="1" customWidth="1"/>
    <col min="15079" max="15079" width="18.85546875" style="137" bestFit="1" customWidth="1"/>
    <col min="15080" max="15080" width="12.85546875" style="137" bestFit="1" customWidth="1"/>
    <col min="15081" max="15081" width="17.7109375" style="137" bestFit="1" customWidth="1"/>
    <col min="15082" max="15082" width="12.5703125" style="137" bestFit="1" customWidth="1"/>
    <col min="15083" max="15083" width="18" style="137" bestFit="1" customWidth="1"/>
    <col min="15084" max="15084" width="13" style="137" customWidth="1"/>
    <col min="15085" max="15085" width="15.140625" style="137" bestFit="1" customWidth="1"/>
    <col min="15086" max="15086" width="13" style="137" bestFit="1" customWidth="1"/>
    <col min="15087" max="15087" width="16.7109375" style="137" bestFit="1" customWidth="1"/>
    <col min="15088" max="15088" width="13.140625" style="137" bestFit="1" customWidth="1"/>
    <col min="15089" max="15091" width="12.140625" style="137" customWidth="1"/>
    <col min="15092" max="15093" width="14" style="137" customWidth="1"/>
    <col min="15094" max="15094" width="26.28515625" style="137" customWidth="1"/>
    <col min="15095" max="15095" width="15.42578125" style="137" bestFit="1" customWidth="1"/>
    <col min="15096" max="15096" width="11.140625" style="137" bestFit="1" customWidth="1"/>
    <col min="15097" max="15097" width="9.140625" style="137"/>
    <col min="15098" max="15098" width="9.28515625" style="137" bestFit="1" customWidth="1"/>
    <col min="15099" max="15246" width="9.140625" style="137"/>
    <col min="15247" max="15247" width="6" style="137" bestFit="1" customWidth="1"/>
    <col min="15248" max="15248" width="23.7109375" style="137" customWidth="1"/>
    <col min="15249" max="15249" width="19.5703125" style="137" bestFit="1" customWidth="1"/>
    <col min="15250" max="15250" width="19.7109375" style="137" bestFit="1" customWidth="1"/>
    <col min="15251" max="15251" width="18.85546875" style="137" bestFit="1" customWidth="1"/>
    <col min="15252" max="15252" width="12.85546875" style="137" bestFit="1" customWidth="1"/>
    <col min="15253" max="15253" width="17.7109375" style="137" bestFit="1" customWidth="1"/>
    <col min="15254" max="15254" width="17.5703125" style="137" bestFit="1" customWidth="1"/>
    <col min="15255" max="15255" width="18.85546875" style="137" bestFit="1" customWidth="1"/>
    <col min="15256" max="15256" width="12.42578125" style="137" bestFit="1" customWidth="1"/>
    <col min="15257" max="15257" width="15.85546875" style="137" bestFit="1" customWidth="1"/>
    <col min="15258" max="15258" width="17.7109375" style="137" bestFit="1" customWidth="1"/>
    <col min="15259" max="15259" width="18" style="137" bestFit="1" customWidth="1"/>
    <col min="15260" max="15260" width="13.5703125" style="137" customWidth="1"/>
    <col min="15261" max="15261" width="15.85546875" style="137" bestFit="1" customWidth="1"/>
    <col min="15262" max="15262" width="15.140625" style="137" bestFit="1" customWidth="1"/>
    <col min="15263" max="15263" width="18" style="137" bestFit="1" customWidth="1"/>
    <col min="15264" max="15264" width="13.140625" style="137" bestFit="1" customWidth="1"/>
    <col min="15265" max="15265" width="17.7109375" style="137" bestFit="1" customWidth="1"/>
    <col min="15266" max="15266" width="15.85546875" style="137" customWidth="1"/>
    <col min="15267" max="15267" width="18" style="137" bestFit="1" customWidth="1"/>
    <col min="15268" max="15268" width="13.5703125" style="137" customWidth="1"/>
    <col min="15269" max="15269" width="15.140625" style="137" bestFit="1" customWidth="1"/>
    <col min="15270" max="15270" width="12.85546875" style="137" bestFit="1" customWidth="1"/>
    <col min="15271" max="15271" width="15.28515625" style="137" bestFit="1" customWidth="1"/>
    <col min="15272" max="15272" width="14.85546875" style="137" bestFit="1" customWidth="1"/>
    <col min="15273" max="15274" width="17.5703125" style="137" bestFit="1" customWidth="1"/>
    <col min="15275" max="15275" width="11.140625" style="137" bestFit="1" customWidth="1"/>
    <col min="15276" max="15276" width="13.42578125" style="137" customWidth="1"/>
    <col min="15277" max="15277" width="17.7109375" style="137" bestFit="1" customWidth="1"/>
    <col min="15278" max="15278" width="17.5703125" style="137" bestFit="1" customWidth="1"/>
    <col min="15279" max="15279" width="18" style="137" bestFit="1" customWidth="1"/>
    <col min="15280" max="15282" width="12.85546875" style="137" bestFit="1" customWidth="1"/>
    <col min="15283" max="15283" width="13.85546875" style="137" bestFit="1" customWidth="1"/>
    <col min="15284" max="15285" width="12.85546875" style="137" bestFit="1" customWidth="1"/>
    <col min="15286" max="15286" width="11" style="137" bestFit="1" customWidth="1"/>
    <col min="15287" max="15287" width="13.85546875" style="137" bestFit="1" customWidth="1"/>
    <col min="15288" max="15288" width="14.85546875" style="137" bestFit="1" customWidth="1"/>
    <col min="15289" max="15289" width="17.7109375" style="137" bestFit="1" customWidth="1"/>
    <col min="15290" max="15290" width="15.140625" style="137" bestFit="1" customWidth="1"/>
    <col min="15291" max="15291" width="16.7109375" style="137" bestFit="1" customWidth="1"/>
    <col min="15292" max="15292" width="15.7109375" style="137" bestFit="1" customWidth="1"/>
    <col min="15293" max="15293" width="17.7109375" style="137" bestFit="1" customWidth="1"/>
    <col min="15294" max="15294" width="15.7109375" style="137" bestFit="1" customWidth="1"/>
    <col min="15295" max="15295" width="18" style="137" bestFit="1" customWidth="1"/>
    <col min="15296" max="15296" width="13.140625" style="137" bestFit="1" customWidth="1"/>
    <col min="15297" max="15297" width="17.7109375" style="137" bestFit="1" customWidth="1"/>
    <col min="15298" max="15298" width="15.140625" style="137" bestFit="1" customWidth="1"/>
    <col min="15299" max="15299" width="18" style="137" bestFit="1" customWidth="1"/>
    <col min="15300" max="15300" width="15.7109375" style="137" bestFit="1" customWidth="1"/>
    <col min="15301" max="15302" width="15.140625" style="137" bestFit="1" customWidth="1"/>
    <col min="15303" max="15303" width="15.7109375" style="137" bestFit="1" customWidth="1"/>
    <col min="15304" max="15304" width="12.85546875" style="137" customWidth="1"/>
    <col min="15305" max="15305" width="17.7109375" style="137" bestFit="1" customWidth="1"/>
    <col min="15306" max="15306" width="15.85546875" style="137" bestFit="1" customWidth="1"/>
    <col min="15307" max="15307" width="18" style="137" bestFit="1" customWidth="1"/>
    <col min="15308" max="15308" width="10.5703125" style="137" bestFit="1" customWidth="1"/>
    <col min="15309" max="15309" width="17.7109375" style="137" bestFit="1" customWidth="1"/>
    <col min="15310" max="15310" width="15.140625" style="137" bestFit="1" customWidth="1"/>
    <col min="15311" max="15311" width="18" style="137" bestFit="1" customWidth="1"/>
    <col min="15312" max="15312" width="15.7109375" style="137" bestFit="1" customWidth="1"/>
    <col min="15313" max="15313" width="17.7109375" style="137" bestFit="1" customWidth="1"/>
    <col min="15314" max="15314" width="15.7109375" style="137" bestFit="1" customWidth="1"/>
    <col min="15315" max="15315" width="18" style="137" bestFit="1" customWidth="1"/>
    <col min="15316" max="15316" width="12.85546875" style="137" bestFit="1" customWidth="1"/>
    <col min="15317" max="15317" width="12.42578125" style="137" bestFit="1" customWidth="1"/>
    <col min="15318" max="15318" width="10.7109375" style="137" bestFit="1" customWidth="1"/>
    <col min="15319" max="15319" width="10.140625" style="137" customWidth="1"/>
    <col min="15320" max="15320" width="13.140625" style="137" bestFit="1" customWidth="1"/>
    <col min="15321" max="15324" width="0" style="137" hidden="1" customWidth="1"/>
    <col min="15325" max="15325" width="15.140625" style="137" bestFit="1" customWidth="1"/>
    <col min="15326" max="15326" width="13" style="137" bestFit="1" customWidth="1"/>
    <col min="15327" max="15327" width="15.28515625" style="137" bestFit="1" customWidth="1"/>
    <col min="15328" max="15328" width="12.85546875" style="137" bestFit="1" customWidth="1"/>
    <col min="15329" max="15332" width="0" style="137" hidden="1" customWidth="1"/>
    <col min="15333" max="15334" width="17.7109375" style="137" bestFit="1" customWidth="1"/>
    <col min="15335" max="15335" width="18.85546875" style="137" bestFit="1" customWidth="1"/>
    <col min="15336" max="15336" width="12.85546875" style="137" bestFit="1" customWidth="1"/>
    <col min="15337" max="15337" width="17.7109375" style="137" bestFit="1" customWidth="1"/>
    <col min="15338" max="15338" width="12.5703125" style="137" bestFit="1" customWidth="1"/>
    <col min="15339" max="15339" width="18" style="137" bestFit="1" customWidth="1"/>
    <col min="15340" max="15340" width="13" style="137" customWidth="1"/>
    <col min="15341" max="15341" width="15.140625" style="137" bestFit="1" customWidth="1"/>
    <col min="15342" max="15342" width="13" style="137" bestFit="1" customWidth="1"/>
    <col min="15343" max="15343" width="16.7109375" style="137" bestFit="1" customWidth="1"/>
    <col min="15344" max="15344" width="13.140625" style="137" bestFit="1" customWidth="1"/>
    <col min="15345" max="15347" width="12.140625" style="137" customWidth="1"/>
    <col min="15348" max="15349" width="14" style="137" customWidth="1"/>
    <col min="15350" max="15350" width="26.28515625" style="137" customWidth="1"/>
    <col min="15351" max="15351" width="15.42578125" style="137" bestFit="1" customWidth="1"/>
    <col min="15352" max="15352" width="11.140625" style="137" bestFit="1" customWidth="1"/>
    <col min="15353" max="15353" width="9.140625" style="137"/>
    <col min="15354" max="15354" width="9.28515625" style="137" bestFit="1" customWidth="1"/>
    <col min="15355" max="15502" width="9.140625" style="137"/>
    <col min="15503" max="15503" width="6" style="137" bestFit="1" customWidth="1"/>
    <col min="15504" max="15504" width="23.7109375" style="137" customWidth="1"/>
    <col min="15505" max="15505" width="19.5703125" style="137" bestFit="1" customWidth="1"/>
    <col min="15506" max="15506" width="19.7109375" style="137" bestFit="1" customWidth="1"/>
    <col min="15507" max="15507" width="18.85546875" style="137" bestFit="1" customWidth="1"/>
    <col min="15508" max="15508" width="12.85546875" style="137" bestFit="1" customWidth="1"/>
    <col min="15509" max="15509" width="17.7109375" style="137" bestFit="1" customWidth="1"/>
    <col min="15510" max="15510" width="17.5703125" style="137" bestFit="1" customWidth="1"/>
    <col min="15511" max="15511" width="18.85546875" style="137" bestFit="1" customWidth="1"/>
    <col min="15512" max="15512" width="12.42578125" style="137" bestFit="1" customWidth="1"/>
    <col min="15513" max="15513" width="15.85546875" style="137" bestFit="1" customWidth="1"/>
    <col min="15514" max="15514" width="17.7109375" style="137" bestFit="1" customWidth="1"/>
    <col min="15515" max="15515" width="18" style="137" bestFit="1" customWidth="1"/>
    <col min="15516" max="15516" width="13.5703125" style="137" customWidth="1"/>
    <col min="15517" max="15517" width="15.85546875" style="137" bestFit="1" customWidth="1"/>
    <col min="15518" max="15518" width="15.140625" style="137" bestFit="1" customWidth="1"/>
    <col min="15519" max="15519" width="18" style="137" bestFit="1" customWidth="1"/>
    <col min="15520" max="15520" width="13.140625" style="137" bestFit="1" customWidth="1"/>
    <col min="15521" max="15521" width="17.7109375" style="137" bestFit="1" customWidth="1"/>
    <col min="15522" max="15522" width="15.85546875" style="137" customWidth="1"/>
    <col min="15523" max="15523" width="18" style="137" bestFit="1" customWidth="1"/>
    <col min="15524" max="15524" width="13.5703125" style="137" customWidth="1"/>
    <col min="15525" max="15525" width="15.140625" style="137" bestFit="1" customWidth="1"/>
    <col min="15526" max="15526" width="12.85546875" style="137" bestFit="1" customWidth="1"/>
    <col min="15527" max="15527" width="15.28515625" style="137" bestFit="1" customWidth="1"/>
    <col min="15528" max="15528" width="14.85546875" style="137" bestFit="1" customWidth="1"/>
    <col min="15529" max="15530" width="17.5703125" style="137" bestFit="1" customWidth="1"/>
    <col min="15531" max="15531" width="11.140625" style="137" bestFit="1" customWidth="1"/>
    <col min="15532" max="15532" width="13.42578125" style="137" customWidth="1"/>
    <col min="15533" max="15533" width="17.7109375" style="137" bestFit="1" customWidth="1"/>
    <col min="15534" max="15534" width="17.5703125" style="137" bestFit="1" customWidth="1"/>
    <col min="15535" max="15535" width="18" style="137" bestFit="1" customWidth="1"/>
    <col min="15536" max="15538" width="12.85546875" style="137" bestFit="1" customWidth="1"/>
    <col min="15539" max="15539" width="13.85546875" style="137" bestFit="1" customWidth="1"/>
    <col min="15540" max="15541" width="12.85546875" style="137" bestFit="1" customWidth="1"/>
    <col min="15542" max="15542" width="11" style="137" bestFit="1" customWidth="1"/>
    <col min="15543" max="15543" width="13.85546875" style="137" bestFit="1" customWidth="1"/>
    <col min="15544" max="15544" width="14.85546875" style="137" bestFit="1" customWidth="1"/>
    <col min="15545" max="15545" width="17.7109375" style="137" bestFit="1" customWidth="1"/>
    <col min="15546" max="15546" width="15.140625" style="137" bestFit="1" customWidth="1"/>
    <col min="15547" max="15547" width="16.7109375" style="137" bestFit="1" customWidth="1"/>
    <col min="15548" max="15548" width="15.7109375" style="137" bestFit="1" customWidth="1"/>
    <col min="15549" max="15549" width="17.7109375" style="137" bestFit="1" customWidth="1"/>
    <col min="15550" max="15550" width="15.7109375" style="137" bestFit="1" customWidth="1"/>
    <col min="15551" max="15551" width="18" style="137" bestFit="1" customWidth="1"/>
    <col min="15552" max="15552" width="13.140625" style="137" bestFit="1" customWidth="1"/>
    <col min="15553" max="15553" width="17.7109375" style="137" bestFit="1" customWidth="1"/>
    <col min="15554" max="15554" width="15.140625" style="137" bestFit="1" customWidth="1"/>
    <col min="15555" max="15555" width="18" style="137" bestFit="1" customWidth="1"/>
    <col min="15556" max="15556" width="15.7109375" style="137" bestFit="1" customWidth="1"/>
    <col min="15557" max="15558" width="15.140625" style="137" bestFit="1" customWidth="1"/>
    <col min="15559" max="15559" width="15.7109375" style="137" bestFit="1" customWidth="1"/>
    <col min="15560" max="15560" width="12.85546875" style="137" customWidth="1"/>
    <col min="15561" max="15561" width="17.7109375" style="137" bestFit="1" customWidth="1"/>
    <col min="15562" max="15562" width="15.85546875" style="137" bestFit="1" customWidth="1"/>
    <col min="15563" max="15563" width="18" style="137" bestFit="1" customWidth="1"/>
    <col min="15564" max="15564" width="10.5703125" style="137" bestFit="1" customWidth="1"/>
    <col min="15565" max="15565" width="17.7109375" style="137" bestFit="1" customWidth="1"/>
    <col min="15566" max="15566" width="15.140625" style="137" bestFit="1" customWidth="1"/>
    <col min="15567" max="15567" width="18" style="137" bestFit="1" customWidth="1"/>
    <col min="15568" max="15568" width="15.7109375" style="137" bestFit="1" customWidth="1"/>
    <col min="15569" max="15569" width="17.7109375" style="137" bestFit="1" customWidth="1"/>
    <col min="15570" max="15570" width="15.7109375" style="137" bestFit="1" customWidth="1"/>
    <col min="15571" max="15571" width="18" style="137" bestFit="1" customWidth="1"/>
    <col min="15572" max="15572" width="12.85546875" style="137" bestFit="1" customWidth="1"/>
    <col min="15573" max="15573" width="12.42578125" style="137" bestFit="1" customWidth="1"/>
    <col min="15574" max="15574" width="10.7109375" style="137" bestFit="1" customWidth="1"/>
    <col min="15575" max="15575" width="10.140625" style="137" customWidth="1"/>
    <col min="15576" max="15576" width="13.140625" style="137" bestFit="1" customWidth="1"/>
    <col min="15577" max="15580" width="0" style="137" hidden="1" customWidth="1"/>
    <col min="15581" max="15581" width="15.140625" style="137" bestFit="1" customWidth="1"/>
    <col min="15582" max="15582" width="13" style="137" bestFit="1" customWidth="1"/>
    <col min="15583" max="15583" width="15.28515625" style="137" bestFit="1" customWidth="1"/>
    <col min="15584" max="15584" width="12.85546875" style="137" bestFit="1" customWidth="1"/>
    <col min="15585" max="15588" width="0" style="137" hidden="1" customWidth="1"/>
    <col min="15589" max="15590" width="17.7109375" style="137" bestFit="1" customWidth="1"/>
    <col min="15591" max="15591" width="18.85546875" style="137" bestFit="1" customWidth="1"/>
    <col min="15592" max="15592" width="12.85546875" style="137" bestFit="1" customWidth="1"/>
    <col min="15593" max="15593" width="17.7109375" style="137" bestFit="1" customWidth="1"/>
    <col min="15594" max="15594" width="12.5703125" style="137" bestFit="1" customWidth="1"/>
    <col min="15595" max="15595" width="18" style="137" bestFit="1" customWidth="1"/>
    <col min="15596" max="15596" width="13" style="137" customWidth="1"/>
    <col min="15597" max="15597" width="15.140625" style="137" bestFit="1" customWidth="1"/>
    <col min="15598" max="15598" width="13" style="137" bestFit="1" customWidth="1"/>
    <col min="15599" max="15599" width="16.7109375" style="137" bestFit="1" customWidth="1"/>
    <col min="15600" max="15600" width="13.140625" style="137" bestFit="1" customWidth="1"/>
    <col min="15601" max="15603" width="12.140625" style="137" customWidth="1"/>
    <col min="15604" max="15605" width="14" style="137" customWidth="1"/>
    <col min="15606" max="15606" width="26.28515625" style="137" customWidth="1"/>
    <col min="15607" max="15607" width="15.42578125" style="137" bestFit="1" customWidth="1"/>
    <col min="15608" max="15608" width="11.140625" style="137" bestFit="1" customWidth="1"/>
    <col min="15609" max="15609" width="9.140625" style="137"/>
    <col min="15610" max="15610" width="9.28515625" style="137" bestFit="1" customWidth="1"/>
    <col min="15611" max="15758" width="9.140625" style="137"/>
    <col min="15759" max="15759" width="6" style="137" bestFit="1" customWidth="1"/>
    <col min="15760" max="15760" width="23.7109375" style="137" customWidth="1"/>
    <col min="15761" max="15761" width="19.5703125" style="137" bestFit="1" customWidth="1"/>
    <col min="15762" max="15762" width="19.7109375" style="137" bestFit="1" customWidth="1"/>
    <col min="15763" max="15763" width="18.85546875" style="137" bestFit="1" customWidth="1"/>
    <col min="15764" max="15764" width="12.85546875" style="137" bestFit="1" customWidth="1"/>
    <col min="15765" max="15765" width="17.7109375" style="137" bestFit="1" customWidth="1"/>
    <col min="15766" max="15766" width="17.5703125" style="137" bestFit="1" customWidth="1"/>
    <col min="15767" max="15767" width="18.85546875" style="137" bestFit="1" customWidth="1"/>
    <col min="15768" max="15768" width="12.42578125" style="137" bestFit="1" customWidth="1"/>
    <col min="15769" max="15769" width="15.85546875" style="137" bestFit="1" customWidth="1"/>
    <col min="15770" max="15770" width="17.7109375" style="137" bestFit="1" customWidth="1"/>
    <col min="15771" max="15771" width="18" style="137" bestFit="1" customWidth="1"/>
    <col min="15772" max="15772" width="13.5703125" style="137" customWidth="1"/>
    <col min="15773" max="15773" width="15.85546875" style="137" bestFit="1" customWidth="1"/>
    <col min="15774" max="15774" width="15.140625" style="137" bestFit="1" customWidth="1"/>
    <col min="15775" max="15775" width="18" style="137" bestFit="1" customWidth="1"/>
    <col min="15776" max="15776" width="13.140625" style="137" bestFit="1" customWidth="1"/>
    <col min="15777" max="15777" width="17.7109375" style="137" bestFit="1" customWidth="1"/>
    <col min="15778" max="15778" width="15.85546875" style="137" customWidth="1"/>
    <col min="15779" max="15779" width="18" style="137" bestFit="1" customWidth="1"/>
    <col min="15780" max="15780" width="13.5703125" style="137" customWidth="1"/>
    <col min="15781" max="15781" width="15.140625" style="137" bestFit="1" customWidth="1"/>
    <col min="15782" max="15782" width="12.85546875" style="137" bestFit="1" customWidth="1"/>
    <col min="15783" max="15783" width="15.28515625" style="137" bestFit="1" customWidth="1"/>
    <col min="15784" max="15784" width="14.85546875" style="137" bestFit="1" customWidth="1"/>
    <col min="15785" max="15786" width="17.5703125" style="137" bestFit="1" customWidth="1"/>
    <col min="15787" max="15787" width="11.140625" style="137" bestFit="1" customWidth="1"/>
    <col min="15788" max="15788" width="13.42578125" style="137" customWidth="1"/>
    <col min="15789" max="15789" width="17.7109375" style="137" bestFit="1" customWidth="1"/>
    <col min="15790" max="15790" width="17.5703125" style="137" bestFit="1" customWidth="1"/>
    <col min="15791" max="15791" width="18" style="137" bestFit="1" customWidth="1"/>
    <col min="15792" max="15794" width="12.85546875" style="137" bestFit="1" customWidth="1"/>
    <col min="15795" max="15795" width="13.85546875" style="137" bestFit="1" customWidth="1"/>
    <col min="15796" max="15797" width="12.85546875" style="137" bestFit="1" customWidth="1"/>
    <col min="15798" max="15798" width="11" style="137" bestFit="1" customWidth="1"/>
    <col min="15799" max="15799" width="13.85546875" style="137" bestFit="1" customWidth="1"/>
    <col min="15800" max="15800" width="14.85546875" style="137" bestFit="1" customWidth="1"/>
    <col min="15801" max="15801" width="17.7109375" style="137" bestFit="1" customWidth="1"/>
    <col min="15802" max="15802" width="15.140625" style="137" bestFit="1" customWidth="1"/>
    <col min="15803" max="15803" width="16.7109375" style="137" bestFit="1" customWidth="1"/>
    <col min="15804" max="15804" width="15.7109375" style="137" bestFit="1" customWidth="1"/>
    <col min="15805" max="15805" width="17.7109375" style="137" bestFit="1" customWidth="1"/>
    <col min="15806" max="15806" width="15.7109375" style="137" bestFit="1" customWidth="1"/>
    <col min="15807" max="15807" width="18" style="137" bestFit="1" customWidth="1"/>
    <col min="15808" max="15808" width="13.140625" style="137" bestFit="1" customWidth="1"/>
    <col min="15809" max="15809" width="17.7109375" style="137" bestFit="1" customWidth="1"/>
    <col min="15810" max="15810" width="15.140625" style="137" bestFit="1" customWidth="1"/>
    <col min="15811" max="15811" width="18" style="137" bestFit="1" customWidth="1"/>
    <col min="15812" max="15812" width="15.7109375" style="137" bestFit="1" customWidth="1"/>
    <col min="15813" max="15814" width="15.140625" style="137" bestFit="1" customWidth="1"/>
    <col min="15815" max="15815" width="15.7109375" style="137" bestFit="1" customWidth="1"/>
    <col min="15816" max="15816" width="12.85546875" style="137" customWidth="1"/>
    <col min="15817" max="15817" width="17.7109375" style="137" bestFit="1" customWidth="1"/>
    <col min="15818" max="15818" width="15.85546875" style="137" bestFit="1" customWidth="1"/>
    <col min="15819" max="15819" width="18" style="137" bestFit="1" customWidth="1"/>
    <col min="15820" max="15820" width="10.5703125" style="137" bestFit="1" customWidth="1"/>
    <col min="15821" max="15821" width="17.7109375" style="137" bestFit="1" customWidth="1"/>
    <col min="15822" max="15822" width="15.140625" style="137" bestFit="1" customWidth="1"/>
    <col min="15823" max="15823" width="18" style="137" bestFit="1" customWidth="1"/>
    <col min="15824" max="15824" width="15.7109375" style="137" bestFit="1" customWidth="1"/>
    <col min="15825" max="15825" width="17.7109375" style="137" bestFit="1" customWidth="1"/>
    <col min="15826" max="15826" width="15.7109375" style="137" bestFit="1" customWidth="1"/>
    <col min="15827" max="15827" width="18" style="137" bestFit="1" customWidth="1"/>
    <col min="15828" max="15828" width="12.85546875" style="137" bestFit="1" customWidth="1"/>
    <col min="15829" max="15829" width="12.42578125" style="137" bestFit="1" customWidth="1"/>
    <col min="15830" max="15830" width="10.7109375" style="137" bestFit="1" customWidth="1"/>
    <col min="15831" max="15831" width="10.140625" style="137" customWidth="1"/>
    <col min="15832" max="15832" width="13.140625" style="137" bestFit="1" customWidth="1"/>
    <col min="15833" max="15836" width="0" style="137" hidden="1" customWidth="1"/>
    <col min="15837" max="15837" width="15.140625" style="137" bestFit="1" customWidth="1"/>
    <col min="15838" max="15838" width="13" style="137" bestFit="1" customWidth="1"/>
    <col min="15839" max="15839" width="15.28515625" style="137" bestFit="1" customWidth="1"/>
    <col min="15840" max="15840" width="12.85546875" style="137" bestFit="1" customWidth="1"/>
    <col min="15841" max="15844" width="0" style="137" hidden="1" customWidth="1"/>
    <col min="15845" max="15846" width="17.7109375" style="137" bestFit="1" customWidth="1"/>
    <col min="15847" max="15847" width="18.85546875" style="137" bestFit="1" customWidth="1"/>
    <col min="15848" max="15848" width="12.85546875" style="137" bestFit="1" customWidth="1"/>
    <col min="15849" max="15849" width="17.7109375" style="137" bestFit="1" customWidth="1"/>
    <col min="15850" max="15850" width="12.5703125" style="137" bestFit="1" customWidth="1"/>
    <col min="15851" max="15851" width="18" style="137" bestFit="1" customWidth="1"/>
    <col min="15852" max="15852" width="13" style="137" customWidth="1"/>
    <col min="15853" max="15853" width="15.140625" style="137" bestFit="1" customWidth="1"/>
    <col min="15854" max="15854" width="13" style="137" bestFit="1" customWidth="1"/>
    <col min="15855" max="15855" width="16.7109375" style="137" bestFit="1" customWidth="1"/>
    <col min="15856" max="15856" width="13.140625" style="137" bestFit="1" customWidth="1"/>
    <col min="15857" max="15859" width="12.140625" style="137" customWidth="1"/>
    <col min="15860" max="15861" width="14" style="137" customWidth="1"/>
    <col min="15862" max="15862" width="26.28515625" style="137" customWidth="1"/>
    <col min="15863" max="15863" width="15.42578125" style="137" bestFit="1" customWidth="1"/>
    <col min="15864" max="15864" width="11.140625" style="137" bestFit="1" customWidth="1"/>
    <col min="15865" max="15865" width="9.140625" style="137"/>
    <col min="15866" max="15866" width="9.28515625" style="137" bestFit="1" customWidth="1"/>
    <col min="15867" max="16014" width="9.140625" style="137"/>
    <col min="16015" max="16015" width="6" style="137" bestFit="1" customWidth="1"/>
    <col min="16016" max="16016" width="23.7109375" style="137" customWidth="1"/>
    <col min="16017" max="16017" width="19.5703125" style="137" bestFit="1" customWidth="1"/>
    <col min="16018" max="16018" width="19.7109375" style="137" bestFit="1" customWidth="1"/>
    <col min="16019" max="16019" width="18.85546875" style="137" bestFit="1" customWidth="1"/>
    <col min="16020" max="16020" width="12.85546875" style="137" bestFit="1" customWidth="1"/>
    <col min="16021" max="16021" width="17.7109375" style="137" bestFit="1" customWidth="1"/>
    <col min="16022" max="16022" width="17.5703125" style="137" bestFit="1" customWidth="1"/>
    <col min="16023" max="16023" width="18.85546875" style="137" bestFit="1" customWidth="1"/>
    <col min="16024" max="16024" width="12.42578125" style="137" bestFit="1" customWidth="1"/>
    <col min="16025" max="16025" width="15.85546875" style="137" bestFit="1" customWidth="1"/>
    <col min="16026" max="16026" width="17.7109375" style="137" bestFit="1" customWidth="1"/>
    <col min="16027" max="16027" width="18" style="137" bestFit="1" customWidth="1"/>
    <col min="16028" max="16028" width="13.5703125" style="137" customWidth="1"/>
    <col min="16029" max="16029" width="15.85546875" style="137" bestFit="1" customWidth="1"/>
    <col min="16030" max="16030" width="15.140625" style="137" bestFit="1" customWidth="1"/>
    <col min="16031" max="16031" width="18" style="137" bestFit="1" customWidth="1"/>
    <col min="16032" max="16032" width="13.140625" style="137" bestFit="1" customWidth="1"/>
    <col min="16033" max="16033" width="17.7109375" style="137" bestFit="1" customWidth="1"/>
    <col min="16034" max="16034" width="15.85546875" style="137" customWidth="1"/>
    <col min="16035" max="16035" width="18" style="137" bestFit="1" customWidth="1"/>
    <col min="16036" max="16036" width="13.5703125" style="137" customWidth="1"/>
    <col min="16037" max="16037" width="15.140625" style="137" bestFit="1" customWidth="1"/>
    <col min="16038" max="16038" width="12.85546875" style="137" bestFit="1" customWidth="1"/>
    <col min="16039" max="16039" width="15.28515625" style="137" bestFit="1" customWidth="1"/>
    <col min="16040" max="16040" width="14.85546875" style="137" bestFit="1" customWidth="1"/>
    <col min="16041" max="16042" width="17.5703125" style="137" bestFit="1" customWidth="1"/>
    <col min="16043" max="16043" width="11.140625" style="137" bestFit="1" customWidth="1"/>
    <col min="16044" max="16044" width="13.42578125" style="137" customWidth="1"/>
    <col min="16045" max="16045" width="17.7109375" style="137" bestFit="1" customWidth="1"/>
    <col min="16046" max="16046" width="17.5703125" style="137" bestFit="1" customWidth="1"/>
    <col min="16047" max="16047" width="18" style="137" bestFit="1" customWidth="1"/>
    <col min="16048" max="16050" width="12.85546875" style="137" bestFit="1" customWidth="1"/>
    <col min="16051" max="16051" width="13.85546875" style="137" bestFit="1" customWidth="1"/>
    <col min="16052" max="16053" width="12.85546875" style="137" bestFit="1" customWidth="1"/>
    <col min="16054" max="16054" width="11" style="137" bestFit="1" customWidth="1"/>
    <col min="16055" max="16055" width="13.85546875" style="137" bestFit="1" customWidth="1"/>
    <col min="16056" max="16056" width="14.85546875" style="137" bestFit="1" customWidth="1"/>
    <col min="16057" max="16057" width="17.7109375" style="137" bestFit="1" customWidth="1"/>
    <col min="16058" max="16058" width="15.140625" style="137" bestFit="1" customWidth="1"/>
    <col min="16059" max="16059" width="16.7109375" style="137" bestFit="1" customWidth="1"/>
    <col min="16060" max="16060" width="15.7109375" style="137" bestFit="1" customWidth="1"/>
    <col min="16061" max="16061" width="17.7109375" style="137" bestFit="1" customWidth="1"/>
    <col min="16062" max="16062" width="15.7109375" style="137" bestFit="1" customWidth="1"/>
    <col min="16063" max="16063" width="18" style="137" bestFit="1" customWidth="1"/>
    <col min="16064" max="16064" width="13.140625" style="137" bestFit="1" customWidth="1"/>
    <col min="16065" max="16065" width="17.7109375" style="137" bestFit="1" customWidth="1"/>
    <col min="16066" max="16066" width="15.140625" style="137" bestFit="1" customWidth="1"/>
    <col min="16067" max="16067" width="18" style="137" bestFit="1" customWidth="1"/>
    <col min="16068" max="16068" width="15.7109375" style="137" bestFit="1" customWidth="1"/>
    <col min="16069" max="16070" width="15.140625" style="137" bestFit="1" customWidth="1"/>
    <col min="16071" max="16071" width="15.7109375" style="137" bestFit="1" customWidth="1"/>
    <col min="16072" max="16072" width="12.85546875" style="137" customWidth="1"/>
    <col min="16073" max="16073" width="17.7109375" style="137" bestFit="1" customWidth="1"/>
    <col min="16074" max="16074" width="15.85546875" style="137" bestFit="1" customWidth="1"/>
    <col min="16075" max="16075" width="18" style="137" bestFit="1" customWidth="1"/>
    <col min="16076" max="16076" width="10.5703125" style="137" bestFit="1" customWidth="1"/>
    <col min="16077" max="16077" width="17.7109375" style="137" bestFit="1" customWidth="1"/>
    <col min="16078" max="16078" width="15.140625" style="137" bestFit="1" customWidth="1"/>
    <col min="16079" max="16079" width="18" style="137" bestFit="1" customWidth="1"/>
    <col min="16080" max="16080" width="15.7109375" style="137" bestFit="1" customWidth="1"/>
    <col min="16081" max="16081" width="17.7109375" style="137" bestFit="1" customWidth="1"/>
    <col min="16082" max="16082" width="15.7109375" style="137" bestFit="1" customWidth="1"/>
    <col min="16083" max="16083" width="18" style="137" bestFit="1" customWidth="1"/>
    <col min="16084" max="16084" width="12.85546875" style="137" bestFit="1" customWidth="1"/>
    <col min="16085" max="16085" width="12.42578125" style="137" bestFit="1" customWidth="1"/>
    <col min="16086" max="16086" width="10.7109375" style="137" bestFit="1" customWidth="1"/>
    <col min="16087" max="16087" width="10.140625" style="137" customWidth="1"/>
    <col min="16088" max="16088" width="13.140625" style="137" bestFit="1" customWidth="1"/>
    <col min="16089" max="16092" width="0" style="137" hidden="1" customWidth="1"/>
    <col min="16093" max="16093" width="15.140625" style="137" bestFit="1" customWidth="1"/>
    <col min="16094" max="16094" width="13" style="137" bestFit="1" customWidth="1"/>
    <col min="16095" max="16095" width="15.28515625" style="137" bestFit="1" customWidth="1"/>
    <col min="16096" max="16096" width="12.85546875" style="137" bestFit="1" customWidth="1"/>
    <col min="16097" max="16100" width="0" style="137" hidden="1" customWidth="1"/>
    <col min="16101" max="16102" width="17.7109375" style="137" bestFit="1" customWidth="1"/>
    <col min="16103" max="16103" width="18.85546875" style="137" bestFit="1" customWidth="1"/>
    <col min="16104" max="16104" width="12.85546875" style="137" bestFit="1" customWidth="1"/>
    <col min="16105" max="16105" width="17.7109375" style="137" bestFit="1" customWidth="1"/>
    <col min="16106" max="16106" width="12.5703125" style="137" bestFit="1" customWidth="1"/>
    <col min="16107" max="16107" width="18" style="137" bestFit="1" customWidth="1"/>
    <col min="16108" max="16108" width="13" style="137" customWidth="1"/>
    <col min="16109" max="16109" width="15.140625" style="137" bestFit="1" customWidth="1"/>
    <col min="16110" max="16110" width="13" style="137" bestFit="1" customWidth="1"/>
    <col min="16111" max="16111" width="16.7109375" style="137" bestFit="1" customWidth="1"/>
    <col min="16112" max="16112" width="13.140625" style="137" bestFit="1" customWidth="1"/>
    <col min="16113" max="16115" width="12.140625" style="137" customWidth="1"/>
    <col min="16116" max="16117" width="14" style="137" customWidth="1"/>
    <col min="16118" max="16118" width="26.28515625" style="137" customWidth="1"/>
    <col min="16119" max="16119" width="15.42578125" style="137" bestFit="1" customWidth="1"/>
    <col min="16120" max="16120" width="11.140625" style="137" bestFit="1" customWidth="1"/>
    <col min="16121" max="16121" width="9.140625" style="137"/>
    <col min="16122" max="16122" width="9.28515625" style="137" bestFit="1" customWidth="1"/>
    <col min="16123" max="16384" width="9.140625" style="137"/>
  </cols>
  <sheetData>
    <row r="1" spans="1:6" ht="71.25" customHeight="1" x14ac:dyDescent="0.25">
      <c r="A1" s="990" t="s">
        <v>919</v>
      </c>
      <c r="B1" s="990"/>
      <c r="C1" s="990"/>
      <c r="D1" s="990"/>
      <c r="E1" s="990"/>
      <c r="F1" s="990"/>
    </row>
    <row r="2" spans="1:6" ht="23.25" customHeight="1" thickBot="1" x14ac:dyDescent="0.3">
      <c r="A2" s="135"/>
      <c r="B2" s="282"/>
      <c r="C2" s="283"/>
      <c r="D2" s="283"/>
      <c r="E2" s="1169" t="s">
        <v>462</v>
      </c>
      <c r="F2" s="1169"/>
    </row>
    <row r="3" spans="1:6" s="139" customFormat="1" ht="90.75" customHeight="1" x14ac:dyDescent="0.25">
      <c r="A3" s="1165" t="s">
        <v>0</v>
      </c>
      <c r="B3" s="1167" t="s">
        <v>463</v>
      </c>
      <c r="C3" s="1163" t="s">
        <v>830</v>
      </c>
      <c r="D3" s="1165" t="s">
        <v>831</v>
      </c>
      <c r="E3" s="1167"/>
      <c r="F3" s="1163" t="s">
        <v>420</v>
      </c>
    </row>
    <row r="4" spans="1:6" s="139" customFormat="1" ht="38.25" customHeight="1" thickBot="1" x14ac:dyDescent="0.3">
      <c r="A4" s="1166"/>
      <c r="B4" s="1168"/>
      <c r="C4" s="1164"/>
      <c r="D4" s="730" t="s">
        <v>468</v>
      </c>
      <c r="E4" s="732" t="s">
        <v>342</v>
      </c>
      <c r="F4" s="1164"/>
    </row>
    <row r="5" spans="1:6" s="139" customFormat="1" ht="41.25" customHeight="1" thickBot="1" x14ac:dyDescent="0.3">
      <c r="A5" s="1161" t="s">
        <v>425</v>
      </c>
      <c r="B5" s="1162"/>
      <c r="C5" s="174">
        <v>5887.8296516000009</v>
      </c>
      <c r="D5" s="741">
        <f>SUM(D6:D19)</f>
        <v>285875.01744000003</v>
      </c>
      <c r="E5" s="742">
        <f>SUM(E6:E19)</f>
        <v>79325.736561819984</v>
      </c>
      <c r="F5" s="178">
        <f>+E5/D5*100</f>
        <v>27.74839762920837</v>
      </c>
    </row>
    <row r="6" spans="1:6" ht="46.5" customHeight="1" x14ac:dyDescent="0.25">
      <c r="A6" s="146">
        <v>1</v>
      </c>
      <c r="B6" s="738" t="s">
        <v>29</v>
      </c>
      <c r="C6" s="175">
        <v>388.28437893999995</v>
      </c>
      <c r="D6" s="739">
        <v>14911.215336000001</v>
      </c>
      <c r="E6" s="740">
        <v>5883.6447401699997</v>
      </c>
      <c r="F6" s="179">
        <f>+E6/D6*100</f>
        <v>39.457848388556052</v>
      </c>
    </row>
    <row r="7" spans="1:6" ht="45" customHeight="1" x14ac:dyDescent="0.25">
      <c r="A7" s="144">
        <v>2</v>
      </c>
      <c r="B7" s="443" t="s">
        <v>408</v>
      </c>
      <c r="C7" s="176">
        <v>517.55787816999998</v>
      </c>
      <c r="D7" s="734">
        <v>27161.606447999999</v>
      </c>
      <c r="E7" s="735">
        <v>8960.1409569999978</v>
      </c>
      <c r="F7" s="180">
        <f t="shared" ref="F7:F19" si="0">+E7/D7*100</f>
        <v>32.988258533801719</v>
      </c>
    </row>
    <row r="8" spans="1:6" ht="45" customHeight="1" x14ac:dyDescent="0.25">
      <c r="A8" s="144">
        <v>3</v>
      </c>
      <c r="B8" s="443" t="s">
        <v>255</v>
      </c>
      <c r="C8" s="176">
        <v>1698.01354754</v>
      </c>
      <c r="D8" s="734">
        <v>18149.817072000002</v>
      </c>
      <c r="E8" s="735">
        <v>5969.3577422500011</v>
      </c>
      <c r="F8" s="180">
        <f t="shared" si="0"/>
        <v>32.88935485448512</v>
      </c>
    </row>
    <row r="9" spans="1:6" ht="45" customHeight="1" x14ac:dyDescent="0.25">
      <c r="A9" s="144">
        <v>4</v>
      </c>
      <c r="B9" s="443" t="s">
        <v>74</v>
      </c>
      <c r="C9" s="176">
        <v>34.458872460000002</v>
      </c>
      <c r="D9" s="734">
        <v>10016.57892</v>
      </c>
      <c r="E9" s="735">
        <v>3518.2255319999995</v>
      </c>
      <c r="F9" s="180">
        <f t="shared" si="0"/>
        <v>35.124023482460608</v>
      </c>
    </row>
    <row r="10" spans="1:6" ht="45" customHeight="1" x14ac:dyDescent="0.25">
      <c r="A10" s="144">
        <v>5</v>
      </c>
      <c r="B10" s="443" t="s">
        <v>90</v>
      </c>
      <c r="C10" s="176">
        <v>165.76017632</v>
      </c>
      <c r="D10" s="734">
        <v>26088.149735999999</v>
      </c>
      <c r="E10" s="735">
        <v>5994.0461875999999</v>
      </c>
      <c r="F10" s="180">
        <f t="shared" si="0"/>
        <v>22.976126127214744</v>
      </c>
    </row>
    <row r="11" spans="1:6" ht="45" customHeight="1" x14ac:dyDescent="0.25">
      <c r="A11" s="144">
        <v>6</v>
      </c>
      <c r="B11" s="443" t="s">
        <v>101</v>
      </c>
      <c r="C11" s="176">
        <v>147.90107115000001</v>
      </c>
      <c r="D11" s="734">
        <v>9774.2459280000003</v>
      </c>
      <c r="E11" s="735">
        <v>2938.3044425100002</v>
      </c>
      <c r="F11" s="180">
        <f t="shared" si="0"/>
        <v>30.06169953318572</v>
      </c>
    </row>
    <row r="12" spans="1:6" ht="45" customHeight="1" x14ac:dyDescent="0.25">
      <c r="A12" s="144">
        <v>7</v>
      </c>
      <c r="B12" s="443" t="s">
        <v>114</v>
      </c>
      <c r="C12" s="176">
        <v>353.52672337000001</v>
      </c>
      <c r="D12" s="734">
        <v>23211.825960000002</v>
      </c>
      <c r="E12" s="735">
        <v>6996.4156121700016</v>
      </c>
      <c r="F12" s="180">
        <f t="shared" si="0"/>
        <v>30.141599477036578</v>
      </c>
    </row>
    <row r="13" spans="1:6" ht="45" customHeight="1" x14ac:dyDescent="0.25">
      <c r="A13" s="144">
        <v>8</v>
      </c>
      <c r="B13" s="443" t="s">
        <v>131</v>
      </c>
      <c r="C13" s="176">
        <v>744.77624000000003</v>
      </c>
      <c r="D13" s="734">
        <v>33955.605312000007</v>
      </c>
      <c r="E13" s="735">
        <v>6236.2788951999992</v>
      </c>
      <c r="F13" s="180">
        <f t="shared" si="0"/>
        <v>18.365977687330702</v>
      </c>
    </row>
    <row r="14" spans="1:6" ht="45" customHeight="1" x14ac:dyDescent="0.25">
      <c r="A14" s="144">
        <v>9</v>
      </c>
      <c r="B14" s="443" t="s">
        <v>146</v>
      </c>
      <c r="C14" s="176">
        <v>53.248180699999992</v>
      </c>
      <c r="D14" s="734">
        <v>24225.957336000007</v>
      </c>
      <c r="E14" s="735">
        <v>5890.2879976200011</v>
      </c>
      <c r="F14" s="180">
        <f t="shared" si="0"/>
        <v>24.313953483551202</v>
      </c>
    </row>
    <row r="15" spans="1:6" ht="45" customHeight="1" x14ac:dyDescent="0.25">
      <c r="A15" s="144">
        <v>10</v>
      </c>
      <c r="B15" s="443" t="s">
        <v>158</v>
      </c>
      <c r="C15" s="176">
        <v>0.85032099999999988</v>
      </c>
      <c r="D15" s="734">
        <v>7339.0903920000019</v>
      </c>
      <c r="E15" s="735">
        <v>4754.4242360000007</v>
      </c>
      <c r="F15" s="180">
        <f t="shared" si="0"/>
        <v>64.782200273518569</v>
      </c>
    </row>
    <row r="16" spans="1:6" ht="45" customHeight="1" x14ac:dyDescent="0.25">
      <c r="A16" s="144">
        <v>11</v>
      </c>
      <c r="B16" s="443" t="s">
        <v>409</v>
      </c>
      <c r="C16" s="176">
        <v>425.98315852000007</v>
      </c>
      <c r="D16" s="734">
        <v>30581.022720000001</v>
      </c>
      <c r="E16" s="735">
        <v>6954.4353751499984</v>
      </c>
      <c r="F16" s="180">
        <f t="shared" si="0"/>
        <v>22.741016344760094</v>
      </c>
    </row>
    <row r="17" spans="1:6" ht="45" customHeight="1" x14ac:dyDescent="0.25">
      <c r="A17" s="144">
        <v>12</v>
      </c>
      <c r="B17" s="443" t="s">
        <v>201</v>
      </c>
      <c r="C17" s="176">
        <v>497.56554468000007</v>
      </c>
      <c r="D17" s="734">
        <v>29897.150880000005</v>
      </c>
      <c r="E17" s="735">
        <v>7592.8326609999995</v>
      </c>
      <c r="F17" s="180">
        <f t="shared" si="0"/>
        <v>25.396509157263207</v>
      </c>
    </row>
    <row r="18" spans="1:6" ht="45" customHeight="1" x14ac:dyDescent="0.25">
      <c r="A18" s="144">
        <v>13</v>
      </c>
      <c r="B18" s="443" t="s">
        <v>214</v>
      </c>
      <c r="C18" s="176">
        <v>707.35734406999995</v>
      </c>
      <c r="D18" s="734">
        <v>15906.520872000001</v>
      </c>
      <c r="E18" s="735">
        <v>4287.7029189999994</v>
      </c>
      <c r="F18" s="180">
        <f t="shared" si="0"/>
        <v>26.955630043195526</v>
      </c>
    </row>
    <row r="19" spans="1:6" ht="45" customHeight="1" thickBot="1" x14ac:dyDescent="0.3">
      <c r="A19" s="145">
        <v>14</v>
      </c>
      <c r="B19" s="733" t="s">
        <v>226</v>
      </c>
      <c r="C19" s="177">
        <v>152.54621467999996</v>
      </c>
      <c r="D19" s="736">
        <v>14656.230528</v>
      </c>
      <c r="E19" s="737">
        <v>3349.6392641500006</v>
      </c>
      <c r="F19" s="181">
        <f t="shared" si="0"/>
        <v>22.854711910751412</v>
      </c>
    </row>
    <row r="23" spans="1:6" x14ac:dyDescent="0.25">
      <c r="C23" s="141"/>
      <c r="D23" s="141"/>
      <c r="E23" s="141"/>
    </row>
  </sheetData>
  <mergeCells count="8">
    <mergeCell ref="A1:F1"/>
    <mergeCell ref="A5:B5"/>
    <mergeCell ref="C3:C4"/>
    <mergeCell ref="A3:A4"/>
    <mergeCell ref="B3:B4"/>
    <mergeCell ref="F3:F4"/>
    <mergeCell ref="D3:E3"/>
    <mergeCell ref="E2:F2"/>
  </mergeCells>
  <conditionalFormatting sqref="A6:B19">
    <cfRule type="cellIs" dxfId="255" priority="16" operator="lessThan">
      <formula>0</formula>
    </cfRule>
  </conditionalFormatting>
  <conditionalFormatting sqref="E6">
    <cfRule type="cellIs" dxfId="254" priority="14" operator="lessThan">
      <formula>0</formula>
    </cfRule>
  </conditionalFormatting>
  <conditionalFormatting sqref="C7:C19 E7:E19">
    <cfRule type="cellIs" dxfId="253" priority="13" operator="lessThan">
      <formula>0</formula>
    </cfRule>
  </conditionalFormatting>
  <conditionalFormatting sqref="E7:E19">
    <cfRule type="cellIs" dxfId="252" priority="12" operator="lessThan">
      <formula>0</formula>
    </cfRule>
  </conditionalFormatting>
  <conditionalFormatting sqref="C5 E5">
    <cfRule type="cellIs" dxfId="251" priority="11" operator="lessThan">
      <formula>0</formula>
    </cfRule>
  </conditionalFormatting>
  <conditionalFormatting sqref="C6 E6">
    <cfRule type="cellIs" dxfId="250" priority="15" operator="lessThan">
      <formula>0</formula>
    </cfRule>
  </conditionalFormatting>
  <conditionalFormatting sqref="E5">
    <cfRule type="cellIs" dxfId="249" priority="10" operator="lessThan">
      <formula>0</formula>
    </cfRule>
  </conditionalFormatting>
  <conditionalFormatting sqref="A1">
    <cfRule type="cellIs" dxfId="248" priority="8" operator="lessThan">
      <formula>0</formula>
    </cfRule>
  </conditionalFormatting>
  <conditionalFormatting sqref="D5">
    <cfRule type="cellIs" dxfId="247" priority="2" operator="lessThan">
      <formula>0</formula>
    </cfRule>
  </conditionalFormatting>
  <conditionalFormatting sqref="D6">
    <cfRule type="cellIs" dxfId="246" priority="6" operator="lessThan">
      <formula>0</formula>
    </cfRule>
  </conditionalFormatting>
  <conditionalFormatting sqref="D7:D19">
    <cfRule type="cellIs" dxfId="245" priority="5" operator="lessThan">
      <formula>0</formula>
    </cfRule>
  </conditionalFormatting>
  <conditionalFormatting sqref="D7:D19">
    <cfRule type="cellIs" dxfId="244" priority="4" operator="lessThan">
      <formula>0</formula>
    </cfRule>
  </conditionalFormatting>
  <conditionalFormatting sqref="D5">
    <cfRule type="cellIs" dxfId="243" priority="3" operator="lessThan">
      <formula>0</formula>
    </cfRule>
  </conditionalFormatting>
  <conditionalFormatting sqref="D6">
    <cfRule type="cellIs" dxfId="242" priority="7" operator="lessThan">
      <formula>0</formula>
    </cfRule>
  </conditionalFormatting>
  <conditionalFormatting sqref="F6:F19">
    <cfRule type="cellIs" dxfId="241" priority="1" operator="lessThan">
      <formula>$F$5</formula>
    </cfRule>
  </conditionalFormatting>
  <printOptions horizontalCentered="1"/>
  <pageMargins left="0.39370078740157483" right="0.35433070866141736" top="0.35433070866141736" bottom="0.39370078740157483" header="0" footer="0"/>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19"/>
  <sheetViews>
    <sheetView tabSelected="1" view="pageBreakPreview" zoomScaleNormal="100" zoomScaleSheetLayoutView="100" workbookViewId="0">
      <selection activeCell="D13" sqref="D13"/>
    </sheetView>
  </sheetViews>
  <sheetFormatPr defaultColWidth="8.85546875" defaultRowHeight="12.75" x14ac:dyDescent="0.2"/>
  <cols>
    <col min="1" max="1" width="4.42578125" style="121" customWidth="1"/>
    <col min="2" max="2" width="16.42578125" style="124" customWidth="1"/>
    <col min="3" max="3" width="12.7109375" style="122" customWidth="1"/>
    <col min="4" max="4" width="11" style="122" customWidth="1"/>
    <col min="5" max="6" width="12.28515625" style="122" customWidth="1"/>
    <col min="7" max="7" width="12.85546875" style="123" customWidth="1"/>
    <col min="8" max="8" width="12.28515625" style="122" customWidth="1"/>
    <col min="9" max="9" width="11" style="122" customWidth="1"/>
    <col min="10" max="10" width="12.28515625" style="122" customWidth="1"/>
    <col min="11" max="11" width="11.42578125" style="122" customWidth="1"/>
    <col min="12" max="12" width="11.28515625" style="121" customWidth="1"/>
    <col min="13" max="16384" width="8.85546875" style="121"/>
  </cols>
  <sheetData>
    <row r="1" spans="1:12" ht="27" customHeight="1" x14ac:dyDescent="0.2">
      <c r="A1" s="974" t="s">
        <v>913</v>
      </c>
      <c r="B1" s="974"/>
      <c r="C1" s="974"/>
      <c r="D1" s="974"/>
      <c r="E1" s="974"/>
      <c r="F1" s="974"/>
      <c r="G1" s="974"/>
      <c r="H1" s="974"/>
      <c r="I1" s="974"/>
      <c r="J1" s="974"/>
      <c r="K1" s="974"/>
      <c r="L1" s="974"/>
    </row>
    <row r="2" spans="1:12" ht="15" customHeight="1" thickBot="1" x14ac:dyDescent="0.25">
      <c r="B2" s="366"/>
      <c r="C2" s="366"/>
      <c r="D2" s="366"/>
      <c r="E2" s="366"/>
      <c r="F2" s="366"/>
      <c r="G2" s="366"/>
      <c r="H2" s="366"/>
      <c r="I2" s="366"/>
      <c r="J2" s="366"/>
      <c r="L2" s="953" t="s">
        <v>729</v>
      </c>
    </row>
    <row r="3" spans="1:12" ht="12.75" customHeight="1" thickBot="1" x14ac:dyDescent="0.25">
      <c r="A3" s="975" t="s">
        <v>448</v>
      </c>
      <c r="B3" s="979" t="s">
        <v>432</v>
      </c>
      <c r="C3" s="981" t="s">
        <v>433</v>
      </c>
      <c r="D3" s="981" t="s">
        <v>434</v>
      </c>
      <c r="E3" s="983" t="s">
        <v>335</v>
      </c>
      <c r="F3" s="984"/>
      <c r="G3" s="985"/>
      <c r="H3" s="972" t="s">
        <v>665</v>
      </c>
      <c r="I3" s="972" t="s">
        <v>449</v>
      </c>
      <c r="J3" s="972" t="s">
        <v>662</v>
      </c>
      <c r="K3" s="972" t="s">
        <v>437</v>
      </c>
      <c r="L3" s="972" t="s">
        <v>664</v>
      </c>
    </row>
    <row r="4" spans="1:12" ht="74.25" customHeight="1" thickBot="1" x14ac:dyDescent="0.25">
      <c r="A4" s="976"/>
      <c r="B4" s="980"/>
      <c r="C4" s="982"/>
      <c r="D4" s="982"/>
      <c r="E4" s="943" t="s">
        <v>435</v>
      </c>
      <c r="F4" s="908" t="s">
        <v>436</v>
      </c>
      <c r="G4" s="948" t="s">
        <v>663</v>
      </c>
      <c r="H4" s="973"/>
      <c r="I4" s="973"/>
      <c r="J4" s="973"/>
      <c r="K4" s="973"/>
      <c r="L4" s="973"/>
    </row>
    <row r="5" spans="1:12" s="125" customFormat="1" ht="27" customHeight="1" thickBot="1" x14ac:dyDescent="0.3">
      <c r="A5" s="977" t="s">
        <v>425</v>
      </c>
      <c r="B5" s="978"/>
      <c r="C5" s="214">
        <f>SUM(C6:C19)</f>
        <v>15045.812941235052</v>
      </c>
      <c r="D5" s="214">
        <f t="shared" ref="D5:H5" si="0">SUM(D6:D19)</f>
        <v>13664.695132730794</v>
      </c>
      <c r="E5" s="944">
        <f t="shared" si="0"/>
        <v>6165.447666666666</v>
      </c>
      <c r="F5" s="214">
        <f t="shared" si="0"/>
        <v>5685.9462319628628</v>
      </c>
      <c r="G5" s="949">
        <f t="shared" si="0"/>
        <v>1813.301234101265</v>
      </c>
      <c r="H5" s="215">
        <f t="shared" si="0"/>
        <v>1381.1178085042579</v>
      </c>
      <c r="I5" s="216">
        <v>9.1794163193344041</v>
      </c>
      <c r="J5" s="214">
        <f t="shared" ref="J5:L5" si="1">SUM(J6:J19)</f>
        <v>4401.5930587649482</v>
      </c>
      <c r="K5" s="214">
        <f t="shared" si="1"/>
        <v>19447.406000000003</v>
      </c>
      <c r="L5" s="214">
        <f t="shared" si="1"/>
        <v>35352.533999999992</v>
      </c>
    </row>
    <row r="6" spans="1:12" ht="29.25" customHeight="1" x14ac:dyDescent="0.2">
      <c r="A6" s="223">
        <v>1</v>
      </c>
      <c r="B6" s="224" t="s">
        <v>29</v>
      </c>
      <c r="C6" s="940">
        <v>791.61053917582194</v>
      </c>
      <c r="D6" s="940">
        <v>716.34306694901716</v>
      </c>
      <c r="E6" s="945">
        <v>314.19400000000002</v>
      </c>
      <c r="F6" s="940">
        <v>265.19614661143629</v>
      </c>
      <c r="G6" s="950">
        <v>136.95292033758082</v>
      </c>
      <c r="H6" s="217">
        <v>75.267472226804898</v>
      </c>
      <c r="I6" s="218">
        <v>9.5081442833200445</v>
      </c>
      <c r="J6" s="940">
        <v>286.78146082417811</v>
      </c>
      <c r="K6" s="940">
        <v>1078.3920000000001</v>
      </c>
      <c r="L6" s="940">
        <v>1952.09</v>
      </c>
    </row>
    <row r="7" spans="1:12" ht="29.25" customHeight="1" x14ac:dyDescent="0.2">
      <c r="A7" s="225">
        <v>2</v>
      </c>
      <c r="B7" s="226" t="s">
        <v>438</v>
      </c>
      <c r="C7" s="941">
        <v>1436.1046160013279</v>
      </c>
      <c r="D7" s="941">
        <v>1301.1825184558586</v>
      </c>
      <c r="E7" s="946">
        <v>458.577</v>
      </c>
      <c r="F7" s="941">
        <v>587.85538901086943</v>
      </c>
      <c r="G7" s="951">
        <v>254.75012944498931</v>
      </c>
      <c r="H7" s="219">
        <v>134.92209754546928</v>
      </c>
      <c r="I7" s="220">
        <v>9.3950047957609613</v>
      </c>
      <c r="J7" s="941">
        <v>337.48838399867202</v>
      </c>
      <c r="K7" s="941">
        <v>1773.5930000000001</v>
      </c>
      <c r="L7" s="941">
        <v>3260.9870000000001</v>
      </c>
    </row>
    <row r="8" spans="1:12" ht="29.25" customHeight="1" x14ac:dyDescent="0.2">
      <c r="A8" s="225">
        <v>3</v>
      </c>
      <c r="B8" s="226" t="s">
        <v>439</v>
      </c>
      <c r="C8" s="941">
        <v>850.63031756421469</v>
      </c>
      <c r="D8" s="941">
        <v>771.95329802572428</v>
      </c>
      <c r="E8" s="946">
        <v>388.21199999999999</v>
      </c>
      <c r="F8" s="941">
        <v>293.97067055975333</v>
      </c>
      <c r="G8" s="951">
        <v>89.77062746597116</v>
      </c>
      <c r="H8" s="219">
        <v>78.677019538490256</v>
      </c>
      <c r="I8" s="220">
        <v>9.2492611553962014</v>
      </c>
      <c r="J8" s="941">
        <v>222.86068243578529</v>
      </c>
      <c r="K8" s="941">
        <v>1073.491</v>
      </c>
      <c r="L8" s="941">
        <v>1980.0519999999999</v>
      </c>
    </row>
    <row r="9" spans="1:12" ht="29.25" customHeight="1" x14ac:dyDescent="0.2">
      <c r="A9" s="225">
        <v>4</v>
      </c>
      <c r="B9" s="226" t="s">
        <v>289</v>
      </c>
      <c r="C9" s="941">
        <v>601.60052651190676</v>
      </c>
      <c r="D9" s="941">
        <v>543.69465504054904</v>
      </c>
      <c r="E9" s="946">
        <v>217.393</v>
      </c>
      <c r="F9" s="941">
        <v>281.03668592538077</v>
      </c>
      <c r="G9" s="951">
        <v>45.264969115168107</v>
      </c>
      <c r="H9" s="219">
        <v>57.90587147135772</v>
      </c>
      <c r="I9" s="220">
        <v>9.6253026584097672</v>
      </c>
      <c r="J9" s="941">
        <v>186.74447348809332</v>
      </c>
      <c r="K9" s="941">
        <v>788.34500000000003</v>
      </c>
      <c r="L9" s="941">
        <v>1446.9549999999999</v>
      </c>
    </row>
    <row r="10" spans="1:12" ht="29.25" customHeight="1" x14ac:dyDescent="0.2">
      <c r="A10" s="225">
        <v>5</v>
      </c>
      <c r="B10" s="226" t="s">
        <v>440</v>
      </c>
      <c r="C10" s="941">
        <v>1336.0459360169446</v>
      </c>
      <c r="D10" s="941">
        <v>1205.8872175629037</v>
      </c>
      <c r="E10" s="946">
        <v>451.44200000000001</v>
      </c>
      <c r="F10" s="941">
        <v>612.93172722254269</v>
      </c>
      <c r="G10" s="951">
        <v>141.51349034036076</v>
      </c>
      <c r="H10" s="219">
        <v>130.15871845404095</v>
      </c>
      <c r="I10" s="220">
        <v>9.742084081485519</v>
      </c>
      <c r="J10" s="941">
        <v>487.46006398305553</v>
      </c>
      <c r="K10" s="941">
        <v>1823.5060000000001</v>
      </c>
      <c r="L10" s="941">
        <v>3415.788</v>
      </c>
    </row>
    <row r="11" spans="1:12" ht="29.25" customHeight="1" x14ac:dyDescent="0.2">
      <c r="A11" s="225">
        <v>6</v>
      </c>
      <c r="B11" s="226" t="s">
        <v>441</v>
      </c>
      <c r="C11" s="941">
        <v>448.34516134378816</v>
      </c>
      <c r="D11" s="941">
        <v>410.78042233959491</v>
      </c>
      <c r="E11" s="946">
        <v>287.18</v>
      </c>
      <c r="F11" s="941">
        <v>97.288674749785613</v>
      </c>
      <c r="G11" s="951">
        <v>26.311747589809354</v>
      </c>
      <c r="H11" s="219">
        <v>37.564739004193243</v>
      </c>
      <c r="I11" s="220">
        <v>8.3785311503314848</v>
      </c>
      <c r="J11" s="941">
        <v>120.91383865621178</v>
      </c>
      <c r="K11" s="941">
        <v>569.25900000000001</v>
      </c>
      <c r="L11" s="941">
        <v>1036.242</v>
      </c>
    </row>
    <row r="12" spans="1:12" ht="29.25" customHeight="1" x14ac:dyDescent="0.2">
      <c r="A12" s="225">
        <v>7</v>
      </c>
      <c r="B12" s="226" t="s">
        <v>442</v>
      </c>
      <c r="C12" s="941">
        <v>1212.2118741818167</v>
      </c>
      <c r="D12" s="941">
        <v>1097.9822605393715</v>
      </c>
      <c r="E12" s="946">
        <v>393.12599999999998</v>
      </c>
      <c r="F12" s="941">
        <v>616.02607613276405</v>
      </c>
      <c r="G12" s="951">
        <v>88.830184406607273</v>
      </c>
      <c r="H12" s="219">
        <v>114.2296136424455</v>
      </c>
      <c r="I12" s="220">
        <v>9.4232383030849984</v>
      </c>
      <c r="J12" s="941">
        <v>384.25512581818327</v>
      </c>
      <c r="K12" s="941">
        <v>1596.4670000000001</v>
      </c>
      <c r="L12" s="941">
        <v>2938.018</v>
      </c>
    </row>
    <row r="13" spans="1:12" ht="29.25" customHeight="1" x14ac:dyDescent="0.2">
      <c r="A13" s="225">
        <v>8</v>
      </c>
      <c r="B13" s="226" t="s">
        <v>443</v>
      </c>
      <c r="C13" s="941">
        <v>1646.9832959627458</v>
      </c>
      <c r="D13" s="941">
        <v>1490.2268154125568</v>
      </c>
      <c r="E13" s="946">
        <v>574.68200000000002</v>
      </c>
      <c r="F13" s="941">
        <v>644.61245777737486</v>
      </c>
      <c r="G13" s="951">
        <v>270.93235763518186</v>
      </c>
      <c r="H13" s="219">
        <v>156.75648055018922</v>
      </c>
      <c r="I13" s="220">
        <v>9.517794195875986</v>
      </c>
      <c r="J13" s="941">
        <v>501.98870403725397</v>
      </c>
      <c r="K13" s="941">
        <v>2148.9720000000002</v>
      </c>
      <c r="L13" s="941">
        <v>4040.6309999999999</v>
      </c>
    </row>
    <row r="14" spans="1:12" ht="29.25" customHeight="1" x14ac:dyDescent="0.2">
      <c r="A14" s="225">
        <v>9</v>
      </c>
      <c r="B14" s="226" t="s">
        <v>444</v>
      </c>
      <c r="C14" s="941">
        <v>1107.8585435797868</v>
      </c>
      <c r="D14" s="941">
        <v>1000.6921683845634</v>
      </c>
      <c r="E14" s="946">
        <v>350.51066666666668</v>
      </c>
      <c r="F14" s="941">
        <v>544.04950171789676</v>
      </c>
      <c r="G14" s="951">
        <v>106.13199999999999</v>
      </c>
      <c r="H14" s="219">
        <v>107.1663751952232</v>
      </c>
      <c r="I14" s="220">
        <v>9.6732904950969658</v>
      </c>
      <c r="J14" s="941">
        <v>362.62645642021334</v>
      </c>
      <c r="K14" s="941">
        <v>1470.4849999999999</v>
      </c>
      <c r="L14" s="941">
        <v>2750.4009999999998</v>
      </c>
    </row>
    <row r="15" spans="1:12" ht="29.25" customHeight="1" x14ac:dyDescent="0.2">
      <c r="A15" s="225">
        <v>10</v>
      </c>
      <c r="B15" s="226" t="s">
        <v>445</v>
      </c>
      <c r="C15" s="941">
        <v>373.59546156324546</v>
      </c>
      <c r="D15" s="941">
        <v>337.30342379886275</v>
      </c>
      <c r="E15" s="946">
        <v>168.477</v>
      </c>
      <c r="F15" s="941">
        <v>133.08202185904116</v>
      </c>
      <c r="G15" s="951">
        <v>35.7444019398215</v>
      </c>
      <c r="H15" s="219">
        <v>36.292037764382755</v>
      </c>
      <c r="I15" s="220">
        <v>9.7142608779359936</v>
      </c>
      <c r="J15" s="941">
        <v>115.50453843675457</v>
      </c>
      <c r="K15" s="941">
        <v>489.1</v>
      </c>
      <c r="L15" s="941">
        <v>880.81600000000003</v>
      </c>
    </row>
    <row r="16" spans="1:12" ht="29.25" customHeight="1" x14ac:dyDescent="0.2">
      <c r="A16" s="225">
        <v>11</v>
      </c>
      <c r="B16" s="226" t="s">
        <v>409</v>
      </c>
      <c r="C16" s="941">
        <v>1329.974535223088</v>
      </c>
      <c r="D16" s="941">
        <v>1208.9472079344005</v>
      </c>
      <c r="E16" s="946">
        <v>613.30700000000002</v>
      </c>
      <c r="F16" s="941">
        <v>430.87399973961533</v>
      </c>
      <c r="G16" s="951">
        <v>164.76620819478543</v>
      </c>
      <c r="H16" s="219">
        <v>121.02732728868757</v>
      </c>
      <c r="I16" s="220">
        <v>9.0999732764346977</v>
      </c>
      <c r="J16" s="941">
        <v>280.85746477691174</v>
      </c>
      <c r="K16" s="941">
        <v>1610.8320000000001</v>
      </c>
      <c r="L16" s="941">
        <v>2947.058</v>
      </c>
    </row>
    <row r="17" spans="1:12" ht="29.25" customHeight="1" x14ac:dyDescent="0.2">
      <c r="A17" s="225">
        <v>12</v>
      </c>
      <c r="B17" s="226" t="s">
        <v>446</v>
      </c>
      <c r="C17" s="941">
        <v>1656.6507385687537</v>
      </c>
      <c r="D17" s="941">
        <v>1499.1059198267469</v>
      </c>
      <c r="E17" s="946">
        <v>582.30600000000004</v>
      </c>
      <c r="F17" s="941">
        <v>729.64583985200841</v>
      </c>
      <c r="G17" s="951">
        <v>187.15407997473926</v>
      </c>
      <c r="H17" s="219">
        <v>157.5448187420063</v>
      </c>
      <c r="I17" s="220">
        <v>9.5098390429666253</v>
      </c>
      <c r="J17" s="941">
        <v>434.21626143124627</v>
      </c>
      <c r="K17" s="941">
        <v>2090.8670000000002</v>
      </c>
      <c r="L17" s="941">
        <v>3904.9110000000001</v>
      </c>
    </row>
    <row r="18" spans="1:12" ht="29.25" customHeight="1" x14ac:dyDescent="0.2">
      <c r="A18" s="225">
        <v>13</v>
      </c>
      <c r="B18" s="226" t="s">
        <v>447</v>
      </c>
      <c r="C18" s="941">
        <v>813.7129275248127</v>
      </c>
      <c r="D18" s="941">
        <v>736.23555941983932</v>
      </c>
      <c r="E18" s="946">
        <v>293.23700000000002</v>
      </c>
      <c r="F18" s="941">
        <v>294.54486662982305</v>
      </c>
      <c r="G18" s="951">
        <v>148.45369279001639</v>
      </c>
      <c r="H18" s="219">
        <v>77.477368104973252</v>
      </c>
      <c r="I18" s="220">
        <v>9.5214621132599255</v>
      </c>
      <c r="J18" s="941">
        <v>242.66707247518727</v>
      </c>
      <c r="K18" s="941">
        <v>1056.3800000000001</v>
      </c>
      <c r="L18" s="941">
        <v>1927.4549999999999</v>
      </c>
    </row>
    <row r="19" spans="1:12" ht="29.25" customHeight="1" thickBot="1" x14ac:dyDescent="0.25">
      <c r="A19" s="227">
        <v>14</v>
      </c>
      <c r="B19" s="228" t="s">
        <v>226</v>
      </c>
      <c r="C19" s="942">
        <v>1440.4884680167991</v>
      </c>
      <c r="D19" s="942">
        <v>1344.360599040805</v>
      </c>
      <c r="E19" s="947">
        <v>1072.8040000000001</v>
      </c>
      <c r="F19" s="942">
        <v>154.83217417457143</v>
      </c>
      <c r="G19" s="952">
        <v>116.72442486623373</v>
      </c>
      <c r="H19" s="221">
        <v>96.127868975993763</v>
      </c>
      <c r="I19" s="222">
        <v>6.6732827863827584</v>
      </c>
      <c r="J19" s="942">
        <v>437.22853198320104</v>
      </c>
      <c r="K19" s="942">
        <v>1877.7170000000001</v>
      </c>
      <c r="L19" s="942">
        <v>2871.13</v>
      </c>
    </row>
  </sheetData>
  <mergeCells count="12">
    <mergeCell ref="L3:L4"/>
    <mergeCell ref="A1:L1"/>
    <mergeCell ref="A3:A4"/>
    <mergeCell ref="A5:B5"/>
    <mergeCell ref="B3:B4"/>
    <mergeCell ref="C3:C4"/>
    <mergeCell ref="D3:D4"/>
    <mergeCell ref="E3:G3"/>
    <mergeCell ref="H3:H4"/>
    <mergeCell ref="I3:I4"/>
    <mergeCell ref="J3:J4"/>
    <mergeCell ref="K3:K4"/>
  </mergeCells>
  <conditionalFormatting sqref="I3:J4">
    <cfRule type="cellIs" dxfId="397" priority="1" stopIfTrue="1" operator="lessThan">
      <formula>0</formula>
    </cfRule>
  </conditionalFormatting>
  <printOptions horizontalCentered="1"/>
  <pageMargins left="0.39370078740157483" right="0.31496062992125984" top="0.35433070866141736" bottom="0.35433070866141736" header="0" footer="0"/>
  <pageSetup paperSize="9"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E34"/>
  <sheetViews>
    <sheetView view="pageBreakPreview" zoomScale="70" zoomScaleNormal="100" zoomScaleSheetLayoutView="70" workbookViewId="0">
      <selection activeCell="F8" sqref="F8"/>
    </sheetView>
  </sheetViews>
  <sheetFormatPr defaultRowHeight="15" x14ac:dyDescent="0.2"/>
  <cols>
    <col min="1" max="1" width="7.42578125" style="428" customWidth="1"/>
    <col min="2" max="2" width="68.140625" style="422" customWidth="1"/>
    <col min="3" max="3" width="14.5703125" style="422" customWidth="1"/>
    <col min="4" max="4" width="14.5703125" style="430" customWidth="1"/>
    <col min="5" max="5" width="14.28515625" style="422" bestFit="1" customWidth="1"/>
    <col min="6" max="16384" width="9.140625" style="422"/>
  </cols>
  <sheetData>
    <row r="1" spans="1:4" s="419" customFormat="1" ht="75" customHeight="1" x14ac:dyDescent="0.25">
      <c r="A1" s="1170" t="s">
        <v>929</v>
      </c>
      <c r="B1" s="1170"/>
      <c r="C1" s="1170"/>
      <c r="D1" s="1170"/>
    </row>
    <row r="2" spans="1:4" ht="16.5" customHeight="1" thickBot="1" x14ac:dyDescent="0.25">
      <c r="A2" s="420"/>
      <c r="B2" s="421"/>
      <c r="C2" s="1171" t="s">
        <v>833</v>
      </c>
      <c r="D2" s="1171"/>
    </row>
    <row r="3" spans="1:4" ht="33.75" customHeight="1" x14ac:dyDescent="0.2">
      <c r="A3" s="1172" t="s">
        <v>0</v>
      </c>
      <c r="B3" s="1174" t="s">
        <v>499</v>
      </c>
      <c r="C3" s="1176" t="s">
        <v>468</v>
      </c>
      <c r="D3" s="1178" t="s">
        <v>513</v>
      </c>
    </row>
    <row r="4" spans="1:4" ht="35.25" customHeight="1" thickBot="1" x14ac:dyDescent="0.25">
      <c r="A4" s="1173"/>
      <c r="B4" s="1175"/>
      <c r="C4" s="1177"/>
      <c r="D4" s="1179"/>
    </row>
    <row r="5" spans="1:4" s="424" customFormat="1" ht="22.5" customHeight="1" x14ac:dyDescent="0.25">
      <c r="A5" s="744" t="s">
        <v>514</v>
      </c>
      <c r="B5" s="745" t="s">
        <v>832</v>
      </c>
      <c r="C5" s="759" t="s">
        <v>815</v>
      </c>
      <c r="D5" s="746">
        <v>195715.05685031001</v>
      </c>
    </row>
    <row r="6" spans="1:4" s="424" customFormat="1" ht="22.5" customHeight="1" thickBot="1" x14ac:dyDescent="0.3">
      <c r="A6" s="731"/>
      <c r="B6" s="423" t="s">
        <v>816</v>
      </c>
      <c r="C6" s="760"/>
      <c r="D6" s="743">
        <v>136577.1875</v>
      </c>
    </row>
    <row r="7" spans="1:4" s="424" customFormat="1" ht="22.5" customHeight="1" thickBot="1" x14ac:dyDescent="0.3">
      <c r="A7" s="731" t="s">
        <v>515</v>
      </c>
      <c r="B7" s="423" t="s">
        <v>516</v>
      </c>
      <c r="C7" s="760">
        <v>25749.4323214</v>
      </c>
      <c r="D7" s="743">
        <v>25749.4323214</v>
      </c>
    </row>
    <row r="8" spans="1:4" ht="30" customHeight="1" x14ac:dyDescent="0.2">
      <c r="A8" s="510" t="s">
        <v>500</v>
      </c>
      <c r="B8" s="499" t="s">
        <v>517</v>
      </c>
      <c r="C8" s="761">
        <v>5202</v>
      </c>
      <c r="D8" s="762">
        <v>5202</v>
      </c>
    </row>
    <row r="9" spans="1:4" ht="45.75" customHeight="1" x14ac:dyDescent="0.2">
      <c r="A9" s="511" t="s">
        <v>817</v>
      </c>
      <c r="B9" s="426" t="s">
        <v>818</v>
      </c>
      <c r="C9" s="763">
        <v>7375.6916930599991</v>
      </c>
      <c r="D9" s="764">
        <v>7375.6916930599991</v>
      </c>
    </row>
    <row r="10" spans="1:4" ht="45" customHeight="1" x14ac:dyDescent="0.2">
      <c r="A10" s="511" t="s">
        <v>501</v>
      </c>
      <c r="B10" s="426" t="s">
        <v>518</v>
      </c>
      <c r="C10" s="763">
        <v>12459.967222340001</v>
      </c>
      <c r="D10" s="764">
        <v>12459.967222340001</v>
      </c>
    </row>
    <row r="11" spans="1:4" ht="22.5" customHeight="1" x14ac:dyDescent="0.2">
      <c r="A11" s="512" t="s">
        <v>503</v>
      </c>
      <c r="B11" s="500" t="s">
        <v>819</v>
      </c>
      <c r="C11" s="765">
        <v>209.05004700000001</v>
      </c>
      <c r="D11" s="766">
        <v>209.05004700000001</v>
      </c>
    </row>
    <row r="12" spans="1:4" ht="39.75" customHeight="1" thickBot="1" x14ac:dyDescent="0.25">
      <c r="A12" s="753" t="s">
        <v>504</v>
      </c>
      <c r="B12" s="897" t="s">
        <v>905</v>
      </c>
      <c r="C12" s="898">
        <v>502.72335900000002</v>
      </c>
      <c r="D12" s="899">
        <v>502.72335900000002</v>
      </c>
    </row>
    <row r="13" spans="1:4" s="424" customFormat="1" ht="33" customHeight="1" thickBot="1" x14ac:dyDescent="0.3">
      <c r="A13" s="509" t="s">
        <v>519</v>
      </c>
      <c r="B13" s="747" t="s">
        <v>520</v>
      </c>
      <c r="C13" s="767">
        <v>16230.842186830003</v>
      </c>
      <c r="D13" s="768">
        <v>16230.842186830003</v>
      </c>
    </row>
    <row r="14" spans="1:4" s="427" customFormat="1" ht="21" customHeight="1" x14ac:dyDescent="0.25">
      <c r="A14" s="751" t="s">
        <v>505</v>
      </c>
      <c r="B14" s="748" t="s">
        <v>521</v>
      </c>
      <c r="C14" s="763">
        <v>1150.1686199999999</v>
      </c>
      <c r="D14" s="764">
        <v>1150.1686199999999</v>
      </c>
    </row>
    <row r="15" spans="1:4" s="424" customFormat="1" ht="21" customHeight="1" x14ac:dyDescent="0.25">
      <c r="A15" s="752" t="s">
        <v>507</v>
      </c>
      <c r="B15" s="749" t="s">
        <v>522</v>
      </c>
      <c r="C15" s="763">
        <v>163.36052730000003</v>
      </c>
      <c r="D15" s="764">
        <v>163.36052730000003</v>
      </c>
    </row>
    <row r="16" spans="1:4" s="424" customFormat="1" ht="21" customHeight="1" x14ac:dyDescent="0.25">
      <c r="A16" s="511" t="s">
        <v>508</v>
      </c>
      <c r="B16" s="749" t="s">
        <v>860</v>
      </c>
      <c r="C16" s="763">
        <v>22.513809300000002</v>
      </c>
      <c r="D16" s="764">
        <v>22.513809300000002</v>
      </c>
    </row>
    <row r="17" spans="1:4" s="424" customFormat="1" ht="21" customHeight="1" x14ac:dyDescent="0.25">
      <c r="A17" s="752" t="s">
        <v>509</v>
      </c>
      <c r="B17" s="750" t="s">
        <v>523</v>
      </c>
      <c r="C17" s="763">
        <v>500.54826730000008</v>
      </c>
      <c r="D17" s="764">
        <v>500.54826730000008</v>
      </c>
    </row>
    <row r="18" spans="1:4" s="424" customFormat="1" ht="21" customHeight="1" x14ac:dyDescent="0.25">
      <c r="A18" s="511" t="s">
        <v>510</v>
      </c>
      <c r="B18" s="750" t="s">
        <v>820</v>
      </c>
      <c r="C18" s="763">
        <v>3102.2297000000003</v>
      </c>
      <c r="D18" s="764">
        <v>3102.2297000000003</v>
      </c>
    </row>
    <row r="19" spans="1:4" s="424" customFormat="1" ht="33.75" customHeight="1" x14ac:dyDescent="0.25">
      <c r="A19" s="752" t="s">
        <v>511</v>
      </c>
      <c r="B19" s="750" t="s">
        <v>721</v>
      </c>
      <c r="C19" s="763">
        <v>17.746883399999998</v>
      </c>
      <c r="D19" s="764">
        <v>17.746883399999998</v>
      </c>
    </row>
    <row r="20" spans="1:4" s="424" customFormat="1" ht="33.75" customHeight="1" x14ac:dyDescent="0.25">
      <c r="A20" s="511" t="s">
        <v>512</v>
      </c>
      <c r="B20" s="750" t="s">
        <v>821</v>
      </c>
      <c r="C20" s="763">
        <v>1115.213735</v>
      </c>
      <c r="D20" s="764">
        <v>1115.213735</v>
      </c>
    </row>
    <row r="21" spans="1:4" s="424" customFormat="1" ht="33.75" customHeight="1" x14ac:dyDescent="0.25">
      <c r="A21" s="752" t="s">
        <v>613</v>
      </c>
      <c r="B21" s="750" t="s">
        <v>730</v>
      </c>
      <c r="C21" s="763">
        <v>2227.6431324999999</v>
      </c>
      <c r="D21" s="764">
        <v>2227.6431324999999</v>
      </c>
    </row>
    <row r="22" spans="1:4" s="424" customFormat="1" ht="33.75" customHeight="1" x14ac:dyDescent="0.25">
      <c r="A22" s="511" t="s">
        <v>671</v>
      </c>
      <c r="B22" s="750" t="s">
        <v>822</v>
      </c>
      <c r="C22" s="763">
        <v>59.44</v>
      </c>
      <c r="D22" s="764">
        <v>59.44</v>
      </c>
    </row>
    <row r="23" spans="1:4" s="424" customFormat="1" ht="33.75" customHeight="1" x14ac:dyDescent="0.25">
      <c r="A23" s="752" t="s">
        <v>680</v>
      </c>
      <c r="B23" s="750" t="s">
        <v>524</v>
      </c>
      <c r="C23" s="763">
        <v>283.76205294000005</v>
      </c>
      <c r="D23" s="764">
        <v>283.76205294000005</v>
      </c>
    </row>
    <row r="24" spans="1:4" s="424" customFormat="1" ht="33.75" customHeight="1" x14ac:dyDescent="0.25">
      <c r="A24" s="752" t="s">
        <v>824</v>
      </c>
      <c r="B24" s="750" t="s">
        <v>906</v>
      </c>
      <c r="C24" s="763">
        <v>611.79819900000007</v>
      </c>
      <c r="D24" s="764">
        <v>611.79819900000007</v>
      </c>
    </row>
    <row r="25" spans="1:4" s="424" customFormat="1" ht="33.75" customHeight="1" x14ac:dyDescent="0.25">
      <c r="A25" s="511" t="s">
        <v>826</v>
      </c>
      <c r="B25" s="750" t="s">
        <v>823</v>
      </c>
      <c r="C25" s="763">
        <v>1306.4000000000001</v>
      </c>
      <c r="D25" s="764">
        <v>1306.4000000000001</v>
      </c>
    </row>
    <row r="26" spans="1:4" s="424" customFormat="1" ht="33.75" customHeight="1" x14ac:dyDescent="0.25">
      <c r="A26" s="753" t="s">
        <v>828</v>
      </c>
      <c r="B26" s="750" t="s">
        <v>825</v>
      </c>
      <c r="C26" s="763">
        <v>422.49849999999998</v>
      </c>
      <c r="D26" s="764">
        <v>422.49849999999998</v>
      </c>
    </row>
    <row r="27" spans="1:4" s="424" customFormat="1" ht="48.75" customHeight="1" x14ac:dyDescent="0.25">
      <c r="A27" s="753" t="s">
        <v>861</v>
      </c>
      <c r="B27" s="754" t="s">
        <v>827</v>
      </c>
      <c r="C27" s="765">
        <v>2099.9999990900001</v>
      </c>
      <c r="D27" s="766">
        <v>2099.9999990900001</v>
      </c>
    </row>
    <row r="28" spans="1:4" s="424" customFormat="1" ht="48.75" customHeight="1" thickBot="1" x14ac:dyDescent="0.3">
      <c r="A28" s="753" t="s">
        <v>907</v>
      </c>
      <c r="B28" s="897" t="s">
        <v>829</v>
      </c>
      <c r="C28" s="898">
        <v>3147.5187609999998</v>
      </c>
      <c r="D28" s="899">
        <v>3147.5187609999998</v>
      </c>
    </row>
    <row r="29" spans="1:4" s="424" customFormat="1" ht="22.5" customHeight="1" x14ac:dyDescent="0.25">
      <c r="A29" s="755" t="s">
        <v>525</v>
      </c>
      <c r="B29" s="756" t="s">
        <v>526</v>
      </c>
      <c r="C29" s="769" t="s">
        <v>815</v>
      </c>
      <c r="D29" s="900">
        <v>205233.64698487998</v>
      </c>
    </row>
    <row r="30" spans="1:4" ht="19.5" thickBot="1" x14ac:dyDescent="0.25">
      <c r="A30" s="757"/>
      <c r="B30" s="758" t="s">
        <v>816</v>
      </c>
      <c r="C30" s="770"/>
      <c r="D30" s="901">
        <v>155000</v>
      </c>
    </row>
    <row r="31" spans="1:4" x14ac:dyDescent="0.2">
      <c r="B31" s="429"/>
      <c r="C31" s="425"/>
      <c r="D31" s="431"/>
    </row>
    <row r="32" spans="1:4" x14ac:dyDescent="0.2">
      <c r="B32" s="429"/>
    </row>
    <row r="33" spans="4:5" x14ac:dyDescent="0.2">
      <c r="D33" s="431"/>
    </row>
    <row r="34" spans="4:5" x14ac:dyDescent="0.2">
      <c r="E34" s="425"/>
    </row>
  </sheetData>
  <mergeCells count="6">
    <mergeCell ref="A1:D1"/>
    <mergeCell ref="C2:D2"/>
    <mergeCell ref="A3:A4"/>
    <mergeCell ref="B3:B4"/>
    <mergeCell ref="C3:C4"/>
    <mergeCell ref="D3:D4"/>
  </mergeCells>
  <phoneticPr fontId="55" type="noConversion"/>
  <printOptions horizontalCentered="1"/>
  <pageMargins left="0.39370078740157483" right="0.35433070866141736" top="0.35433070866141736" bottom="0.35433070866141736" header="0" footer="0"/>
  <pageSetup paperSize="9" scale="85"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154"/>
  <sheetViews>
    <sheetView view="pageBreakPreview" zoomScale="85" zoomScaleNormal="100" zoomScaleSheetLayoutView="85" workbookViewId="0">
      <selection activeCell="A8" sqref="A8:H8"/>
    </sheetView>
  </sheetViews>
  <sheetFormatPr defaultRowHeight="15" x14ac:dyDescent="0.25"/>
  <cols>
    <col min="1" max="1" width="6.5703125" style="694" customWidth="1"/>
    <col min="2" max="2" width="60.7109375" style="727" customWidth="1"/>
    <col min="3" max="7" width="10.140625" style="695" customWidth="1"/>
    <col min="8" max="8" width="11.85546875" style="729" customWidth="1"/>
    <col min="9" max="10" width="9.140625" style="693"/>
    <col min="11" max="11" width="12.85546875" style="693" bestFit="1" customWidth="1"/>
    <col min="12" max="16384" width="9.140625" style="693"/>
  </cols>
  <sheetData>
    <row r="1" spans="1:10" ht="20.25" x14ac:dyDescent="0.25">
      <c r="A1" s="1182" t="s">
        <v>837</v>
      </c>
      <c r="B1" s="1182"/>
      <c r="C1" s="1182"/>
      <c r="D1" s="1182"/>
      <c r="E1" s="1182"/>
      <c r="F1" s="1182"/>
      <c r="G1" s="1182"/>
      <c r="H1" s="1182"/>
    </row>
    <row r="2" spans="1:10" ht="16.5" customHeight="1" x14ac:dyDescent="0.25">
      <c r="A2" s="1182" t="s">
        <v>498</v>
      </c>
      <c r="B2" s="1182"/>
      <c r="C2" s="1182"/>
      <c r="D2" s="1182"/>
      <c r="E2" s="1182"/>
      <c r="F2" s="1182"/>
      <c r="G2" s="1182"/>
      <c r="H2" s="1182"/>
    </row>
    <row r="3" spans="1:10" ht="6.75" customHeight="1" x14ac:dyDescent="0.25">
      <c r="B3" s="693"/>
      <c r="H3" s="696"/>
    </row>
    <row r="4" spans="1:10" s="699" customFormat="1" ht="42.75" customHeight="1" x14ac:dyDescent="0.25">
      <c r="A4" s="697" t="s">
        <v>329</v>
      </c>
      <c r="B4" s="698" t="s">
        <v>528</v>
      </c>
      <c r="C4" s="513" t="s">
        <v>529</v>
      </c>
      <c r="D4" s="513" t="s">
        <v>530</v>
      </c>
      <c r="E4" s="513" t="s">
        <v>451</v>
      </c>
      <c r="F4" s="513" t="s">
        <v>450</v>
      </c>
      <c r="G4" s="513" t="s">
        <v>930</v>
      </c>
      <c r="H4" s="513" t="s">
        <v>531</v>
      </c>
    </row>
    <row r="5" spans="1:10" s="699" customFormat="1" ht="15" customHeight="1" x14ac:dyDescent="0.25">
      <c r="A5" s="1180" t="s">
        <v>532</v>
      </c>
      <c r="B5" s="1180"/>
      <c r="C5" s="1180"/>
      <c r="D5" s="1180"/>
      <c r="E5" s="1180"/>
      <c r="F5" s="1180"/>
      <c r="G5" s="1180"/>
      <c r="H5" s="1180"/>
    </row>
    <row r="6" spans="1:10" s="699" customFormat="1" x14ac:dyDescent="0.25">
      <c r="A6" s="700" t="s">
        <v>533</v>
      </c>
      <c r="B6" s="701" t="s">
        <v>797</v>
      </c>
      <c r="C6" s="692">
        <v>58</v>
      </c>
      <c r="D6" s="692">
        <v>60</v>
      </c>
      <c r="E6" s="692">
        <v>141</v>
      </c>
      <c r="F6" s="692">
        <v>283</v>
      </c>
      <c r="G6" s="692">
        <v>422</v>
      </c>
      <c r="H6" s="513"/>
    </row>
    <row r="7" spans="1:10" s="699" customFormat="1" x14ac:dyDescent="0.25">
      <c r="A7" s="700" t="s">
        <v>534</v>
      </c>
      <c r="B7" s="701" t="s">
        <v>535</v>
      </c>
      <c r="C7" s="692">
        <v>4800</v>
      </c>
      <c r="D7" s="692">
        <v>5089</v>
      </c>
      <c r="E7" s="692">
        <v>67124</v>
      </c>
      <c r="F7" s="692">
        <v>70789</v>
      </c>
      <c r="G7" s="692">
        <v>70269</v>
      </c>
      <c r="H7" s="513"/>
    </row>
    <row r="8" spans="1:10" s="699" customFormat="1" ht="15" customHeight="1" x14ac:dyDescent="0.25">
      <c r="A8" s="1180" t="s">
        <v>536</v>
      </c>
      <c r="B8" s="1180"/>
      <c r="C8" s="1180"/>
      <c r="D8" s="1180"/>
      <c r="E8" s="1180"/>
      <c r="F8" s="1180"/>
      <c r="G8" s="1180"/>
      <c r="H8" s="1180"/>
    </row>
    <row r="9" spans="1:10" s="704" customFormat="1" ht="14.25" x14ac:dyDescent="0.25">
      <c r="A9" s="702" t="s">
        <v>537</v>
      </c>
      <c r="B9" s="703" t="s">
        <v>538</v>
      </c>
      <c r="C9" s="513">
        <v>2</v>
      </c>
      <c r="D9" s="513">
        <v>3</v>
      </c>
      <c r="E9" s="513">
        <v>205</v>
      </c>
      <c r="F9" s="513">
        <v>684</v>
      </c>
      <c r="G9" s="513">
        <v>243</v>
      </c>
      <c r="H9" s="513"/>
    </row>
    <row r="10" spans="1:10" s="699" customFormat="1" x14ac:dyDescent="0.25">
      <c r="A10" s="700" t="s">
        <v>539</v>
      </c>
      <c r="B10" s="701" t="s">
        <v>540</v>
      </c>
      <c r="C10" s="692"/>
      <c r="D10" s="692">
        <v>1</v>
      </c>
      <c r="E10" s="692">
        <v>2</v>
      </c>
      <c r="F10" s="692">
        <v>15</v>
      </c>
      <c r="G10" s="692">
        <v>15</v>
      </c>
      <c r="H10" s="513"/>
    </row>
    <row r="11" spans="1:10" s="699" customFormat="1" ht="13.5" customHeight="1" x14ac:dyDescent="0.25">
      <c r="A11" s="700"/>
      <c r="B11" s="701" t="s">
        <v>722</v>
      </c>
      <c r="C11" s="692">
        <v>2</v>
      </c>
      <c r="D11" s="692">
        <v>2</v>
      </c>
      <c r="E11" s="692">
        <v>30</v>
      </c>
      <c r="F11" s="692">
        <v>30</v>
      </c>
      <c r="G11" s="692">
        <v>59</v>
      </c>
      <c r="H11" s="513"/>
    </row>
    <row r="12" spans="1:10" s="699" customFormat="1" ht="13.5" customHeight="1" x14ac:dyDescent="0.25">
      <c r="A12" s="700" t="s">
        <v>539</v>
      </c>
      <c r="B12" s="701" t="s">
        <v>541</v>
      </c>
      <c r="C12" s="692"/>
      <c r="D12" s="692"/>
      <c r="E12" s="692">
        <v>37</v>
      </c>
      <c r="F12" s="692">
        <v>37</v>
      </c>
      <c r="G12" s="692">
        <v>55</v>
      </c>
      <c r="H12" s="513"/>
    </row>
    <row r="13" spans="1:10" s="699" customFormat="1" ht="13.5" customHeight="1" x14ac:dyDescent="0.25">
      <c r="A13" s="700" t="s">
        <v>539</v>
      </c>
      <c r="B13" s="701" t="s">
        <v>542</v>
      </c>
      <c r="C13" s="692"/>
      <c r="D13" s="692"/>
      <c r="E13" s="692">
        <v>136</v>
      </c>
      <c r="F13" s="692">
        <v>136</v>
      </c>
      <c r="G13" s="692"/>
      <c r="H13" s="513"/>
    </row>
    <row r="14" spans="1:10" s="699" customFormat="1" ht="13.5" customHeight="1" x14ac:dyDescent="0.25">
      <c r="A14" s="700" t="s">
        <v>539</v>
      </c>
      <c r="B14" s="701" t="s">
        <v>723</v>
      </c>
      <c r="C14" s="692"/>
      <c r="D14" s="692"/>
      <c r="E14" s="692"/>
      <c r="F14" s="692">
        <v>13</v>
      </c>
      <c r="G14" s="692">
        <v>13</v>
      </c>
      <c r="H14" s="513"/>
    </row>
    <row r="15" spans="1:10" s="699" customFormat="1" ht="13.5" customHeight="1" x14ac:dyDescent="0.25">
      <c r="A15" s="700" t="s">
        <v>539</v>
      </c>
      <c r="B15" s="701" t="s">
        <v>724</v>
      </c>
      <c r="C15" s="692"/>
      <c r="D15" s="692"/>
      <c r="E15" s="692"/>
      <c r="F15" s="692">
        <v>453</v>
      </c>
      <c r="G15" s="692">
        <v>101</v>
      </c>
      <c r="H15" s="513"/>
    </row>
    <row r="16" spans="1:10" s="699" customFormat="1" ht="30" x14ac:dyDescent="0.25">
      <c r="A16" s="700" t="s">
        <v>789</v>
      </c>
      <c r="B16" s="701" t="s">
        <v>543</v>
      </c>
      <c r="C16" s="692"/>
      <c r="D16" s="692"/>
      <c r="E16" s="692">
        <v>21437</v>
      </c>
      <c r="F16" s="692">
        <v>52632</v>
      </c>
      <c r="G16" s="692">
        <v>22014</v>
      </c>
      <c r="H16" s="513">
        <v>96083</v>
      </c>
      <c r="J16" s="705"/>
    </row>
    <row r="17" spans="1:8" s="699" customFormat="1" ht="30" x14ac:dyDescent="0.25">
      <c r="A17" s="700" t="s">
        <v>798</v>
      </c>
      <c r="B17" s="701" t="s">
        <v>544</v>
      </c>
      <c r="C17" s="692"/>
      <c r="D17" s="692"/>
      <c r="E17" s="692">
        <v>530</v>
      </c>
      <c r="F17" s="692">
        <v>1283</v>
      </c>
      <c r="G17" s="692"/>
      <c r="H17" s="513">
        <v>1813</v>
      </c>
    </row>
    <row r="18" spans="1:8" s="699" customFormat="1" ht="15" customHeight="1" x14ac:dyDescent="0.25">
      <c r="A18" s="1180" t="s">
        <v>545</v>
      </c>
      <c r="B18" s="1180"/>
      <c r="C18" s="1180"/>
      <c r="D18" s="1180"/>
      <c r="E18" s="1180"/>
      <c r="F18" s="1180"/>
      <c r="G18" s="1180"/>
      <c r="H18" s="1180"/>
    </row>
    <row r="19" spans="1:8" s="699" customFormat="1" x14ac:dyDescent="0.25">
      <c r="A19" s="700" t="s">
        <v>546</v>
      </c>
      <c r="B19" s="703" t="s">
        <v>547</v>
      </c>
      <c r="C19" s="513">
        <v>3541</v>
      </c>
      <c r="D19" s="513">
        <v>4392</v>
      </c>
      <c r="E19" s="513">
        <v>10272</v>
      </c>
      <c r="F19" s="513">
        <v>109155</v>
      </c>
      <c r="G19" s="513">
        <v>6009</v>
      </c>
      <c r="H19" s="513">
        <v>133369</v>
      </c>
    </row>
    <row r="20" spans="1:8" s="699" customFormat="1" ht="19.5" customHeight="1" x14ac:dyDescent="0.25">
      <c r="A20" s="700" t="s">
        <v>548</v>
      </c>
      <c r="B20" s="703" t="s">
        <v>811</v>
      </c>
      <c r="C20" s="513">
        <v>3541</v>
      </c>
      <c r="D20" s="513">
        <v>1810</v>
      </c>
      <c r="E20" s="513">
        <v>9558</v>
      </c>
      <c r="F20" s="513">
        <v>108592</v>
      </c>
      <c r="G20" s="513">
        <v>5913</v>
      </c>
      <c r="H20" s="513">
        <v>129414</v>
      </c>
    </row>
    <row r="21" spans="1:8" s="699" customFormat="1" x14ac:dyDescent="0.25">
      <c r="A21" s="774" t="s">
        <v>539</v>
      </c>
      <c r="B21" s="775" t="s">
        <v>682</v>
      </c>
      <c r="C21" s="776">
        <v>2251</v>
      </c>
      <c r="D21" s="776">
        <v>1717</v>
      </c>
      <c r="E21" s="776">
        <v>242</v>
      </c>
      <c r="F21" s="776">
        <v>1532</v>
      </c>
      <c r="G21" s="776">
        <v>2416</v>
      </c>
      <c r="H21" s="777">
        <v>8158</v>
      </c>
    </row>
    <row r="22" spans="1:8" s="699" customFormat="1" x14ac:dyDescent="0.25">
      <c r="A22" s="774" t="s">
        <v>539</v>
      </c>
      <c r="B22" s="775" t="s">
        <v>549</v>
      </c>
      <c r="C22" s="776">
        <v>992</v>
      </c>
      <c r="D22" s="776">
        <v>74</v>
      </c>
      <c r="E22" s="776">
        <v>7876</v>
      </c>
      <c r="F22" s="776">
        <v>100111</v>
      </c>
      <c r="G22" s="776">
        <v>3403</v>
      </c>
      <c r="H22" s="777">
        <v>112456</v>
      </c>
    </row>
    <row r="23" spans="1:8" s="699" customFormat="1" x14ac:dyDescent="0.25">
      <c r="A23" s="774" t="s">
        <v>539</v>
      </c>
      <c r="B23" s="775" t="s">
        <v>550</v>
      </c>
      <c r="C23" s="776"/>
      <c r="D23" s="776"/>
      <c r="E23" s="776">
        <v>1419</v>
      </c>
      <c r="F23" s="776">
        <v>6924</v>
      </c>
      <c r="G23" s="776">
        <v>53</v>
      </c>
      <c r="H23" s="777">
        <v>8396</v>
      </c>
    </row>
    <row r="24" spans="1:8" s="699" customFormat="1" x14ac:dyDescent="0.25">
      <c r="A24" s="774" t="s">
        <v>539</v>
      </c>
      <c r="B24" s="775" t="s">
        <v>551</v>
      </c>
      <c r="C24" s="776">
        <v>277</v>
      </c>
      <c r="D24" s="776"/>
      <c r="E24" s="776"/>
      <c r="F24" s="776">
        <v>2</v>
      </c>
      <c r="G24" s="776">
        <v>5</v>
      </c>
      <c r="H24" s="777">
        <v>284</v>
      </c>
    </row>
    <row r="25" spans="1:8" s="699" customFormat="1" x14ac:dyDescent="0.25">
      <c r="A25" s="774" t="s">
        <v>539</v>
      </c>
      <c r="B25" s="775" t="s">
        <v>552</v>
      </c>
      <c r="C25" s="776">
        <v>16</v>
      </c>
      <c r="D25" s="776">
        <v>19</v>
      </c>
      <c r="E25" s="776"/>
      <c r="F25" s="776"/>
      <c r="G25" s="776"/>
      <c r="H25" s="777">
        <v>35</v>
      </c>
    </row>
    <row r="26" spans="1:8" s="699" customFormat="1" x14ac:dyDescent="0.25">
      <c r="A26" s="774" t="s">
        <v>539</v>
      </c>
      <c r="B26" s="775" t="s">
        <v>527</v>
      </c>
      <c r="C26" s="776"/>
      <c r="D26" s="776"/>
      <c r="E26" s="776">
        <v>13</v>
      </c>
      <c r="F26" s="776">
        <v>7</v>
      </c>
      <c r="G26" s="776"/>
      <c r="H26" s="777">
        <v>20</v>
      </c>
    </row>
    <row r="27" spans="1:8" s="699" customFormat="1" ht="16.5" customHeight="1" x14ac:dyDescent="0.25">
      <c r="A27" s="774" t="s">
        <v>539</v>
      </c>
      <c r="B27" s="775" t="s">
        <v>555</v>
      </c>
      <c r="C27" s="776">
        <v>5</v>
      </c>
      <c r="D27" s="776"/>
      <c r="E27" s="776">
        <v>8</v>
      </c>
      <c r="F27" s="776">
        <v>16</v>
      </c>
      <c r="G27" s="776">
        <v>36</v>
      </c>
      <c r="H27" s="777">
        <v>65</v>
      </c>
    </row>
    <row r="28" spans="1:8" s="699" customFormat="1" ht="16.5" customHeight="1" x14ac:dyDescent="0.25">
      <c r="A28" s="700" t="s">
        <v>553</v>
      </c>
      <c r="B28" s="703" t="s">
        <v>554</v>
      </c>
      <c r="C28" s="513">
        <v>0</v>
      </c>
      <c r="D28" s="513">
        <v>2582</v>
      </c>
      <c r="E28" s="513">
        <v>714</v>
      </c>
      <c r="F28" s="513">
        <v>563</v>
      </c>
      <c r="G28" s="513">
        <v>96</v>
      </c>
      <c r="H28" s="513">
        <v>3955</v>
      </c>
    </row>
    <row r="29" spans="1:8" s="699" customFormat="1" ht="16.5" customHeight="1" x14ac:dyDescent="0.25">
      <c r="A29" s="700" t="s">
        <v>539</v>
      </c>
      <c r="B29" s="701" t="s">
        <v>549</v>
      </c>
      <c r="C29" s="692"/>
      <c r="D29" s="692">
        <v>1351</v>
      </c>
      <c r="E29" s="692">
        <v>252</v>
      </c>
      <c r="F29" s="692">
        <v>149</v>
      </c>
      <c r="G29" s="692"/>
      <c r="H29" s="513">
        <v>1752</v>
      </c>
    </row>
    <row r="30" spans="1:8" s="699" customFormat="1" ht="16.5" customHeight="1" x14ac:dyDescent="0.25">
      <c r="A30" s="700" t="s">
        <v>539</v>
      </c>
      <c r="B30" s="701" t="s">
        <v>551</v>
      </c>
      <c r="C30" s="692"/>
      <c r="D30" s="692">
        <v>536</v>
      </c>
      <c r="E30" s="692">
        <v>21</v>
      </c>
      <c r="F30" s="692"/>
      <c r="G30" s="692"/>
      <c r="H30" s="513">
        <v>557</v>
      </c>
    </row>
    <row r="31" spans="1:8" s="699" customFormat="1" ht="16.5" customHeight="1" x14ac:dyDescent="0.25">
      <c r="A31" s="700" t="s">
        <v>539</v>
      </c>
      <c r="B31" s="701" t="s">
        <v>807</v>
      </c>
      <c r="C31" s="692"/>
      <c r="D31" s="692"/>
      <c r="E31" s="692"/>
      <c r="F31" s="692">
        <v>145</v>
      </c>
      <c r="G31" s="692">
        <v>3</v>
      </c>
      <c r="H31" s="513">
        <v>148</v>
      </c>
    </row>
    <row r="32" spans="1:8" s="699" customFormat="1" ht="19.5" customHeight="1" x14ac:dyDescent="0.25">
      <c r="A32" s="700" t="s">
        <v>539</v>
      </c>
      <c r="B32" s="701" t="s">
        <v>552</v>
      </c>
      <c r="C32" s="692"/>
      <c r="D32" s="692"/>
      <c r="E32" s="692"/>
      <c r="F32" s="692">
        <v>121</v>
      </c>
      <c r="G32" s="692"/>
      <c r="H32" s="513">
        <v>121</v>
      </c>
    </row>
    <row r="33" spans="1:10" s="699" customFormat="1" ht="16.5" customHeight="1" x14ac:dyDescent="0.25">
      <c r="A33" s="700" t="s">
        <v>539</v>
      </c>
      <c r="B33" s="701" t="s">
        <v>808</v>
      </c>
      <c r="C33" s="692"/>
      <c r="D33" s="692"/>
      <c r="E33" s="692"/>
      <c r="F33" s="692">
        <v>57</v>
      </c>
      <c r="G33" s="692"/>
      <c r="H33" s="513">
        <v>57</v>
      </c>
    </row>
    <row r="34" spans="1:10" s="699" customFormat="1" ht="16.5" customHeight="1" x14ac:dyDescent="0.25">
      <c r="A34" s="700" t="s">
        <v>539</v>
      </c>
      <c r="B34" s="701" t="s">
        <v>527</v>
      </c>
      <c r="C34" s="692"/>
      <c r="D34" s="692"/>
      <c r="E34" s="692"/>
      <c r="F34" s="692"/>
      <c r="G34" s="692">
        <v>48</v>
      </c>
      <c r="H34" s="513">
        <v>48</v>
      </c>
    </row>
    <row r="35" spans="1:10" s="699" customFormat="1" ht="16.5" customHeight="1" x14ac:dyDescent="0.25">
      <c r="A35" s="700" t="s">
        <v>539</v>
      </c>
      <c r="B35" s="701" t="s">
        <v>555</v>
      </c>
      <c r="C35" s="692"/>
      <c r="D35" s="692">
        <v>695</v>
      </c>
      <c r="E35" s="692">
        <v>441</v>
      </c>
      <c r="F35" s="692">
        <v>91</v>
      </c>
      <c r="G35" s="692">
        <v>45</v>
      </c>
      <c r="H35" s="513">
        <v>1272</v>
      </c>
      <c r="I35" s="705"/>
    </row>
    <row r="36" spans="1:10" s="699" customFormat="1" ht="16.5" customHeight="1" x14ac:dyDescent="0.25">
      <c r="A36" s="1180" t="s">
        <v>556</v>
      </c>
      <c r="B36" s="1180"/>
      <c r="C36" s="1180"/>
      <c r="D36" s="1180"/>
      <c r="E36" s="1180"/>
      <c r="F36" s="1180"/>
      <c r="G36" s="1180"/>
      <c r="H36" s="1180"/>
    </row>
    <row r="37" spans="1:10" s="699" customFormat="1" ht="16.5" customHeight="1" x14ac:dyDescent="0.25">
      <c r="A37" s="702" t="s">
        <v>557</v>
      </c>
      <c r="B37" s="703" t="s">
        <v>426</v>
      </c>
      <c r="C37" s="513">
        <v>15401</v>
      </c>
      <c r="D37" s="513">
        <v>54784</v>
      </c>
      <c r="E37" s="513">
        <v>143309</v>
      </c>
      <c r="F37" s="513">
        <v>323620</v>
      </c>
      <c r="G37" s="513">
        <v>76848</v>
      </c>
      <c r="H37" s="513">
        <v>613962</v>
      </c>
    </row>
    <row r="38" spans="1:10" s="699" customFormat="1" ht="16.5" customHeight="1" x14ac:dyDescent="0.25">
      <c r="A38" s="702" t="s">
        <v>558</v>
      </c>
      <c r="B38" s="703" t="s">
        <v>559</v>
      </c>
      <c r="C38" s="513">
        <v>15193</v>
      </c>
      <c r="D38" s="513">
        <v>49474</v>
      </c>
      <c r="E38" s="513">
        <v>126435</v>
      </c>
      <c r="F38" s="513">
        <v>295102</v>
      </c>
      <c r="G38" s="513">
        <v>67148</v>
      </c>
      <c r="H38" s="513">
        <v>553352</v>
      </c>
    </row>
    <row r="39" spans="1:10" s="699" customFormat="1" ht="16.5" customHeight="1" x14ac:dyDescent="0.25">
      <c r="A39" s="700" t="s">
        <v>539</v>
      </c>
      <c r="B39" s="701" t="s">
        <v>731</v>
      </c>
      <c r="C39" s="692">
        <v>13710</v>
      </c>
      <c r="D39" s="692">
        <v>28540</v>
      </c>
      <c r="E39" s="692">
        <v>90133</v>
      </c>
      <c r="F39" s="692">
        <v>197428</v>
      </c>
      <c r="G39" s="692">
        <v>59112</v>
      </c>
      <c r="H39" s="513">
        <v>388923</v>
      </c>
    </row>
    <row r="40" spans="1:10" s="699" customFormat="1" ht="16.5" customHeight="1" x14ac:dyDescent="0.25">
      <c r="A40" s="700"/>
      <c r="B40" s="706" t="s">
        <v>725</v>
      </c>
      <c r="C40" s="692">
        <v>54845</v>
      </c>
      <c r="D40" s="692">
        <v>61362</v>
      </c>
      <c r="E40" s="692">
        <v>70064</v>
      </c>
      <c r="F40" s="692">
        <v>113716</v>
      </c>
      <c r="G40" s="692">
        <v>37863</v>
      </c>
      <c r="H40" s="513">
        <v>337850</v>
      </c>
      <c r="J40" s="705"/>
    </row>
    <row r="41" spans="1:10" s="699" customFormat="1" ht="16.5" customHeight="1" x14ac:dyDescent="0.25">
      <c r="A41" s="700" t="s">
        <v>539</v>
      </c>
      <c r="B41" s="701" t="s">
        <v>561</v>
      </c>
      <c r="C41" s="692">
        <v>1322</v>
      </c>
      <c r="D41" s="692">
        <v>16843</v>
      </c>
      <c r="E41" s="692">
        <v>17935</v>
      </c>
      <c r="F41" s="692">
        <v>10032</v>
      </c>
      <c r="G41" s="692">
        <v>3220</v>
      </c>
      <c r="H41" s="513">
        <v>49352</v>
      </c>
      <c r="J41" s="705"/>
    </row>
    <row r="42" spans="1:10" s="699" customFormat="1" ht="16.5" customHeight="1" x14ac:dyDescent="0.25">
      <c r="A42" s="700" t="s">
        <v>539</v>
      </c>
      <c r="B42" s="701" t="s">
        <v>562</v>
      </c>
      <c r="C42" s="692">
        <v>161</v>
      </c>
      <c r="D42" s="692">
        <v>4091</v>
      </c>
      <c r="E42" s="692">
        <v>18367</v>
      </c>
      <c r="F42" s="692">
        <v>13246</v>
      </c>
      <c r="G42" s="692">
        <v>1767</v>
      </c>
      <c r="H42" s="513">
        <v>37632</v>
      </c>
    </row>
    <row r="43" spans="1:10" s="699" customFormat="1" ht="16.5" customHeight="1" x14ac:dyDescent="0.25">
      <c r="A43" s="700" t="s">
        <v>539</v>
      </c>
      <c r="B43" s="701" t="s">
        <v>651</v>
      </c>
      <c r="C43" s="692"/>
      <c r="D43" s="692"/>
      <c r="E43" s="692"/>
      <c r="F43" s="692">
        <v>15746</v>
      </c>
      <c r="G43" s="692">
        <v>703</v>
      </c>
      <c r="H43" s="513">
        <v>16449</v>
      </c>
    </row>
    <row r="44" spans="1:10" s="699" customFormat="1" ht="16.5" customHeight="1" x14ac:dyDescent="0.25">
      <c r="A44" s="700" t="s">
        <v>539</v>
      </c>
      <c r="B44" s="701" t="s">
        <v>666</v>
      </c>
      <c r="C44" s="692"/>
      <c r="D44" s="692"/>
      <c r="E44" s="692"/>
      <c r="F44" s="692">
        <v>58650</v>
      </c>
      <c r="G44" s="692">
        <v>2346</v>
      </c>
      <c r="H44" s="513">
        <v>60996</v>
      </c>
    </row>
    <row r="45" spans="1:10" s="699" customFormat="1" x14ac:dyDescent="0.25">
      <c r="A45" s="702" t="s">
        <v>563</v>
      </c>
      <c r="B45" s="707" t="s">
        <v>564</v>
      </c>
      <c r="C45" s="513">
        <v>13</v>
      </c>
      <c r="D45" s="513">
        <v>1205</v>
      </c>
      <c r="E45" s="513">
        <v>1164</v>
      </c>
      <c r="F45" s="513">
        <v>8811</v>
      </c>
      <c r="G45" s="513">
        <v>3657</v>
      </c>
      <c r="H45" s="513">
        <v>14850</v>
      </c>
    </row>
    <row r="46" spans="1:10" s="699" customFormat="1" x14ac:dyDescent="0.25">
      <c r="A46" s="700" t="s">
        <v>539</v>
      </c>
      <c r="B46" s="701" t="s">
        <v>560</v>
      </c>
      <c r="C46" s="692"/>
      <c r="D46" s="692"/>
      <c r="E46" s="692">
        <v>278</v>
      </c>
      <c r="F46" s="692">
        <v>1563</v>
      </c>
      <c r="G46" s="692">
        <v>485</v>
      </c>
      <c r="H46" s="513">
        <v>2326</v>
      </c>
    </row>
    <row r="47" spans="1:10" s="699" customFormat="1" x14ac:dyDescent="0.25">
      <c r="A47" s="700" t="s">
        <v>539</v>
      </c>
      <c r="B47" s="701" t="s">
        <v>561</v>
      </c>
      <c r="C47" s="692">
        <v>9</v>
      </c>
      <c r="D47" s="692">
        <v>915</v>
      </c>
      <c r="E47" s="692">
        <v>489</v>
      </c>
      <c r="F47" s="692">
        <v>3779</v>
      </c>
      <c r="G47" s="692">
        <v>2295</v>
      </c>
      <c r="H47" s="513">
        <v>7487</v>
      </c>
    </row>
    <row r="48" spans="1:10" s="699" customFormat="1" x14ac:dyDescent="0.25">
      <c r="A48" s="700" t="s">
        <v>539</v>
      </c>
      <c r="B48" s="701" t="s">
        <v>562</v>
      </c>
      <c r="C48" s="692">
        <v>4</v>
      </c>
      <c r="D48" s="692">
        <v>290</v>
      </c>
      <c r="E48" s="692">
        <v>397</v>
      </c>
      <c r="F48" s="692">
        <v>317</v>
      </c>
      <c r="G48" s="692">
        <v>320</v>
      </c>
      <c r="H48" s="513">
        <v>1328</v>
      </c>
    </row>
    <row r="49" spans="1:9" s="699" customFormat="1" x14ac:dyDescent="0.25">
      <c r="A49" s="700" t="s">
        <v>539</v>
      </c>
      <c r="B49" s="701" t="s">
        <v>666</v>
      </c>
      <c r="C49" s="692"/>
      <c r="D49" s="692"/>
      <c r="E49" s="692"/>
      <c r="F49" s="692">
        <v>550</v>
      </c>
      <c r="G49" s="692">
        <v>318</v>
      </c>
      <c r="H49" s="513">
        <v>868</v>
      </c>
    </row>
    <row r="50" spans="1:9" s="699" customFormat="1" x14ac:dyDescent="0.25">
      <c r="A50" s="700" t="s">
        <v>539</v>
      </c>
      <c r="B50" s="701" t="s">
        <v>667</v>
      </c>
      <c r="C50" s="692"/>
      <c r="D50" s="692"/>
      <c r="E50" s="692"/>
      <c r="F50" s="692">
        <v>2602</v>
      </c>
      <c r="G50" s="692">
        <v>239</v>
      </c>
      <c r="H50" s="513">
        <v>2841</v>
      </c>
    </row>
    <row r="51" spans="1:9" s="699" customFormat="1" x14ac:dyDescent="0.25">
      <c r="A51" s="702" t="s">
        <v>565</v>
      </c>
      <c r="B51" s="707" t="s">
        <v>566</v>
      </c>
      <c r="C51" s="513">
        <v>0</v>
      </c>
      <c r="D51" s="513">
        <v>375</v>
      </c>
      <c r="E51" s="513">
        <v>2463</v>
      </c>
      <c r="F51" s="513">
        <v>6283</v>
      </c>
      <c r="G51" s="513">
        <v>4631</v>
      </c>
      <c r="H51" s="513">
        <v>13752</v>
      </c>
    </row>
    <row r="52" spans="1:9" s="699" customFormat="1" x14ac:dyDescent="0.25">
      <c r="A52" s="700" t="s">
        <v>539</v>
      </c>
      <c r="B52" s="701" t="s">
        <v>560</v>
      </c>
      <c r="C52" s="513"/>
      <c r="D52" s="513">
        <v>375</v>
      </c>
      <c r="E52" s="692">
        <v>2000</v>
      </c>
      <c r="F52" s="692">
        <v>1815</v>
      </c>
      <c r="G52" s="692">
        <v>64</v>
      </c>
      <c r="H52" s="513">
        <v>4254</v>
      </c>
    </row>
    <row r="53" spans="1:9" s="708" customFormat="1" x14ac:dyDescent="0.25">
      <c r="A53" s="700" t="s">
        <v>539</v>
      </c>
      <c r="B53" s="701" t="s">
        <v>561</v>
      </c>
      <c r="C53" s="513"/>
      <c r="D53" s="513"/>
      <c r="E53" s="692">
        <v>344</v>
      </c>
      <c r="F53" s="692">
        <v>1701</v>
      </c>
      <c r="G53" s="692">
        <v>2507</v>
      </c>
      <c r="H53" s="513">
        <v>4552</v>
      </c>
    </row>
    <row r="54" spans="1:9" s="708" customFormat="1" ht="14.25" customHeight="1" x14ac:dyDescent="0.25">
      <c r="A54" s="700" t="s">
        <v>539</v>
      </c>
      <c r="B54" s="701" t="s">
        <v>562</v>
      </c>
      <c r="C54" s="513"/>
      <c r="D54" s="513"/>
      <c r="E54" s="692">
        <v>119</v>
      </c>
      <c r="F54" s="692">
        <v>293</v>
      </c>
      <c r="G54" s="692">
        <v>989</v>
      </c>
      <c r="H54" s="513">
        <v>1401</v>
      </c>
    </row>
    <row r="55" spans="1:9" s="699" customFormat="1" ht="14.25" customHeight="1" x14ac:dyDescent="0.25">
      <c r="A55" s="700" t="s">
        <v>539</v>
      </c>
      <c r="B55" s="701" t="s">
        <v>666</v>
      </c>
      <c r="C55" s="513"/>
      <c r="D55" s="513"/>
      <c r="E55" s="692"/>
      <c r="F55" s="692">
        <v>2356</v>
      </c>
      <c r="G55" s="692">
        <v>446</v>
      </c>
      <c r="H55" s="513">
        <v>2802</v>
      </c>
    </row>
    <row r="56" spans="1:9" s="699" customFormat="1" ht="14.25" customHeight="1" x14ac:dyDescent="0.25">
      <c r="A56" s="700" t="s">
        <v>539</v>
      </c>
      <c r="B56" s="701" t="s">
        <v>667</v>
      </c>
      <c r="C56" s="513"/>
      <c r="D56" s="513"/>
      <c r="E56" s="692"/>
      <c r="F56" s="692">
        <v>118</v>
      </c>
      <c r="G56" s="692">
        <v>625</v>
      </c>
      <c r="H56" s="513">
        <v>743</v>
      </c>
    </row>
    <row r="57" spans="1:9" s="699" customFormat="1" ht="14.25" customHeight="1" x14ac:dyDescent="0.25">
      <c r="A57" s="702" t="s">
        <v>567</v>
      </c>
      <c r="B57" s="707" t="s">
        <v>568</v>
      </c>
      <c r="C57" s="513">
        <v>195</v>
      </c>
      <c r="D57" s="513">
        <v>3730</v>
      </c>
      <c r="E57" s="513">
        <v>13247</v>
      </c>
      <c r="F57" s="513">
        <v>13424</v>
      </c>
      <c r="G57" s="513">
        <v>1412</v>
      </c>
      <c r="H57" s="513">
        <v>32008</v>
      </c>
    </row>
    <row r="58" spans="1:9" s="699" customFormat="1" ht="14.25" customHeight="1" x14ac:dyDescent="0.25">
      <c r="A58" s="709" t="s">
        <v>539</v>
      </c>
      <c r="B58" s="710" t="s">
        <v>799</v>
      </c>
      <c r="C58" s="711"/>
      <c r="D58" s="711"/>
      <c r="E58" s="711">
        <v>9239</v>
      </c>
      <c r="F58" s="692">
        <v>2365</v>
      </c>
      <c r="G58" s="692">
        <v>16</v>
      </c>
      <c r="H58" s="712">
        <v>11620</v>
      </c>
    </row>
    <row r="59" spans="1:9" s="699" customFormat="1" ht="14.25" customHeight="1" x14ac:dyDescent="0.25">
      <c r="A59" s="709" t="s">
        <v>539</v>
      </c>
      <c r="B59" s="710" t="s">
        <v>727</v>
      </c>
      <c r="C59" s="711"/>
      <c r="D59" s="711"/>
      <c r="E59" s="713">
        <v>831054</v>
      </c>
      <c r="F59" s="714">
        <v>466429.6</v>
      </c>
      <c r="G59" s="714"/>
      <c r="H59" s="715">
        <v>1297483.6000000001</v>
      </c>
    </row>
    <row r="60" spans="1:9" s="699" customFormat="1" ht="30" x14ac:dyDescent="0.25">
      <c r="A60" s="700" t="s">
        <v>539</v>
      </c>
      <c r="B60" s="701" t="s">
        <v>809</v>
      </c>
      <c r="C60" s="692">
        <v>193</v>
      </c>
      <c r="D60" s="692">
        <v>3422</v>
      </c>
      <c r="E60" s="692">
        <v>2007</v>
      </c>
      <c r="F60" s="692">
        <v>7534</v>
      </c>
      <c r="G60" s="692">
        <v>710</v>
      </c>
      <c r="H60" s="513">
        <v>13866</v>
      </c>
    </row>
    <row r="61" spans="1:9" s="699" customFormat="1" ht="30" x14ac:dyDescent="0.25">
      <c r="A61" s="716"/>
      <c r="B61" s="706" t="s">
        <v>810</v>
      </c>
      <c r="C61" s="717">
        <v>193</v>
      </c>
      <c r="D61" s="717">
        <v>3422</v>
      </c>
      <c r="E61" s="717">
        <v>649</v>
      </c>
      <c r="F61" s="717">
        <v>34</v>
      </c>
      <c r="G61" s="717"/>
      <c r="H61" s="718">
        <v>4298</v>
      </c>
    </row>
    <row r="62" spans="1:9" s="699" customFormat="1" x14ac:dyDescent="0.25">
      <c r="A62" s="700" t="s">
        <v>539</v>
      </c>
      <c r="B62" s="701" t="s">
        <v>569</v>
      </c>
      <c r="C62" s="714">
        <v>4747.8</v>
      </c>
      <c r="D62" s="714">
        <v>75284</v>
      </c>
      <c r="E62" s="714">
        <v>53684</v>
      </c>
      <c r="F62" s="714">
        <v>357076</v>
      </c>
      <c r="G62" s="714">
        <v>33740</v>
      </c>
      <c r="H62" s="719">
        <v>524531.80000000005</v>
      </c>
    </row>
    <row r="63" spans="1:9" s="699" customFormat="1" x14ac:dyDescent="0.25">
      <c r="A63" s="700" t="s">
        <v>539</v>
      </c>
      <c r="B63" s="701" t="s">
        <v>570</v>
      </c>
      <c r="C63" s="692"/>
      <c r="D63" s="692"/>
      <c r="E63" s="692">
        <v>636</v>
      </c>
      <c r="F63" s="692">
        <v>358</v>
      </c>
      <c r="G63" s="692">
        <v>55</v>
      </c>
      <c r="H63" s="513">
        <v>1049</v>
      </c>
      <c r="I63" s="705"/>
    </row>
    <row r="64" spans="1:9" s="699" customFormat="1" x14ac:dyDescent="0.25">
      <c r="A64" s="700"/>
      <c r="B64" s="706" t="s">
        <v>652</v>
      </c>
      <c r="C64" s="717"/>
      <c r="D64" s="717"/>
      <c r="E64" s="717"/>
      <c r="F64" s="717">
        <v>24</v>
      </c>
      <c r="G64" s="717"/>
      <c r="H64" s="718">
        <v>24</v>
      </c>
    </row>
    <row r="65" spans="1:8" s="699" customFormat="1" x14ac:dyDescent="0.25">
      <c r="A65" s="700" t="s">
        <v>539</v>
      </c>
      <c r="B65" s="701" t="s">
        <v>726</v>
      </c>
      <c r="C65" s="692"/>
      <c r="D65" s="692"/>
      <c r="E65" s="692"/>
      <c r="F65" s="692">
        <v>12</v>
      </c>
      <c r="G65" s="692">
        <v>4</v>
      </c>
      <c r="H65" s="513">
        <v>16</v>
      </c>
    </row>
    <row r="66" spans="1:8" s="699" customFormat="1" x14ac:dyDescent="0.25">
      <c r="A66" s="700"/>
      <c r="B66" s="706" t="s">
        <v>727</v>
      </c>
      <c r="C66" s="692"/>
      <c r="D66" s="692"/>
      <c r="E66" s="692"/>
      <c r="F66" s="714">
        <v>69616.3</v>
      </c>
      <c r="G66" s="714">
        <v>32264.9</v>
      </c>
      <c r="H66" s="513">
        <v>101881.20000000001</v>
      </c>
    </row>
    <row r="67" spans="1:8" s="699" customFormat="1" x14ac:dyDescent="0.25">
      <c r="A67" s="700"/>
      <c r="B67" s="701" t="s">
        <v>666</v>
      </c>
      <c r="C67" s="692"/>
      <c r="D67" s="692"/>
      <c r="E67" s="692"/>
      <c r="F67" s="692">
        <v>2316</v>
      </c>
      <c r="G67" s="692"/>
      <c r="H67" s="513">
        <v>2316</v>
      </c>
    </row>
    <row r="68" spans="1:8" s="699" customFormat="1" x14ac:dyDescent="0.25">
      <c r="A68" s="702" t="s">
        <v>571</v>
      </c>
      <c r="B68" s="703" t="s">
        <v>572</v>
      </c>
      <c r="C68" s="513">
        <v>2</v>
      </c>
      <c r="D68" s="513">
        <v>308</v>
      </c>
      <c r="E68" s="513">
        <v>617</v>
      </c>
      <c r="F68" s="513">
        <v>518</v>
      </c>
      <c r="G68" s="513">
        <v>289</v>
      </c>
      <c r="H68" s="513">
        <v>1734</v>
      </c>
    </row>
    <row r="69" spans="1:8" s="699" customFormat="1" x14ac:dyDescent="0.25">
      <c r="A69" s="700" t="s">
        <v>539</v>
      </c>
      <c r="B69" s="720" t="s">
        <v>549</v>
      </c>
      <c r="C69" s="692">
        <v>2</v>
      </c>
      <c r="D69" s="692">
        <v>299</v>
      </c>
      <c r="E69" s="692">
        <v>593</v>
      </c>
      <c r="F69" s="692">
        <v>508</v>
      </c>
      <c r="G69" s="692">
        <v>280</v>
      </c>
      <c r="H69" s="513">
        <v>1682</v>
      </c>
    </row>
    <row r="70" spans="1:8" s="699" customFormat="1" ht="105" customHeight="1" x14ac:dyDescent="0.25">
      <c r="A70" s="700" t="s">
        <v>539</v>
      </c>
      <c r="B70" s="701" t="s">
        <v>852</v>
      </c>
      <c r="C70" s="692"/>
      <c r="D70" s="692">
        <v>9</v>
      </c>
      <c r="E70" s="692">
        <v>24</v>
      </c>
      <c r="F70" s="692">
        <v>10</v>
      </c>
      <c r="G70" s="692">
        <v>9</v>
      </c>
      <c r="H70" s="692">
        <v>52</v>
      </c>
    </row>
    <row r="71" spans="1:8" s="704" customFormat="1" ht="15" customHeight="1" x14ac:dyDescent="0.25">
      <c r="A71" s="700" t="s">
        <v>573</v>
      </c>
      <c r="B71" s="703" t="s">
        <v>654</v>
      </c>
      <c r="C71" s="513">
        <v>193</v>
      </c>
      <c r="D71" s="513">
        <v>3422</v>
      </c>
      <c r="E71" s="513">
        <v>748</v>
      </c>
      <c r="F71" s="513">
        <v>321</v>
      </c>
      <c r="G71" s="513">
        <v>338</v>
      </c>
      <c r="H71" s="513">
        <v>5022</v>
      </c>
    </row>
    <row r="72" spans="1:8" s="699" customFormat="1" ht="13.5" customHeight="1" x14ac:dyDescent="0.25">
      <c r="A72" s="700" t="s">
        <v>539</v>
      </c>
      <c r="B72" s="701" t="s">
        <v>574</v>
      </c>
      <c r="C72" s="692">
        <v>193</v>
      </c>
      <c r="D72" s="692">
        <v>3323</v>
      </c>
      <c r="E72" s="692">
        <v>627</v>
      </c>
      <c r="F72" s="692">
        <v>34</v>
      </c>
      <c r="G72" s="692">
        <v>55</v>
      </c>
      <c r="H72" s="692">
        <v>4232</v>
      </c>
    </row>
    <row r="73" spans="1:8" s="699" customFormat="1" ht="13.5" customHeight="1" x14ac:dyDescent="0.25">
      <c r="A73" s="700" t="s">
        <v>539</v>
      </c>
      <c r="B73" s="701" t="s">
        <v>732</v>
      </c>
      <c r="C73" s="692"/>
      <c r="D73" s="692">
        <v>92</v>
      </c>
      <c r="E73" s="692">
        <v>20</v>
      </c>
      <c r="F73" s="692">
        <v>202</v>
      </c>
      <c r="G73" s="692">
        <v>273</v>
      </c>
      <c r="H73" s="513">
        <v>587</v>
      </c>
    </row>
    <row r="74" spans="1:8" s="699" customFormat="1" ht="13.5" customHeight="1" x14ac:dyDescent="0.25">
      <c r="A74" s="700" t="s">
        <v>539</v>
      </c>
      <c r="B74" s="701" t="s">
        <v>728</v>
      </c>
      <c r="C74" s="692"/>
      <c r="D74" s="692"/>
      <c r="E74" s="692">
        <v>99</v>
      </c>
      <c r="F74" s="692">
        <v>68</v>
      </c>
      <c r="G74" s="692">
        <v>3</v>
      </c>
      <c r="H74" s="513">
        <v>170</v>
      </c>
    </row>
    <row r="75" spans="1:8" s="699" customFormat="1" ht="13.5" customHeight="1" x14ac:dyDescent="0.25">
      <c r="A75" s="700" t="s">
        <v>539</v>
      </c>
      <c r="B75" s="701" t="s">
        <v>668</v>
      </c>
      <c r="C75" s="692"/>
      <c r="D75" s="692">
        <v>7</v>
      </c>
      <c r="E75" s="692">
        <v>2</v>
      </c>
      <c r="F75" s="692">
        <v>17</v>
      </c>
      <c r="G75" s="692">
        <v>7</v>
      </c>
      <c r="H75" s="513">
        <v>33</v>
      </c>
    </row>
    <row r="76" spans="1:8" s="699" customFormat="1" ht="28.5" x14ac:dyDescent="0.25">
      <c r="A76" s="778" t="s">
        <v>813</v>
      </c>
      <c r="B76" s="779" t="s">
        <v>575</v>
      </c>
      <c r="C76" s="780">
        <v>0</v>
      </c>
      <c r="D76" s="780">
        <v>578.5</v>
      </c>
      <c r="E76" s="780">
        <v>750.25</v>
      </c>
      <c r="F76" s="780">
        <v>984.13099999999997</v>
      </c>
      <c r="G76" s="780">
        <v>496.2</v>
      </c>
      <c r="H76" s="780">
        <v>2809.0809999999997</v>
      </c>
    </row>
    <row r="77" spans="1:8" s="699" customFormat="1" ht="15" customHeight="1" x14ac:dyDescent="0.25">
      <c r="A77" s="774"/>
      <c r="B77" s="775" t="s">
        <v>560</v>
      </c>
      <c r="C77" s="781"/>
      <c r="D77" s="781"/>
      <c r="E77" s="781">
        <v>0.45</v>
      </c>
      <c r="F77" s="781"/>
      <c r="G77" s="781"/>
      <c r="H77" s="780">
        <v>0.45</v>
      </c>
    </row>
    <row r="78" spans="1:8" s="699" customFormat="1" ht="15" customHeight="1" x14ac:dyDescent="0.25">
      <c r="A78" s="774" t="s">
        <v>539</v>
      </c>
      <c r="B78" s="775" t="s">
        <v>800</v>
      </c>
      <c r="C78" s="781"/>
      <c r="D78" s="781">
        <v>101.3</v>
      </c>
      <c r="E78" s="781">
        <v>354.8</v>
      </c>
      <c r="F78" s="781">
        <v>306.3</v>
      </c>
      <c r="G78" s="781">
        <v>446</v>
      </c>
      <c r="H78" s="780">
        <v>1208.4000000000001</v>
      </c>
    </row>
    <row r="79" spans="1:8" s="699" customFormat="1" x14ac:dyDescent="0.25">
      <c r="A79" s="774"/>
      <c r="B79" s="775" t="s">
        <v>801</v>
      </c>
      <c r="C79" s="781"/>
      <c r="D79" s="781">
        <v>477.2</v>
      </c>
      <c r="E79" s="781">
        <v>395</v>
      </c>
      <c r="F79" s="781">
        <v>653.03099999999995</v>
      </c>
      <c r="G79" s="781">
        <v>33.900000000000006</v>
      </c>
      <c r="H79" s="780">
        <v>1559.1310000000001</v>
      </c>
    </row>
    <row r="80" spans="1:8" s="699" customFormat="1" x14ac:dyDescent="0.25">
      <c r="A80" s="774" t="s">
        <v>539</v>
      </c>
      <c r="B80" s="775" t="s">
        <v>550</v>
      </c>
      <c r="C80" s="781"/>
      <c r="D80" s="781"/>
      <c r="E80" s="781"/>
      <c r="F80" s="781">
        <v>4.7</v>
      </c>
      <c r="G80" s="781"/>
      <c r="H80" s="780">
        <v>4.7</v>
      </c>
    </row>
    <row r="81" spans="1:8" s="699" customFormat="1" x14ac:dyDescent="0.25">
      <c r="A81" s="774" t="s">
        <v>539</v>
      </c>
      <c r="B81" s="775" t="s">
        <v>666</v>
      </c>
      <c r="C81" s="781"/>
      <c r="D81" s="781"/>
      <c r="E81" s="781"/>
      <c r="F81" s="781"/>
      <c r="G81" s="781">
        <v>16.3</v>
      </c>
      <c r="H81" s="780"/>
    </row>
    <row r="82" spans="1:8" s="699" customFormat="1" ht="15" customHeight="1" x14ac:dyDescent="0.25">
      <c r="A82" s="774" t="s">
        <v>539</v>
      </c>
      <c r="B82" s="775" t="s">
        <v>653</v>
      </c>
      <c r="C82" s="781"/>
      <c r="D82" s="781"/>
      <c r="E82" s="781"/>
      <c r="F82" s="781">
        <v>20.100000000000001</v>
      </c>
      <c r="G82" s="781"/>
      <c r="H82" s="780">
        <v>20.100000000000001</v>
      </c>
    </row>
    <row r="83" spans="1:8" s="699" customFormat="1" x14ac:dyDescent="0.25">
      <c r="A83" s="1180" t="s">
        <v>576</v>
      </c>
      <c r="B83" s="1180"/>
      <c r="C83" s="1180"/>
      <c r="D83" s="1180"/>
      <c r="E83" s="1180"/>
      <c r="F83" s="1180"/>
      <c r="G83" s="1180"/>
      <c r="H83" s="1180"/>
    </row>
    <row r="84" spans="1:8" s="699" customFormat="1" ht="105" x14ac:dyDescent="0.25">
      <c r="A84" s="721" t="s">
        <v>577</v>
      </c>
      <c r="B84" s="701" t="s">
        <v>834</v>
      </c>
      <c r="C84" s="513">
        <v>2</v>
      </c>
      <c r="D84" s="513">
        <v>3</v>
      </c>
      <c r="E84" s="513">
        <v>7</v>
      </c>
      <c r="F84" s="513">
        <v>7</v>
      </c>
      <c r="G84" s="513"/>
      <c r="H84" s="513"/>
    </row>
    <row r="85" spans="1:8" s="699" customFormat="1" ht="15" customHeight="1" x14ac:dyDescent="0.25">
      <c r="A85" s="702" t="s">
        <v>578</v>
      </c>
      <c r="B85" s="701" t="s">
        <v>835</v>
      </c>
      <c r="C85" s="513"/>
      <c r="D85" s="513">
        <v>9</v>
      </c>
      <c r="E85" s="513">
        <v>29</v>
      </c>
      <c r="F85" s="513">
        <v>43</v>
      </c>
      <c r="G85" s="513">
        <v>45</v>
      </c>
      <c r="H85" s="513"/>
    </row>
    <row r="86" spans="1:8" s="699" customFormat="1" x14ac:dyDescent="0.25">
      <c r="A86" s="1180" t="s">
        <v>579</v>
      </c>
      <c r="B86" s="1180"/>
      <c r="C86" s="1180"/>
      <c r="D86" s="1180"/>
      <c r="E86" s="1180"/>
      <c r="F86" s="1180"/>
      <c r="G86" s="1180"/>
      <c r="H86" s="1180"/>
    </row>
    <row r="87" spans="1:8" s="699" customFormat="1" x14ac:dyDescent="0.25">
      <c r="A87" s="700" t="s">
        <v>580</v>
      </c>
      <c r="B87" s="722" t="s">
        <v>733</v>
      </c>
      <c r="C87" s="513">
        <v>806</v>
      </c>
      <c r="D87" s="513">
        <v>646</v>
      </c>
      <c r="E87" s="513">
        <v>643</v>
      </c>
      <c r="F87" s="513">
        <v>1302</v>
      </c>
      <c r="G87" s="513">
        <v>457</v>
      </c>
      <c r="H87" s="513">
        <v>3854</v>
      </c>
    </row>
    <row r="88" spans="1:8" s="699" customFormat="1" ht="15" customHeight="1" x14ac:dyDescent="0.25">
      <c r="A88" s="700" t="s">
        <v>539</v>
      </c>
      <c r="B88" s="722" t="s">
        <v>581</v>
      </c>
      <c r="C88" s="692">
        <v>40726</v>
      </c>
      <c r="D88" s="692">
        <v>40340</v>
      </c>
      <c r="E88" s="692">
        <v>29132</v>
      </c>
      <c r="F88" s="692">
        <v>81372</v>
      </c>
      <c r="G88" s="692">
        <v>27153</v>
      </c>
      <c r="H88" s="513">
        <v>218723</v>
      </c>
    </row>
    <row r="89" spans="1:8" s="699" customFormat="1" x14ac:dyDescent="0.25">
      <c r="A89" s="700" t="s">
        <v>582</v>
      </c>
      <c r="B89" s="722" t="s">
        <v>583</v>
      </c>
      <c r="C89" s="513">
        <v>390</v>
      </c>
      <c r="D89" s="513">
        <v>429</v>
      </c>
      <c r="E89" s="513">
        <v>247</v>
      </c>
      <c r="F89" s="513">
        <v>419</v>
      </c>
      <c r="G89" s="513">
        <v>748</v>
      </c>
      <c r="H89" s="513">
        <v>2233</v>
      </c>
    </row>
    <row r="90" spans="1:8" s="699" customFormat="1" x14ac:dyDescent="0.25">
      <c r="A90" s="700" t="s">
        <v>539</v>
      </c>
      <c r="B90" s="722" t="s">
        <v>581</v>
      </c>
      <c r="C90" s="692">
        <v>26950</v>
      </c>
      <c r="D90" s="692">
        <v>25053</v>
      </c>
      <c r="E90" s="692">
        <v>16867</v>
      </c>
      <c r="F90" s="692">
        <v>30802</v>
      </c>
      <c r="G90" s="692">
        <v>46858</v>
      </c>
      <c r="H90" s="513">
        <v>146530</v>
      </c>
    </row>
    <row r="91" spans="1:8" s="699" customFormat="1" x14ac:dyDescent="0.25">
      <c r="A91" s="700" t="s">
        <v>584</v>
      </c>
      <c r="B91" s="722" t="s">
        <v>585</v>
      </c>
      <c r="C91" s="692">
        <v>1392240</v>
      </c>
      <c r="D91" s="692">
        <v>1601301</v>
      </c>
      <c r="E91" s="692">
        <v>30060</v>
      </c>
      <c r="F91" s="692">
        <v>85299</v>
      </c>
      <c r="G91" s="692"/>
      <c r="H91" s="513">
        <v>3108900</v>
      </c>
    </row>
    <row r="92" spans="1:8" s="699" customFormat="1" ht="15" customHeight="1" x14ac:dyDescent="0.25">
      <c r="A92" s="700" t="s">
        <v>586</v>
      </c>
      <c r="B92" s="722" t="s">
        <v>587</v>
      </c>
      <c r="C92" s="513">
        <v>73</v>
      </c>
      <c r="D92" s="513">
        <v>281</v>
      </c>
      <c r="E92" s="513">
        <v>3694</v>
      </c>
      <c r="F92" s="513">
        <v>6760</v>
      </c>
      <c r="G92" s="513">
        <v>3091</v>
      </c>
      <c r="H92" s="513">
        <v>13899</v>
      </c>
    </row>
    <row r="93" spans="1:8" s="699" customFormat="1" x14ac:dyDescent="0.25">
      <c r="A93" s="700" t="s">
        <v>539</v>
      </c>
      <c r="B93" s="722" t="s">
        <v>588</v>
      </c>
      <c r="C93" s="692">
        <v>47</v>
      </c>
      <c r="D93" s="692">
        <v>124</v>
      </c>
      <c r="E93" s="692">
        <v>247</v>
      </c>
      <c r="F93" s="692">
        <v>270</v>
      </c>
      <c r="G93" s="692">
        <v>139</v>
      </c>
      <c r="H93" s="513">
        <v>827</v>
      </c>
    </row>
    <row r="94" spans="1:8" s="699" customFormat="1" ht="15" customHeight="1" x14ac:dyDescent="0.25">
      <c r="A94" s="700" t="s">
        <v>539</v>
      </c>
      <c r="B94" s="722" t="s">
        <v>589</v>
      </c>
      <c r="C94" s="692">
        <v>2</v>
      </c>
      <c r="D94" s="692">
        <v>3</v>
      </c>
      <c r="E94" s="692">
        <v>9</v>
      </c>
      <c r="F94" s="692">
        <v>9</v>
      </c>
      <c r="G94" s="692">
        <v>6</v>
      </c>
      <c r="H94" s="513">
        <v>29</v>
      </c>
    </row>
    <row r="95" spans="1:8" s="699" customFormat="1" x14ac:dyDescent="0.25">
      <c r="A95" s="700" t="s">
        <v>539</v>
      </c>
      <c r="B95" s="722" t="s">
        <v>734</v>
      </c>
      <c r="C95" s="692"/>
      <c r="D95" s="692"/>
      <c r="E95" s="692"/>
      <c r="F95" s="692">
        <v>48</v>
      </c>
      <c r="G95" s="692">
        <v>12</v>
      </c>
      <c r="H95" s="513">
        <v>60</v>
      </c>
    </row>
    <row r="96" spans="1:8" s="699" customFormat="1" x14ac:dyDescent="0.25">
      <c r="A96" s="700" t="s">
        <v>539</v>
      </c>
      <c r="B96" s="722" t="s">
        <v>735</v>
      </c>
      <c r="C96" s="692"/>
      <c r="D96" s="692"/>
      <c r="E96" s="692"/>
      <c r="F96" s="692">
        <v>36</v>
      </c>
      <c r="G96" s="692">
        <v>14</v>
      </c>
      <c r="H96" s="513">
        <v>50</v>
      </c>
    </row>
    <row r="97" spans="1:8" s="699" customFormat="1" ht="15" customHeight="1" x14ac:dyDescent="0.25">
      <c r="A97" s="700" t="s">
        <v>539</v>
      </c>
      <c r="B97" s="722" t="s">
        <v>590</v>
      </c>
      <c r="C97" s="692">
        <v>24</v>
      </c>
      <c r="D97" s="692">
        <v>154</v>
      </c>
      <c r="E97" s="692">
        <v>3438</v>
      </c>
      <c r="F97" s="692">
        <v>6397</v>
      </c>
      <c r="G97" s="692">
        <v>2920</v>
      </c>
      <c r="H97" s="513">
        <v>12933</v>
      </c>
    </row>
    <row r="98" spans="1:8" s="699" customFormat="1" x14ac:dyDescent="0.25">
      <c r="A98" s="1180" t="s">
        <v>591</v>
      </c>
      <c r="B98" s="1180"/>
      <c r="C98" s="1180"/>
      <c r="D98" s="1180"/>
      <c r="E98" s="1180"/>
      <c r="F98" s="1180"/>
      <c r="G98" s="1180"/>
      <c r="H98" s="1180"/>
    </row>
    <row r="99" spans="1:8" s="699" customFormat="1" x14ac:dyDescent="0.25">
      <c r="A99" s="700" t="s">
        <v>592</v>
      </c>
      <c r="B99" s="701" t="s">
        <v>593</v>
      </c>
      <c r="C99" s="692">
        <v>45076</v>
      </c>
      <c r="D99" s="692">
        <v>131643</v>
      </c>
      <c r="E99" s="692">
        <v>4917</v>
      </c>
      <c r="F99" s="692"/>
      <c r="G99" s="692"/>
      <c r="H99" s="513">
        <v>181636</v>
      </c>
    </row>
    <row r="100" spans="1:8" s="699" customFormat="1" x14ac:dyDescent="0.25">
      <c r="A100" s="700" t="s">
        <v>594</v>
      </c>
      <c r="B100" s="701" t="s">
        <v>595</v>
      </c>
      <c r="C100" s="692"/>
      <c r="D100" s="692">
        <v>25</v>
      </c>
      <c r="E100" s="692">
        <v>187</v>
      </c>
      <c r="F100" s="692">
        <v>991</v>
      </c>
      <c r="G100" s="692">
        <v>525</v>
      </c>
      <c r="H100" s="513">
        <v>1728</v>
      </c>
    </row>
    <row r="101" spans="1:8" s="699" customFormat="1" ht="15" customHeight="1" x14ac:dyDescent="0.25">
      <c r="A101" s="700" t="s">
        <v>539</v>
      </c>
      <c r="B101" s="701" t="s">
        <v>596</v>
      </c>
      <c r="C101" s="692"/>
      <c r="D101" s="714">
        <v>50</v>
      </c>
      <c r="E101" s="714">
        <v>373</v>
      </c>
      <c r="F101" s="714">
        <v>2391.3000000000002</v>
      </c>
      <c r="G101" s="714">
        <v>1050</v>
      </c>
      <c r="H101" s="719">
        <v>3864.3</v>
      </c>
    </row>
    <row r="102" spans="1:8" s="699" customFormat="1" x14ac:dyDescent="0.25">
      <c r="A102" s="700" t="s">
        <v>597</v>
      </c>
      <c r="B102" s="701" t="s">
        <v>598</v>
      </c>
      <c r="C102" s="692">
        <v>14520</v>
      </c>
      <c r="D102" s="692">
        <v>57238</v>
      </c>
      <c r="E102" s="692">
        <v>8779</v>
      </c>
      <c r="F102" s="692">
        <v>36432</v>
      </c>
      <c r="G102" s="692">
        <v>13757</v>
      </c>
      <c r="H102" s="513">
        <v>130726</v>
      </c>
    </row>
    <row r="103" spans="1:8" s="699" customFormat="1" ht="15" customHeight="1" x14ac:dyDescent="0.25">
      <c r="A103" s="700" t="s">
        <v>539</v>
      </c>
      <c r="B103" s="701" t="s">
        <v>669</v>
      </c>
      <c r="C103" s="692"/>
      <c r="D103" s="692">
        <v>25</v>
      </c>
      <c r="E103" s="692">
        <v>187</v>
      </c>
      <c r="F103" s="692">
        <v>991</v>
      </c>
      <c r="G103" s="692">
        <v>525</v>
      </c>
      <c r="H103" s="513">
        <v>1728</v>
      </c>
    </row>
    <row r="104" spans="1:8" s="699" customFormat="1" ht="15" customHeight="1" x14ac:dyDescent="0.25">
      <c r="A104" s="700" t="s">
        <v>539</v>
      </c>
      <c r="B104" s="701" t="s">
        <v>599</v>
      </c>
      <c r="C104" s="692">
        <v>14520</v>
      </c>
      <c r="D104" s="692">
        <v>57213</v>
      </c>
      <c r="E104" s="692">
        <v>8592</v>
      </c>
      <c r="F104" s="692">
        <v>35441</v>
      </c>
      <c r="G104" s="692">
        <v>13232</v>
      </c>
      <c r="H104" s="513">
        <v>128998</v>
      </c>
    </row>
    <row r="105" spans="1:8" s="699" customFormat="1" ht="30" x14ac:dyDescent="0.25">
      <c r="A105" s="700" t="s">
        <v>600</v>
      </c>
      <c r="B105" s="701" t="s">
        <v>601</v>
      </c>
      <c r="C105" s="692"/>
      <c r="D105" s="692"/>
      <c r="E105" s="692">
        <v>3836</v>
      </c>
      <c r="F105" s="692">
        <v>4491</v>
      </c>
      <c r="G105" s="692">
        <v>298</v>
      </c>
      <c r="H105" s="513">
        <v>8625</v>
      </c>
    </row>
    <row r="106" spans="1:8" s="699" customFormat="1" ht="15" customHeight="1" x14ac:dyDescent="0.25">
      <c r="A106" s="700" t="s">
        <v>539</v>
      </c>
      <c r="B106" s="701" t="s">
        <v>602</v>
      </c>
      <c r="C106" s="692"/>
      <c r="D106" s="692"/>
      <c r="E106" s="692">
        <v>975</v>
      </c>
      <c r="F106" s="692"/>
      <c r="G106" s="692"/>
      <c r="H106" s="513">
        <v>975</v>
      </c>
    </row>
    <row r="107" spans="1:8" s="699" customFormat="1" x14ac:dyDescent="0.25">
      <c r="A107" s="1180" t="s">
        <v>603</v>
      </c>
      <c r="B107" s="1180"/>
      <c r="C107" s="1180"/>
      <c r="D107" s="1180"/>
      <c r="E107" s="1180"/>
      <c r="F107" s="1180"/>
      <c r="G107" s="1180"/>
      <c r="H107" s="1180"/>
    </row>
    <row r="108" spans="1:8" s="699" customFormat="1" x14ac:dyDescent="0.25">
      <c r="A108" s="700" t="s">
        <v>604</v>
      </c>
      <c r="B108" s="701" t="s">
        <v>605</v>
      </c>
      <c r="C108" s="692">
        <v>2320</v>
      </c>
      <c r="D108" s="692">
        <v>2636</v>
      </c>
      <c r="E108" s="692">
        <v>1820</v>
      </c>
      <c r="F108" s="692"/>
      <c r="G108" s="692"/>
      <c r="H108" s="513">
        <v>6776</v>
      </c>
    </row>
    <row r="109" spans="1:8" s="699" customFormat="1" x14ac:dyDescent="0.25">
      <c r="A109" s="723" t="s">
        <v>606</v>
      </c>
      <c r="B109" s="701" t="s">
        <v>607</v>
      </c>
      <c r="C109" s="692">
        <v>8045</v>
      </c>
      <c r="D109" s="692">
        <v>10303</v>
      </c>
      <c r="E109" s="692">
        <v>8141</v>
      </c>
      <c r="F109" s="692">
        <v>12480</v>
      </c>
      <c r="G109" s="692">
        <v>4048</v>
      </c>
      <c r="H109" s="513">
        <v>43017</v>
      </c>
    </row>
    <row r="110" spans="1:8" s="699" customFormat="1" ht="15" customHeight="1" x14ac:dyDescent="0.25">
      <c r="A110" s="1180" t="s">
        <v>931</v>
      </c>
      <c r="B110" s="1180"/>
      <c r="C110" s="1180"/>
      <c r="D110" s="1180"/>
      <c r="E110" s="1180"/>
      <c r="F110" s="1180"/>
      <c r="G110" s="1180"/>
      <c r="H110" s="1180"/>
    </row>
    <row r="111" spans="1:8" s="699" customFormat="1" x14ac:dyDescent="0.25">
      <c r="A111" s="774" t="s">
        <v>604</v>
      </c>
      <c r="B111" s="775" t="s">
        <v>605</v>
      </c>
      <c r="C111" s="776">
        <v>2320</v>
      </c>
      <c r="D111" s="776">
        <v>2636</v>
      </c>
      <c r="E111" s="776">
        <v>1820</v>
      </c>
      <c r="F111" s="776"/>
      <c r="G111" s="776"/>
      <c r="H111" s="777">
        <f>+C111+D111+E111+F111+G111</f>
        <v>6776</v>
      </c>
    </row>
    <row r="112" spans="1:8" s="699" customFormat="1" x14ac:dyDescent="0.25">
      <c r="A112" s="955" t="s">
        <v>606</v>
      </c>
      <c r="B112" s="775" t="s">
        <v>607</v>
      </c>
      <c r="C112" s="776">
        <v>8045</v>
      </c>
      <c r="D112" s="776">
        <v>10303</v>
      </c>
      <c r="E112" s="776">
        <v>8141</v>
      </c>
      <c r="F112" s="776">
        <v>12480</v>
      </c>
      <c r="G112" s="776">
        <v>5112</v>
      </c>
      <c r="H112" s="777">
        <f>+C112+D112+E112+F112+G112</f>
        <v>44081</v>
      </c>
    </row>
    <row r="113" spans="1:8" s="699" customFormat="1" x14ac:dyDescent="0.25">
      <c r="A113" s="1181" t="s">
        <v>932</v>
      </c>
      <c r="B113" s="1181"/>
      <c r="C113" s="1181"/>
      <c r="D113" s="1181"/>
      <c r="E113" s="1181"/>
      <c r="F113" s="1181"/>
      <c r="G113" s="1181"/>
      <c r="H113" s="1181"/>
    </row>
    <row r="114" spans="1:8" s="699" customFormat="1" x14ac:dyDescent="0.25">
      <c r="A114" s="700" t="s">
        <v>608</v>
      </c>
      <c r="B114" s="701" t="s">
        <v>609</v>
      </c>
      <c r="C114" s="692"/>
      <c r="D114" s="692">
        <v>789732</v>
      </c>
      <c r="E114" s="692">
        <v>511626</v>
      </c>
      <c r="F114" s="692">
        <v>502403</v>
      </c>
      <c r="G114" s="692">
        <v>343669</v>
      </c>
      <c r="H114" s="513">
        <v>2147430</v>
      </c>
    </row>
    <row r="115" spans="1:8" s="699" customFormat="1" x14ac:dyDescent="0.25">
      <c r="A115" s="723" t="s">
        <v>610</v>
      </c>
      <c r="B115" s="701" t="s">
        <v>655</v>
      </c>
      <c r="C115" s="692"/>
      <c r="D115" s="692">
        <v>687103</v>
      </c>
      <c r="E115" s="692">
        <v>478233</v>
      </c>
      <c r="F115" s="692">
        <v>160000</v>
      </c>
      <c r="G115" s="692">
        <v>39638</v>
      </c>
      <c r="H115" s="513">
        <v>1364974</v>
      </c>
    </row>
    <row r="116" spans="1:8" s="699" customFormat="1" ht="45" x14ac:dyDescent="0.25">
      <c r="A116" s="723" t="s">
        <v>611</v>
      </c>
      <c r="B116" s="701" t="s">
        <v>836</v>
      </c>
      <c r="C116" s="692"/>
      <c r="D116" s="692">
        <v>396041</v>
      </c>
      <c r="E116" s="692">
        <v>337910</v>
      </c>
      <c r="F116" s="692">
        <v>169475</v>
      </c>
      <c r="G116" s="692">
        <v>36906</v>
      </c>
      <c r="H116" s="513">
        <v>940332</v>
      </c>
    </row>
    <row r="117" spans="1:8" s="699" customFormat="1" x14ac:dyDescent="0.25">
      <c r="A117" s="723" t="s">
        <v>539</v>
      </c>
      <c r="B117" s="706" t="s">
        <v>656</v>
      </c>
      <c r="C117" s="724"/>
      <c r="D117" s="724">
        <v>50.148784650995523</v>
      </c>
      <c r="E117" s="724">
        <v>66.046291627086973</v>
      </c>
      <c r="F117" s="724">
        <v>105.92187500000001</v>
      </c>
      <c r="G117" s="724">
        <v>10.738821365907313</v>
      </c>
      <c r="H117" s="725">
        <v>43.788714882440871</v>
      </c>
    </row>
    <row r="118" spans="1:8" s="699" customFormat="1" x14ac:dyDescent="0.25">
      <c r="A118" s="723" t="s">
        <v>612</v>
      </c>
      <c r="B118" s="701" t="s">
        <v>622</v>
      </c>
      <c r="C118" s="692"/>
      <c r="D118" s="692">
        <v>671</v>
      </c>
      <c r="E118" s="692">
        <v>6616</v>
      </c>
      <c r="F118" s="692">
        <v>23878</v>
      </c>
      <c r="G118" s="692">
        <v>5949</v>
      </c>
      <c r="H118" s="513">
        <v>37114</v>
      </c>
    </row>
    <row r="119" spans="1:8" s="699" customFormat="1" x14ac:dyDescent="0.25">
      <c r="A119" s="723" t="s">
        <v>539</v>
      </c>
      <c r="B119" s="706" t="s">
        <v>670</v>
      </c>
      <c r="C119" s="724"/>
      <c r="D119" s="724">
        <v>8.4965532611063002E-2</v>
      </c>
      <c r="E119" s="724">
        <v>1.2931320925832541</v>
      </c>
      <c r="F119" s="724">
        <v>4.7527582438799136</v>
      </c>
      <c r="G119" s="724">
        <v>1.7310260745077386</v>
      </c>
      <c r="H119" s="725">
        <v>1.7282984777152222</v>
      </c>
    </row>
    <row r="120" spans="1:8" s="699" customFormat="1" x14ac:dyDescent="0.25">
      <c r="A120" s="726"/>
      <c r="B120" s="727"/>
      <c r="C120" s="705"/>
      <c r="D120" s="705"/>
      <c r="E120" s="705"/>
      <c r="F120" s="705"/>
      <c r="G120" s="705"/>
      <c r="H120" s="728"/>
    </row>
    <row r="121" spans="1:8" s="699" customFormat="1" x14ac:dyDescent="0.25">
      <c r="A121" s="726"/>
      <c r="B121" s="727"/>
      <c r="C121" s="705"/>
      <c r="D121" s="705"/>
      <c r="E121" s="705"/>
      <c r="F121" s="705"/>
      <c r="G121" s="705"/>
      <c r="H121" s="728"/>
    </row>
    <row r="122" spans="1:8" s="699" customFormat="1" x14ac:dyDescent="0.25">
      <c r="A122" s="726"/>
      <c r="B122" s="727"/>
      <c r="C122" s="705"/>
      <c r="D122" s="705"/>
      <c r="E122" s="705"/>
      <c r="F122" s="705"/>
      <c r="G122" s="705"/>
      <c r="H122" s="728"/>
    </row>
    <row r="123" spans="1:8" s="699" customFormat="1" x14ac:dyDescent="0.25">
      <c r="A123" s="726"/>
      <c r="B123" s="727"/>
      <c r="C123" s="705"/>
      <c r="D123" s="705"/>
      <c r="E123" s="705"/>
      <c r="F123" s="705"/>
      <c r="G123" s="705"/>
      <c r="H123" s="728"/>
    </row>
    <row r="124" spans="1:8" s="699" customFormat="1" x14ac:dyDescent="0.25">
      <c r="A124" s="726"/>
      <c r="B124" s="727"/>
      <c r="C124" s="705"/>
      <c r="D124" s="705"/>
      <c r="E124" s="705"/>
      <c r="F124" s="705"/>
      <c r="G124" s="705"/>
      <c r="H124" s="728"/>
    </row>
    <row r="125" spans="1:8" s="699" customFormat="1" x14ac:dyDescent="0.25">
      <c r="A125" s="726"/>
      <c r="B125" s="727"/>
      <c r="C125" s="705"/>
      <c r="D125" s="705"/>
      <c r="E125" s="705"/>
      <c r="F125" s="705"/>
      <c r="G125" s="705"/>
      <c r="H125" s="728"/>
    </row>
    <row r="126" spans="1:8" s="699" customFormat="1" x14ac:dyDescent="0.25">
      <c r="A126" s="726"/>
      <c r="B126" s="727"/>
      <c r="C126" s="705"/>
      <c r="D126" s="705"/>
      <c r="E126" s="705"/>
      <c r="F126" s="705"/>
      <c r="G126" s="705"/>
      <c r="H126" s="728"/>
    </row>
    <row r="127" spans="1:8" s="699" customFormat="1" x14ac:dyDescent="0.25">
      <c r="A127" s="726"/>
      <c r="B127" s="727"/>
      <c r="C127" s="705"/>
      <c r="D127" s="705"/>
      <c r="E127" s="705"/>
      <c r="F127" s="705"/>
      <c r="G127" s="705"/>
      <c r="H127" s="728"/>
    </row>
    <row r="128" spans="1:8" s="699" customFormat="1" x14ac:dyDescent="0.25">
      <c r="A128" s="726"/>
      <c r="B128" s="727"/>
      <c r="C128" s="705"/>
      <c r="D128" s="705"/>
      <c r="E128" s="705"/>
      <c r="F128" s="705"/>
      <c r="G128" s="705"/>
      <c r="H128" s="728"/>
    </row>
    <row r="129" spans="1:8" s="699" customFormat="1" x14ac:dyDescent="0.25">
      <c r="A129" s="726"/>
      <c r="B129" s="727"/>
      <c r="C129" s="705"/>
      <c r="D129" s="705"/>
      <c r="E129" s="705"/>
      <c r="F129" s="705"/>
      <c r="G129" s="705"/>
      <c r="H129" s="728"/>
    </row>
    <row r="130" spans="1:8" s="699" customFormat="1" x14ac:dyDescent="0.25">
      <c r="A130" s="726"/>
      <c r="B130" s="727"/>
      <c r="C130" s="705"/>
      <c r="D130" s="705"/>
      <c r="E130" s="705"/>
      <c r="F130" s="705"/>
      <c r="G130" s="705"/>
      <c r="H130" s="728"/>
    </row>
    <row r="131" spans="1:8" s="699" customFormat="1" x14ac:dyDescent="0.25">
      <c r="A131" s="726"/>
      <c r="B131" s="727"/>
      <c r="C131" s="705"/>
      <c r="D131" s="705"/>
      <c r="E131" s="705"/>
      <c r="F131" s="705"/>
      <c r="G131" s="705"/>
      <c r="H131" s="728"/>
    </row>
    <row r="132" spans="1:8" s="699" customFormat="1" x14ac:dyDescent="0.25">
      <c r="A132" s="726"/>
      <c r="B132" s="727"/>
      <c r="C132" s="705"/>
      <c r="D132" s="705"/>
      <c r="E132" s="705"/>
      <c r="F132" s="705"/>
      <c r="G132" s="705"/>
      <c r="H132" s="728"/>
    </row>
    <row r="133" spans="1:8" s="699" customFormat="1" x14ac:dyDescent="0.25">
      <c r="A133" s="726"/>
      <c r="B133" s="727"/>
      <c r="C133" s="705"/>
      <c r="D133" s="705"/>
      <c r="E133" s="705"/>
      <c r="F133" s="705"/>
      <c r="G133" s="705"/>
      <c r="H133" s="728"/>
    </row>
    <row r="134" spans="1:8" s="699" customFormat="1" x14ac:dyDescent="0.25">
      <c r="A134" s="726"/>
      <c r="B134" s="727"/>
      <c r="C134" s="705"/>
      <c r="D134" s="705"/>
      <c r="E134" s="705"/>
      <c r="F134" s="705"/>
      <c r="G134" s="705"/>
      <c r="H134" s="728"/>
    </row>
    <row r="135" spans="1:8" s="699" customFormat="1" x14ac:dyDescent="0.25">
      <c r="A135" s="726"/>
      <c r="B135" s="727"/>
      <c r="C135" s="705"/>
      <c r="D135" s="705"/>
      <c r="E135" s="705"/>
      <c r="F135" s="705"/>
      <c r="G135" s="705"/>
      <c r="H135" s="728"/>
    </row>
    <row r="136" spans="1:8" s="699" customFormat="1" x14ac:dyDescent="0.25">
      <c r="A136" s="726"/>
      <c r="B136" s="727"/>
      <c r="C136" s="705"/>
      <c r="D136" s="705"/>
      <c r="E136" s="705"/>
      <c r="F136" s="705"/>
      <c r="G136" s="705"/>
      <c r="H136" s="728"/>
    </row>
    <row r="137" spans="1:8" s="699" customFormat="1" x14ac:dyDescent="0.25">
      <c r="A137" s="726"/>
      <c r="B137" s="727"/>
      <c r="C137" s="705"/>
      <c r="D137" s="705"/>
      <c r="E137" s="705"/>
      <c r="F137" s="705"/>
      <c r="G137" s="705"/>
      <c r="H137" s="728"/>
    </row>
    <row r="138" spans="1:8" s="699" customFormat="1" x14ac:dyDescent="0.25">
      <c r="A138" s="726"/>
      <c r="B138" s="727"/>
      <c r="C138" s="705"/>
      <c r="D138" s="705"/>
      <c r="E138" s="705"/>
      <c r="F138" s="705"/>
      <c r="G138" s="705"/>
      <c r="H138" s="728"/>
    </row>
    <row r="139" spans="1:8" s="699" customFormat="1" x14ac:dyDescent="0.25">
      <c r="A139" s="726"/>
      <c r="B139" s="727"/>
      <c r="C139" s="705"/>
      <c r="D139" s="705"/>
      <c r="E139" s="705"/>
      <c r="F139" s="705"/>
      <c r="G139" s="705"/>
      <c r="H139" s="728"/>
    </row>
    <row r="140" spans="1:8" s="699" customFormat="1" x14ac:dyDescent="0.25">
      <c r="A140" s="726"/>
      <c r="B140" s="727"/>
      <c r="C140" s="705"/>
      <c r="D140" s="705"/>
      <c r="E140" s="705"/>
      <c r="F140" s="705"/>
      <c r="G140" s="705"/>
      <c r="H140" s="728"/>
    </row>
    <row r="141" spans="1:8" s="699" customFormat="1" x14ac:dyDescent="0.25">
      <c r="A141" s="726"/>
      <c r="B141" s="727"/>
      <c r="C141" s="705"/>
      <c r="D141" s="705"/>
      <c r="E141" s="705"/>
      <c r="F141" s="705"/>
      <c r="G141" s="705"/>
      <c r="H141" s="728"/>
    </row>
    <row r="142" spans="1:8" s="699" customFormat="1" x14ac:dyDescent="0.25">
      <c r="A142" s="726"/>
      <c r="B142" s="727"/>
      <c r="C142" s="705"/>
      <c r="D142" s="705"/>
      <c r="E142" s="705"/>
      <c r="F142" s="705"/>
      <c r="G142" s="705"/>
      <c r="H142" s="728"/>
    </row>
    <row r="143" spans="1:8" s="699" customFormat="1" x14ac:dyDescent="0.25">
      <c r="A143" s="726"/>
      <c r="B143" s="727"/>
      <c r="C143" s="705"/>
      <c r="D143" s="705"/>
      <c r="E143" s="705"/>
      <c r="F143" s="705"/>
      <c r="G143" s="705"/>
      <c r="H143" s="728"/>
    </row>
    <row r="144" spans="1:8" s="699" customFormat="1" x14ac:dyDescent="0.25">
      <c r="A144" s="726"/>
      <c r="B144" s="727"/>
      <c r="C144" s="705"/>
      <c r="D144" s="705"/>
      <c r="E144" s="705"/>
      <c r="F144" s="705"/>
      <c r="G144" s="705"/>
      <c r="H144" s="728"/>
    </row>
    <row r="145" spans="1:8" s="699" customFormat="1" x14ac:dyDescent="0.25">
      <c r="A145" s="726"/>
      <c r="B145" s="727"/>
      <c r="C145" s="705"/>
      <c r="D145" s="705"/>
      <c r="E145" s="705"/>
      <c r="F145" s="705"/>
      <c r="G145" s="705"/>
      <c r="H145" s="728"/>
    </row>
    <row r="146" spans="1:8" s="699" customFormat="1" x14ac:dyDescent="0.25">
      <c r="A146" s="726"/>
      <c r="B146" s="727"/>
      <c r="C146" s="705"/>
      <c r="D146" s="705"/>
      <c r="E146" s="705"/>
      <c r="F146" s="705"/>
      <c r="G146" s="705"/>
      <c r="H146" s="728"/>
    </row>
    <row r="147" spans="1:8" s="699" customFormat="1" x14ac:dyDescent="0.25">
      <c r="A147" s="726"/>
      <c r="B147" s="727"/>
      <c r="C147" s="705"/>
      <c r="D147" s="705"/>
      <c r="E147" s="705"/>
      <c r="F147" s="705"/>
      <c r="G147" s="705"/>
      <c r="H147" s="728"/>
    </row>
    <row r="148" spans="1:8" s="699" customFormat="1" x14ac:dyDescent="0.25">
      <c r="A148" s="726"/>
      <c r="B148" s="727"/>
      <c r="C148" s="705"/>
      <c r="D148" s="705"/>
      <c r="E148" s="705"/>
      <c r="F148" s="705"/>
      <c r="G148" s="705"/>
      <c r="H148" s="728"/>
    </row>
    <row r="149" spans="1:8" s="699" customFormat="1" x14ac:dyDescent="0.25">
      <c r="A149" s="726"/>
      <c r="B149" s="727"/>
      <c r="C149" s="705"/>
      <c r="D149" s="705"/>
      <c r="E149" s="705"/>
      <c r="F149" s="705"/>
      <c r="G149" s="705"/>
      <c r="H149" s="728"/>
    </row>
    <row r="150" spans="1:8" x14ac:dyDescent="0.25">
      <c r="A150" s="726"/>
      <c r="C150" s="705"/>
      <c r="D150" s="705"/>
      <c r="E150" s="705"/>
      <c r="F150" s="705"/>
      <c r="G150" s="705"/>
      <c r="H150" s="728"/>
    </row>
    <row r="151" spans="1:8" x14ac:dyDescent="0.25">
      <c r="A151" s="726"/>
      <c r="C151" s="705"/>
      <c r="D151" s="705"/>
      <c r="E151" s="705"/>
      <c r="F151" s="705"/>
      <c r="G151" s="705"/>
      <c r="H151" s="728"/>
    </row>
    <row r="152" spans="1:8" x14ac:dyDescent="0.25">
      <c r="A152" s="726"/>
      <c r="C152" s="705"/>
      <c r="D152" s="705"/>
      <c r="E152" s="705"/>
      <c r="F152" s="705"/>
      <c r="G152" s="705"/>
      <c r="H152" s="728"/>
    </row>
    <row r="153" spans="1:8" x14ac:dyDescent="0.25">
      <c r="A153" s="726"/>
      <c r="C153" s="705"/>
      <c r="D153" s="705"/>
      <c r="E153" s="705"/>
      <c r="F153" s="705"/>
      <c r="G153" s="705"/>
      <c r="H153" s="728"/>
    </row>
    <row r="154" spans="1:8" x14ac:dyDescent="0.25">
      <c r="A154" s="726"/>
      <c r="C154" s="705"/>
      <c r="D154" s="705"/>
      <c r="E154" s="705"/>
      <c r="F154" s="705"/>
      <c r="G154" s="705"/>
      <c r="H154" s="728"/>
    </row>
  </sheetData>
  <mergeCells count="12">
    <mergeCell ref="A86:H86"/>
    <mergeCell ref="A98:H98"/>
    <mergeCell ref="A107:H107"/>
    <mergeCell ref="A113:H113"/>
    <mergeCell ref="A1:H1"/>
    <mergeCell ref="A2:H2"/>
    <mergeCell ref="A5:H5"/>
    <mergeCell ref="A8:H8"/>
    <mergeCell ref="A18:H18"/>
    <mergeCell ref="A36:H36"/>
    <mergeCell ref="A83:H83"/>
    <mergeCell ref="A110:H110"/>
  </mergeCells>
  <printOptions horizontalCentered="1"/>
  <pageMargins left="0.39370078740157483" right="0.35433070866141736" top="0.35433070866141736" bottom="0.35433070866141736" header="0" footer="0"/>
  <pageSetup paperSize="9" scale="73" orientation="portrait" r:id="rId1"/>
  <rowBreaks count="1" manualBreakCount="1">
    <brk id="61" max="8"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O19"/>
  <sheetViews>
    <sheetView view="pageBreakPreview" zoomScale="55" zoomScaleNormal="55" zoomScaleSheetLayoutView="55" workbookViewId="0">
      <selection activeCell="F8" sqref="F8"/>
    </sheetView>
  </sheetViews>
  <sheetFormatPr defaultRowHeight="15" x14ac:dyDescent="0.25"/>
  <cols>
    <col min="1" max="1" width="6.42578125" style="243" customWidth="1"/>
    <col min="2" max="2" width="32.7109375" style="243" customWidth="1"/>
    <col min="3" max="3" width="17.28515625" style="243" customWidth="1"/>
    <col min="4" max="4" width="12" style="243" customWidth="1"/>
    <col min="5" max="5" width="13.28515625" style="243" bestFit="1" customWidth="1"/>
    <col min="6" max="7" width="19.7109375" style="243" customWidth="1"/>
    <col min="8" max="8" width="11" style="243" customWidth="1"/>
    <col min="9" max="9" width="9.42578125" style="243" customWidth="1"/>
    <col min="10" max="10" width="11.140625" style="243" customWidth="1"/>
    <col min="11" max="15" width="9.42578125" style="243" customWidth="1"/>
    <col min="16" max="16384" width="9.140625" style="243"/>
  </cols>
  <sheetData>
    <row r="1" spans="1:15" ht="60.75" customHeight="1" x14ac:dyDescent="0.25">
      <c r="A1" s="1015" t="s">
        <v>628</v>
      </c>
      <c r="B1" s="1015"/>
      <c r="C1" s="1015"/>
      <c r="D1" s="1015"/>
      <c r="E1" s="1015"/>
      <c r="F1" s="1015"/>
      <c r="G1" s="1015"/>
      <c r="H1" s="1015"/>
      <c r="I1" s="1015"/>
      <c r="J1" s="1015"/>
      <c r="K1" s="1015"/>
      <c r="L1" s="1015"/>
      <c r="M1" s="1015"/>
      <c r="N1" s="1015"/>
      <c r="O1" s="1015"/>
    </row>
    <row r="2" spans="1:15" ht="20.25" customHeight="1" thickBot="1" x14ac:dyDescent="0.3">
      <c r="A2" s="182"/>
      <c r="B2" s="182"/>
      <c r="C2" s="182"/>
      <c r="D2" s="182"/>
      <c r="E2" s="182"/>
      <c r="F2" s="182"/>
      <c r="G2" s="182"/>
      <c r="H2" s="772"/>
      <c r="I2" s="772"/>
      <c r="J2" s="772"/>
      <c r="K2" s="772"/>
      <c r="L2" s="1195" t="s">
        <v>903</v>
      </c>
      <c r="M2" s="1195"/>
      <c r="N2" s="1195"/>
      <c r="O2" s="1195"/>
    </row>
    <row r="3" spans="1:15" ht="38.25" customHeight="1" thickBot="1" x14ac:dyDescent="0.3">
      <c r="A3" s="1185" t="s">
        <v>329</v>
      </c>
      <c r="B3" s="1187" t="s">
        <v>432</v>
      </c>
      <c r="C3" s="1189" t="s">
        <v>623</v>
      </c>
      <c r="D3" s="1183" t="s">
        <v>335</v>
      </c>
      <c r="E3" s="1184"/>
      <c r="F3" s="1191" t="s">
        <v>792</v>
      </c>
      <c r="G3" s="1192"/>
      <c r="H3" s="1191" t="s">
        <v>793</v>
      </c>
      <c r="I3" s="1193"/>
      <c r="J3" s="1193"/>
      <c r="K3" s="1193"/>
      <c r="L3" s="1193"/>
      <c r="M3" s="1193"/>
      <c r="N3" s="1193"/>
      <c r="O3" s="1194"/>
    </row>
    <row r="4" spans="1:15" ht="114" customHeight="1" thickBot="1" x14ac:dyDescent="0.3">
      <c r="A4" s="1186"/>
      <c r="B4" s="1188"/>
      <c r="C4" s="1190"/>
      <c r="D4" s="906" t="s">
        <v>11</v>
      </c>
      <c r="E4" s="907" t="s">
        <v>428</v>
      </c>
      <c r="F4" s="668" t="s">
        <v>791</v>
      </c>
      <c r="G4" s="669" t="s">
        <v>790</v>
      </c>
      <c r="H4" s="670" t="s">
        <v>853</v>
      </c>
      <c r="I4" s="671" t="s">
        <v>854</v>
      </c>
      <c r="J4" s="671" t="s">
        <v>682</v>
      </c>
      <c r="K4" s="671" t="s">
        <v>908</v>
      </c>
      <c r="L4" s="671" t="s">
        <v>855</v>
      </c>
      <c r="M4" s="671" t="s">
        <v>527</v>
      </c>
      <c r="N4" s="671" t="s">
        <v>812</v>
      </c>
      <c r="O4" s="672" t="s">
        <v>552</v>
      </c>
    </row>
    <row r="5" spans="1:15" ht="36" customHeight="1" thickBot="1" x14ac:dyDescent="0.3">
      <c r="A5" s="986" t="s">
        <v>425</v>
      </c>
      <c r="B5" s="987"/>
      <c r="C5" s="368">
        <f t="shared" ref="C5:O5" si="0">SUM(C6:C19)</f>
        <v>6009</v>
      </c>
      <c r="D5" s="244">
        <f t="shared" si="0"/>
        <v>431</v>
      </c>
      <c r="E5" s="665">
        <f t="shared" si="0"/>
        <v>2776</v>
      </c>
      <c r="F5" s="381">
        <f t="shared" si="0"/>
        <v>5913</v>
      </c>
      <c r="G5" s="383">
        <f t="shared" si="0"/>
        <v>96</v>
      </c>
      <c r="H5" s="381">
        <f t="shared" si="0"/>
        <v>3403</v>
      </c>
      <c r="I5" s="382">
        <f t="shared" si="0"/>
        <v>53</v>
      </c>
      <c r="J5" s="382">
        <f t="shared" si="0"/>
        <v>2416</v>
      </c>
      <c r="K5" s="382">
        <f>SUM(K6:K19)</f>
        <v>31</v>
      </c>
      <c r="L5" s="382">
        <f t="shared" si="0"/>
        <v>24</v>
      </c>
      <c r="M5" s="382">
        <f t="shared" si="0"/>
        <v>48</v>
      </c>
      <c r="N5" s="382">
        <f t="shared" si="0"/>
        <v>18</v>
      </c>
      <c r="O5" s="383">
        <f t="shared" si="0"/>
        <v>16</v>
      </c>
    </row>
    <row r="6" spans="1:15" ht="46.5" customHeight="1" x14ac:dyDescent="0.25">
      <c r="A6" s="378">
        <v>1</v>
      </c>
      <c r="B6" s="379" t="s">
        <v>29</v>
      </c>
      <c r="C6" s="384">
        <v>515</v>
      </c>
      <c r="D6" s="245">
        <v>34</v>
      </c>
      <c r="E6" s="666">
        <v>185</v>
      </c>
      <c r="F6" s="373">
        <v>515</v>
      </c>
      <c r="G6" s="387"/>
      <c r="H6" s="373">
        <v>412</v>
      </c>
      <c r="I6" s="386">
        <v>53</v>
      </c>
      <c r="J6" s="386">
        <v>50</v>
      </c>
      <c r="K6" s="386"/>
      <c r="L6" s="386"/>
      <c r="M6" s="386"/>
      <c r="N6" s="386"/>
      <c r="O6" s="387">
        <v>0</v>
      </c>
    </row>
    <row r="7" spans="1:15" ht="39" customHeight="1" x14ac:dyDescent="0.25">
      <c r="A7" s="374">
        <v>2</v>
      </c>
      <c r="B7" s="375" t="s">
        <v>438</v>
      </c>
      <c r="C7" s="388">
        <v>672</v>
      </c>
      <c r="D7" s="246">
        <v>34</v>
      </c>
      <c r="E7" s="667">
        <v>319</v>
      </c>
      <c r="F7" s="371">
        <v>645</v>
      </c>
      <c r="G7" s="391">
        <v>27</v>
      </c>
      <c r="H7" s="371">
        <v>310</v>
      </c>
      <c r="I7" s="390"/>
      <c r="J7" s="390">
        <v>335</v>
      </c>
      <c r="K7" s="390"/>
      <c r="L7" s="390">
        <v>8</v>
      </c>
      <c r="M7" s="390">
        <v>11</v>
      </c>
      <c r="N7" s="390">
        <v>7</v>
      </c>
      <c r="O7" s="391">
        <v>1</v>
      </c>
    </row>
    <row r="8" spans="1:15" ht="39" customHeight="1" x14ac:dyDescent="0.25">
      <c r="A8" s="374">
        <v>3</v>
      </c>
      <c r="B8" s="375" t="s">
        <v>439</v>
      </c>
      <c r="C8" s="388">
        <v>133</v>
      </c>
      <c r="D8" s="246">
        <v>14</v>
      </c>
      <c r="E8" s="667">
        <v>47</v>
      </c>
      <c r="F8" s="371">
        <v>129</v>
      </c>
      <c r="G8" s="391">
        <v>4</v>
      </c>
      <c r="H8" s="371">
        <v>76</v>
      </c>
      <c r="I8" s="390"/>
      <c r="J8" s="390">
        <v>53</v>
      </c>
      <c r="K8" s="390"/>
      <c r="L8" s="390"/>
      <c r="M8" s="390">
        <v>3</v>
      </c>
      <c r="N8" s="390">
        <v>1</v>
      </c>
      <c r="O8" s="391">
        <v>0</v>
      </c>
    </row>
    <row r="9" spans="1:15" ht="39" customHeight="1" x14ac:dyDescent="0.25">
      <c r="A9" s="374">
        <v>4</v>
      </c>
      <c r="B9" s="375" t="s">
        <v>289</v>
      </c>
      <c r="C9" s="388">
        <v>510</v>
      </c>
      <c r="D9" s="246">
        <v>27</v>
      </c>
      <c r="E9" s="667">
        <v>236</v>
      </c>
      <c r="F9" s="371">
        <v>507</v>
      </c>
      <c r="G9" s="391">
        <v>3</v>
      </c>
      <c r="H9" s="371">
        <v>318</v>
      </c>
      <c r="I9" s="390"/>
      <c r="J9" s="390">
        <v>187</v>
      </c>
      <c r="K9" s="390"/>
      <c r="L9" s="390">
        <v>1</v>
      </c>
      <c r="M9" s="390">
        <v>2</v>
      </c>
      <c r="N9" s="390"/>
      <c r="O9" s="391">
        <v>2</v>
      </c>
    </row>
    <row r="10" spans="1:15" ht="39" customHeight="1" x14ac:dyDescent="0.25">
      <c r="A10" s="374">
        <v>5</v>
      </c>
      <c r="B10" s="375" t="s">
        <v>440</v>
      </c>
      <c r="C10" s="388">
        <v>560</v>
      </c>
      <c r="D10" s="246">
        <v>61</v>
      </c>
      <c r="E10" s="667">
        <v>263</v>
      </c>
      <c r="F10" s="371">
        <v>547</v>
      </c>
      <c r="G10" s="391">
        <v>14</v>
      </c>
      <c r="H10" s="371">
        <v>261</v>
      </c>
      <c r="I10" s="390"/>
      <c r="J10" s="390">
        <v>283</v>
      </c>
      <c r="K10" s="390"/>
      <c r="L10" s="390">
        <v>9</v>
      </c>
      <c r="M10" s="390">
        <v>1</v>
      </c>
      <c r="N10" s="390">
        <v>3</v>
      </c>
      <c r="O10" s="391">
        <v>3</v>
      </c>
    </row>
    <row r="11" spans="1:15" ht="39" customHeight="1" x14ac:dyDescent="0.25">
      <c r="A11" s="374">
        <v>6</v>
      </c>
      <c r="B11" s="375" t="s">
        <v>441</v>
      </c>
      <c r="C11" s="388">
        <v>129</v>
      </c>
      <c r="D11" s="246">
        <v>11</v>
      </c>
      <c r="E11" s="667">
        <v>33</v>
      </c>
      <c r="F11" s="371">
        <v>127</v>
      </c>
      <c r="G11" s="391">
        <v>1</v>
      </c>
      <c r="H11" s="371">
        <v>92</v>
      </c>
      <c r="I11" s="390"/>
      <c r="J11" s="390">
        <v>34</v>
      </c>
      <c r="K11" s="390">
        <v>1</v>
      </c>
      <c r="L11" s="390"/>
      <c r="M11" s="390"/>
      <c r="N11" s="390">
        <v>1</v>
      </c>
      <c r="O11" s="391">
        <v>1</v>
      </c>
    </row>
    <row r="12" spans="1:15" ht="39" customHeight="1" x14ac:dyDescent="0.25">
      <c r="A12" s="374">
        <v>7</v>
      </c>
      <c r="B12" s="375" t="s">
        <v>442</v>
      </c>
      <c r="C12" s="388">
        <v>1026</v>
      </c>
      <c r="D12" s="246">
        <v>67</v>
      </c>
      <c r="E12" s="667">
        <v>478</v>
      </c>
      <c r="F12" s="371">
        <v>1016</v>
      </c>
      <c r="G12" s="391">
        <v>10</v>
      </c>
      <c r="H12" s="371">
        <v>657</v>
      </c>
      <c r="I12" s="390"/>
      <c r="J12" s="390">
        <v>338</v>
      </c>
      <c r="K12" s="390">
        <v>20</v>
      </c>
      <c r="L12" s="390">
        <v>1</v>
      </c>
      <c r="M12" s="390">
        <v>6</v>
      </c>
      <c r="N12" s="390">
        <v>2</v>
      </c>
      <c r="O12" s="391">
        <v>2</v>
      </c>
    </row>
    <row r="13" spans="1:15" ht="39" customHeight="1" x14ac:dyDescent="0.25">
      <c r="A13" s="374">
        <v>8</v>
      </c>
      <c r="B13" s="375" t="s">
        <v>443</v>
      </c>
      <c r="C13" s="388">
        <v>463</v>
      </c>
      <c r="D13" s="246">
        <v>33</v>
      </c>
      <c r="E13" s="667">
        <v>212</v>
      </c>
      <c r="F13" s="371">
        <v>457</v>
      </c>
      <c r="G13" s="391">
        <v>6</v>
      </c>
      <c r="H13" s="371">
        <v>255</v>
      </c>
      <c r="I13" s="390"/>
      <c r="J13" s="390">
        <v>199</v>
      </c>
      <c r="K13" s="390">
        <v>2</v>
      </c>
      <c r="L13" s="390">
        <v>1</v>
      </c>
      <c r="M13" s="390">
        <v>3</v>
      </c>
      <c r="N13" s="390">
        <v>1</v>
      </c>
      <c r="O13" s="391">
        <v>2</v>
      </c>
    </row>
    <row r="14" spans="1:15" ht="39" customHeight="1" x14ac:dyDescent="0.25">
      <c r="A14" s="374">
        <v>9</v>
      </c>
      <c r="B14" s="375" t="s">
        <v>445</v>
      </c>
      <c r="C14" s="388">
        <v>150</v>
      </c>
      <c r="D14" s="246">
        <v>17</v>
      </c>
      <c r="E14" s="667">
        <v>30</v>
      </c>
      <c r="F14" s="371">
        <v>148</v>
      </c>
      <c r="G14" s="391">
        <v>2</v>
      </c>
      <c r="H14" s="371">
        <v>98</v>
      </c>
      <c r="I14" s="390"/>
      <c r="J14" s="390">
        <v>50</v>
      </c>
      <c r="K14" s="390"/>
      <c r="L14" s="390"/>
      <c r="M14" s="390">
        <v>1</v>
      </c>
      <c r="N14" s="390">
        <v>1</v>
      </c>
      <c r="O14" s="391">
        <v>0</v>
      </c>
    </row>
    <row r="15" spans="1:15" ht="39" customHeight="1" x14ac:dyDescent="0.25">
      <c r="A15" s="374">
        <v>10</v>
      </c>
      <c r="B15" s="375" t="s">
        <v>444</v>
      </c>
      <c r="C15" s="388">
        <v>483</v>
      </c>
      <c r="D15" s="246">
        <v>24</v>
      </c>
      <c r="E15" s="667">
        <v>309</v>
      </c>
      <c r="F15" s="371">
        <v>481</v>
      </c>
      <c r="G15" s="391">
        <v>2</v>
      </c>
      <c r="H15" s="371">
        <v>187</v>
      </c>
      <c r="I15" s="390"/>
      <c r="J15" s="390">
        <v>293</v>
      </c>
      <c r="K15" s="390">
        <v>1</v>
      </c>
      <c r="L15" s="390"/>
      <c r="M15" s="390">
        <v>2</v>
      </c>
      <c r="N15" s="390"/>
      <c r="O15" s="391">
        <v>0</v>
      </c>
    </row>
    <row r="16" spans="1:15" ht="39" customHeight="1" x14ac:dyDescent="0.25">
      <c r="A16" s="374">
        <v>11</v>
      </c>
      <c r="B16" s="375" t="s">
        <v>473</v>
      </c>
      <c r="C16" s="388">
        <v>170</v>
      </c>
      <c r="D16" s="246">
        <v>21</v>
      </c>
      <c r="E16" s="667">
        <v>48</v>
      </c>
      <c r="F16" s="371">
        <v>168</v>
      </c>
      <c r="G16" s="391">
        <v>2</v>
      </c>
      <c r="H16" s="371">
        <v>106</v>
      </c>
      <c r="I16" s="390"/>
      <c r="J16" s="390">
        <v>62</v>
      </c>
      <c r="K16" s="390"/>
      <c r="L16" s="390"/>
      <c r="M16" s="390"/>
      <c r="N16" s="390"/>
      <c r="O16" s="391">
        <v>2</v>
      </c>
    </row>
    <row r="17" spans="1:15" ht="39" customHeight="1" x14ac:dyDescent="0.25">
      <c r="A17" s="374">
        <v>12</v>
      </c>
      <c r="B17" s="375" t="s">
        <v>446</v>
      </c>
      <c r="C17" s="388">
        <v>858</v>
      </c>
      <c r="D17" s="246">
        <v>54</v>
      </c>
      <c r="E17" s="667">
        <v>471</v>
      </c>
      <c r="F17" s="371">
        <v>848</v>
      </c>
      <c r="G17" s="391">
        <v>10</v>
      </c>
      <c r="H17" s="371">
        <v>495</v>
      </c>
      <c r="I17" s="390"/>
      <c r="J17" s="390">
        <v>347</v>
      </c>
      <c r="K17" s="390">
        <v>6</v>
      </c>
      <c r="L17" s="390">
        <v>1</v>
      </c>
      <c r="M17" s="390">
        <v>8</v>
      </c>
      <c r="N17" s="390">
        <v>1</v>
      </c>
      <c r="O17" s="391">
        <v>0</v>
      </c>
    </row>
    <row r="18" spans="1:15" ht="39" customHeight="1" x14ac:dyDescent="0.25">
      <c r="A18" s="374">
        <v>13</v>
      </c>
      <c r="B18" s="375" t="s">
        <v>447</v>
      </c>
      <c r="C18" s="388">
        <v>252</v>
      </c>
      <c r="D18" s="246">
        <v>21</v>
      </c>
      <c r="E18" s="667">
        <v>122</v>
      </c>
      <c r="F18" s="371">
        <v>248</v>
      </c>
      <c r="G18" s="391">
        <v>4</v>
      </c>
      <c r="H18" s="371">
        <v>111</v>
      </c>
      <c r="I18" s="390"/>
      <c r="J18" s="390">
        <v>136</v>
      </c>
      <c r="K18" s="390"/>
      <c r="L18" s="390">
        <v>2</v>
      </c>
      <c r="M18" s="390">
        <v>2</v>
      </c>
      <c r="N18" s="390"/>
      <c r="O18" s="391">
        <v>1</v>
      </c>
    </row>
    <row r="19" spans="1:15" ht="39" customHeight="1" thickBot="1" x14ac:dyDescent="0.3">
      <c r="A19" s="376">
        <v>14</v>
      </c>
      <c r="B19" s="377" t="s">
        <v>474</v>
      </c>
      <c r="C19" s="392">
        <v>88</v>
      </c>
      <c r="D19" s="247">
        <v>13</v>
      </c>
      <c r="E19" s="673">
        <v>23</v>
      </c>
      <c r="F19" s="372">
        <v>77</v>
      </c>
      <c r="G19" s="395">
        <v>11</v>
      </c>
      <c r="H19" s="372">
        <v>25</v>
      </c>
      <c r="I19" s="394"/>
      <c r="J19" s="394">
        <v>49</v>
      </c>
      <c r="K19" s="394">
        <v>1</v>
      </c>
      <c r="L19" s="394">
        <v>1</v>
      </c>
      <c r="M19" s="394">
        <v>9</v>
      </c>
      <c r="N19" s="394">
        <v>1</v>
      </c>
      <c r="O19" s="395">
        <v>2</v>
      </c>
    </row>
  </sheetData>
  <mergeCells count="9">
    <mergeCell ref="A5:B5"/>
    <mergeCell ref="D3:E3"/>
    <mergeCell ref="A1:O1"/>
    <mergeCell ref="A3:A4"/>
    <mergeCell ref="B3:B4"/>
    <mergeCell ref="C3:C4"/>
    <mergeCell ref="F3:G3"/>
    <mergeCell ref="H3:O3"/>
    <mergeCell ref="L2:O2"/>
  </mergeCells>
  <conditionalFormatting sqref="C19 E4 D7:E19 C14 A3:C4 A1:A2 A7:C13 A15:C18 A14 A5:E6 G6:L19">
    <cfRule type="cellIs" dxfId="240" priority="71" operator="lessThan">
      <formula>0</formula>
    </cfRule>
  </conditionalFormatting>
  <conditionalFormatting sqref="A19:B19">
    <cfRule type="cellIs" dxfId="239" priority="67" operator="lessThan">
      <formula>0</formula>
    </cfRule>
  </conditionalFormatting>
  <conditionalFormatting sqref="B14">
    <cfRule type="cellIs" dxfId="238" priority="54" operator="lessThan">
      <formula>0</formula>
    </cfRule>
  </conditionalFormatting>
  <conditionalFormatting sqref="F3">
    <cfRule type="cellIs" dxfId="237" priority="17" operator="lessThan">
      <formula>0</formula>
    </cfRule>
  </conditionalFormatting>
  <conditionalFormatting sqref="F6:F19">
    <cfRule type="cellIs" dxfId="236" priority="13" operator="lessThan">
      <formula>0</formula>
    </cfRule>
  </conditionalFormatting>
  <conditionalFormatting sqref="N6:N19">
    <cfRule type="cellIs" dxfId="235" priority="12" operator="lessThan">
      <formula>0</formula>
    </cfRule>
  </conditionalFormatting>
  <conditionalFormatting sqref="O6:O18">
    <cfRule type="cellIs" dxfId="234" priority="10" operator="lessThan">
      <formula>0</formula>
    </cfRule>
  </conditionalFormatting>
  <conditionalFormatting sqref="O19">
    <cfRule type="cellIs" dxfId="233" priority="8" operator="lessThan">
      <formula>0</formula>
    </cfRule>
  </conditionalFormatting>
  <conditionalFormatting sqref="N4:O4">
    <cfRule type="cellIs" dxfId="232" priority="6" operator="lessThan">
      <formula>0</formula>
    </cfRule>
  </conditionalFormatting>
  <conditionalFormatting sqref="H3">
    <cfRule type="cellIs" dxfId="231" priority="7" operator="lessThan">
      <formula>0</formula>
    </cfRule>
  </conditionalFormatting>
  <conditionalFormatting sqref="M4">
    <cfRule type="cellIs" dxfId="230" priority="5" operator="lessThan">
      <formula>0</formula>
    </cfRule>
  </conditionalFormatting>
  <conditionalFormatting sqref="M6:M19">
    <cfRule type="cellIs" dxfId="229" priority="3" operator="lessThan">
      <formula>0</formula>
    </cfRule>
  </conditionalFormatting>
  <conditionalFormatting sqref="F4:G4">
    <cfRule type="cellIs" dxfId="228" priority="2" operator="lessThan">
      <formula>0</formula>
    </cfRule>
  </conditionalFormatting>
  <conditionalFormatting sqref="H4:L4">
    <cfRule type="cellIs" dxfId="227" priority="1" operator="lessThan">
      <formula>0</formula>
    </cfRule>
  </conditionalFormatting>
  <printOptions horizontalCentered="1"/>
  <pageMargins left="0.39370078740157483" right="0.35433070866141736" top="0.35433070866141736" bottom="0.35433070866141736" header="0" footer="0"/>
  <pageSetup paperSize="9" scale="6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20"/>
  <sheetViews>
    <sheetView view="pageBreakPreview" zoomScale="70" zoomScaleNormal="55" zoomScaleSheetLayoutView="70" workbookViewId="0">
      <selection activeCell="E5" sqref="E5"/>
    </sheetView>
  </sheetViews>
  <sheetFormatPr defaultRowHeight="18.75" x14ac:dyDescent="0.3"/>
  <cols>
    <col min="1" max="1" width="6.28515625" style="798" customWidth="1"/>
    <col min="2" max="2" width="29.140625" style="797" customWidth="1"/>
    <col min="3" max="6" width="13.5703125" style="797" customWidth="1"/>
    <col min="7" max="7" width="19.28515625" style="797" customWidth="1"/>
    <col min="8" max="9" width="13.140625" style="797" customWidth="1"/>
    <col min="10" max="10" width="16.85546875" style="797" customWidth="1"/>
    <col min="11" max="11" width="13.140625" style="797" customWidth="1"/>
    <col min="12" max="12" width="10.5703125" style="797" customWidth="1"/>
    <col min="13" max="13" width="13.140625" style="797" bestFit="1" customWidth="1"/>
    <col min="14" max="16384" width="9.140625" style="797"/>
  </cols>
  <sheetData>
    <row r="1" spans="1:12" s="795" customFormat="1" ht="39.75" customHeight="1" x14ac:dyDescent="0.25">
      <c r="A1" s="1198" t="s">
        <v>883</v>
      </c>
      <c r="B1" s="1198"/>
      <c r="C1" s="1198"/>
      <c r="D1" s="1198"/>
      <c r="E1" s="1198"/>
      <c r="F1" s="1198"/>
      <c r="G1" s="1198"/>
      <c r="H1" s="1198"/>
      <c r="I1" s="1198"/>
      <c r="J1" s="1198"/>
      <c r="K1" s="1198"/>
      <c r="L1" s="1198"/>
    </row>
    <row r="2" spans="1:12" s="795" customFormat="1" ht="20.25" customHeight="1" x14ac:dyDescent="0.25">
      <c r="A2" s="1199" t="s">
        <v>498</v>
      </c>
      <c r="B2" s="1199"/>
      <c r="C2" s="1199"/>
      <c r="D2" s="1199"/>
      <c r="E2" s="1199"/>
      <c r="F2" s="1199"/>
      <c r="G2" s="1199"/>
      <c r="H2" s="1199"/>
      <c r="I2" s="1199"/>
      <c r="J2" s="1199"/>
      <c r="K2" s="1199"/>
      <c r="L2" s="1199"/>
    </row>
    <row r="3" spans="1:12" ht="19.5" thickBot="1" x14ac:dyDescent="0.35">
      <c r="A3" s="1200"/>
      <c r="B3" s="1200"/>
      <c r="C3" s="796"/>
      <c r="D3" s="796"/>
      <c r="E3" s="796"/>
      <c r="F3" s="796"/>
      <c r="G3" s="796"/>
      <c r="H3" s="796"/>
      <c r="I3" s="796"/>
      <c r="K3" s="1201" t="s">
        <v>944</v>
      </c>
      <c r="L3" s="1201"/>
    </row>
    <row r="4" spans="1:12" s="798" customFormat="1" ht="22.5" customHeight="1" thickBot="1" x14ac:dyDescent="0.35">
      <c r="A4" s="1202" t="s">
        <v>0</v>
      </c>
      <c r="B4" s="1204" t="s">
        <v>871</v>
      </c>
      <c r="C4" s="1206" t="s">
        <v>880</v>
      </c>
      <c r="D4" s="1207"/>
      <c r="E4" s="1207"/>
      <c r="F4" s="1208"/>
      <c r="G4" s="1209" t="s">
        <v>881</v>
      </c>
      <c r="H4" s="1210"/>
      <c r="I4" s="1210"/>
      <c r="J4" s="1210"/>
      <c r="K4" s="1210"/>
      <c r="L4" s="1211"/>
    </row>
    <row r="5" spans="1:12" s="795" customFormat="1" ht="158.25" customHeight="1" thickBot="1" x14ac:dyDescent="0.3">
      <c r="A5" s="1203"/>
      <c r="B5" s="1205"/>
      <c r="C5" s="832" t="s">
        <v>872</v>
      </c>
      <c r="D5" s="833" t="s">
        <v>945</v>
      </c>
      <c r="E5" s="834" t="s">
        <v>342</v>
      </c>
      <c r="F5" s="835" t="s">
        <v>681</v>
      </c>
      <c r="G5" s="836" t="s">
        <v>873</v>
      </c>
      <c r="H5" s="837" t="s">
        <v>874</v>
      </c>
      <c r="I5" s="837" t="s">
        <v>875</v>
      </c>
      <c r="J5" s="837" t="s">
        <v>876</v>
      </c>
      <c r="K5" s="837" t="s">
        <v>877</v>
      </c>
      <c r="L5" s="838" t="s">
        <v>878</v>
      </c>
    </row>
    <row r="6" spans="1:12" s="799" customFormat="1" ht="31.5" customHeight="1" thickBot="1" x14ac:dyDescent="0.3">
      <c r="A6" s="1196" t="s">
        <v>531</v>
      </c>
      <c r="B6" s="1197"/>
      <c r="C6" s="827">
        <f t="shared" ref="C6:L6" si="0">SUM(C7:C20)</f>
        <v>160000</v>
      </c>
      <c r="D6" s="828">
        <f t="shared" si="0"/>
        <v>39638</v>
      </c>
      <c r="E6" s="829">
        <f t="shared" si="0"/>
        <v>36906</v>
      </c>
      <c r="F6" s="829">
        <f t="shared" si="0"/>
        <v>-2732</v>
      </c>
      <c r="G6" s="827">
        <f t="shared" si="0"/>
        <v>7054</v>
      </c>
      <c r="H6" s="830">
        <f t="shared" si="0"/>
        <v>2387</v>
      </c>
      <c r="I6" s="830">
        <f t="shared" si="0"/>
        <v>18186</v>
      </c>
      <c r="J6" s="830">
        <f t="shared" si="0"/>
        <v>2497</v>
      </c>
      <c r="K6" s="830">
        <f t="shared" si="0"/>
        <v>833</v>
      </c>
      <c r="L6" s="831">
        <f t="shared" si="0"/>
        <v>5949</v>
      </c>
    </row>
    <row r="7" spans="1:12" s="801" customFormat="1" ht="30.75" customHeight="1" x14ac:dyDescent="0.25">
      <c r="A7" s="819">
        <v>1</v>
      </c>
      <c r="B7" s="820" t="s">
        <v>879</v>
      </c>
      <c r="C7" s="821">
        <v>18850</v>
      </c>
      <c r="D7" s="822">
        <v>4710</v>
      </c>
      <c r="E7" s="823">
        <v>4739</v>
      </c>
      <c r="F7" s="824">
        <f>+E7-D7</f>
        <v>29</v>
      </c>
      <c r="G7" s="821">
        <v>1152</v>
      </c>
      <c r="H7" s="825">
        <v>959</v>
      </c>
      <c r="I7" s="825">
        <v>1093</v>
      </c>
      <c r="J7" s="825">
        <v>97</v>
      </c>
      <c r="K7" s="825">
        <v>132</v>
      </c>
      <c r="L7" s="826">
        <v>1306</v>
      </c>
    </row>
    <row r="8" spans="1:12" s="801" customFormat="1" ht="30.75" customHeight="1" x14ac:dyDescent="0.25">
      <c r="A8" s="805">
        <v>2</v>
      </c>
      <c r="B8" s="806" t="s">
        <v>46</v>
      </c>
      <c r="C8" s="811">
        <v>18850</v>
      </c>
      <c r="D8" s="802">
        <v>4655</v>
      </c>
      <c r="E8" s="803">
        <v>3680</v>
      </c>
      <c r="F8" s="812">
        <f t="shared" ref="F8:F20" si="1">+E8-D8</f>
        <v>-975</v>
      </c>
      <c r="G8" s="811">
        <v>939</v>
      </c>
      <c r="H8" s="800">
        <v>513</v>
      </c>
      <c r="I8" s="800">
        <v>1349</v>
      </c>
      <c r="J8" s="800">
        <v>32</v>
      </c>
      <c r="K8" s="800">
        <v>191</v>
      </c>
      <c r="L8" s="816">
        <v>656</v>
      </c>
    </row>
    <row r="9" spans="1:12" s="801" customFormat="1" ht="30.75" customHeight="1" x14ac:dyDescent="0.25">
      <c r="A9" s="805">
        <v>3</v>
      </c>
      <c r="B9" s="806" t="s">
        <v>255</v>
      </c>
      <c r="C9" s="811">
        <v>12300</v>
      </c>
      <c r="D9" s="802">
        <v>3020</v>
      </c>
      <c r="E9" s="803">
        <v>3893</v>
      </c>
      <c r="F9" s="812">
        <f t="shared" si="1"/>
        <v>873</v>
      </c>
      <c r="G9" s="811">
        <v>1202</v>
      </c>
      <c r="H9" s="800">
        <v>192</v>
      </c>
      <c r="I9" s="800">
        <v>1213</v>
      </c>
      <c r="J9" s="800">
        <v>299</v>
      </c>
      <c r="K9" s="800">
        <v>161</v>
      </c>
      <c r="L9" s="816">
        <v>826</v>
      </c>
    </row>
    <row r="10" spans="1:12" s="801" customFormat="1" ht="30.75" customHeight="1" x14ac:dyDescent="0.25">
      <c r="A10" s="805">
        <v>4</v>
      </c>
      <c r="B10" s="806" t="s">
        <v>74</v>
      </c>
      <c r="C10" s="811">
        <v>3000</v>
      </c>
      <c r="D10" s="802">
        <v>763</v>
      </c>
      <c r="E10" s="803">
        <v>2129</v>
      </c>
      <c r="F10" s="812">
        <f t="shared" si="1"/>
        <v>1366</v>
      </c>
      <c r="G10" s="811">
        <v>126</v>
      </c>
      <c r="H10" s="800">
        <v>37</v>
      </c>
      <c r="I10" s="800">
        <v>966</v>
      </c>
      <c r="J10" s="800">
        <v>29</v>
      </c>
      <c r="K10" s="800">
        <v>47</v>
      </c>
      <c r="L10" s="816">
        <v>924</v>
      </c>
    </row>
    <row r="11" spans="1:12" s="801" customFormat="1" ht="30.75" customHeight="1" x14ac:dyDescent="0.25">
      <c r="A11" s="807">
        <v>5</v>
      </c>
      <c r="B11" s="806" t="s">
        <v>882</v>
      </c>
      <c r="C11" s="811">
        <v>8500</v>
      </c>
      <c r="D11" s="802">
        <v>2130</v>
      </c>
      <c r="E11" s="803">
        <v>1637</v>
      </c>
      <c r="F11" s="812">
        <f t="shared" si="1"/>
        <v>-493</v>
      </c>
      <c r="G11" s="811">
        <v>607</v>
      </c>
      <c r="H11" s="800">
        <v>62</v>
      </c>
      <c r="I11" s="800">
        <v>732</v>
      </c>
      <c r="J11" s="800">
        <v>26</v>
      </c>
      <c r="K11" s="800">
        <v>26</v>
      </c>
      <c r="L11" s="816">
        <v>184</v>
      </c>
    </row>
    <row r="12" spans="1:12" s="801" customFormat="1" ht="30.75" customHeight="1" x14ac:dyDescent="0.25">
      <c r="A12" s="805">
        <v>6</v>
      </c>
      <c r="B12" s="806" t="s">
        <v>101</v>
      </c>
      <c r="C12" s="811">
        <v>2500</v>
      </c>
      <c r="D12" s="802">
        <v>640</v>
      </c>
      <c r="E12" s="803">
        <v>782</v>
      </c>
      <c r="F12" s="812">
        <f t="shared" si="1"/>
        <v>142</v>
      </c>
      <c r="G12" s="811">
        <v>115</v>
      </c>
      <c r="H12" s="800">
        <v>11</v>
      </c>
      <c r="I12" s="800">
        <v>510</v>
      </c>
      <c r="J12" s="800">
        <v>51</v>
      </c>
      <c r="K12" s="800">
        <v>4</v>
      </c>
      <c r="L12" s="816">
        <v>91</v>
      </c>
    </row>
    <row r="13" spans="1:12" s="801" customFormat="1" ht="30.75" customHeight="1" x14ac:dyDescent="0.25">
      <c r="A13" s="805">
        <v>7</v>
      </c>
      <c r="B13" s="806" t="s">
        <v>114</v>
      </c>
      <c r="C13" s="811">
        <v>14500</v>
      </c>
      <c r="D13" s="802">
        <v>3645</v>
      </c>
      <c r="E13" s="803">
        <v>4316</v>
      </c>
      <c r="F13" s="812">
        <f t="shared" si="1"/>
        <v>671</v>
      </c>
      <c r="G13" s="811">
        <v>142</v>
      </c>
      <c r="H13" s="800">
        <v>106</v>
      </c>
      <c r="I13" s="800">
        <v>3436</v>
      </c>
      <c r="J13" s="800">
        <v>44</v>
      </c>
      <c r="K13" s="800">
        <v>16</v>
      </c>
      <c r="L13" s="816">
        <v>572</v>
      </c>
    </row>
    <row r="14" spans="1:12" s="801" customFormat="1" ht="30.75" customHeight="1" x14ac:dyDescent="0.25">
      <c r="A14" s="808">
        <v>8</v>
      </c>
      <c r="B14" s="806" t="s">
        <v>131</v>
      </c>
      <c r="C14" s="811">
        <v>20500</v>
      </c>
      <c r="D14" s="802">
        <v>5109</v>
      </c>
      <c r="E14" s="803">
        <v>5406</v>
      </c>
      <c r="F14" s="812">
        <f t="shared" si="1"/>
        <v>297</v>
      </c>
      <c r="G14" s="811">
        <v>703</v>
      </c>
      <c r="H14" s="800">
        <v>78</v>
      </c>
      <c r="I14" s="800">
        <v>4172</v>
      </c>
      <c r="J14" s="800">
        <v>11</v>
      </c>
      <c r="K14" s="800">
        <v>25</v>
      </c>
      <c r="L14" s="816">
        <v>417</v>
      </c>
    </row>
    <row r="15" spans="1:12" s="801" customFormat="1" ht="30.75" customHeight="1" x14ac:dyDescent="0.25">
      <c r="A15" s="808">
        <v>9</v>
      </c>
      <c r="B15" s="806" t="s">
        <v>158</v>
      </c>
      <c r="C15" s="811">
        <v>3500</v>
      </c>
      <c r="D15" s="802">
        <v>859</v>
      </c>
      <c r="E15" s="803">
        <v>871</v>
      </c>
      <c r="F15" s="812">
        <f t="shared" si="1"/>
        <v>12</v>
      </c>
      <c r="G15" s="811">
        <v>92</v>
      </c>
      <c r="H15" s="800">
        <v>83</v>
      </c>
      <c r="I15" s="800">
        <v>161</v>
      </c>
      <c r="J15" s="800">
        <v>43</v>
      </c>
      <c r="K15" s="800">
        <v>69</v>
      </c>
      <c r="L15" s="816">
        <v>423</v>
      </c>
    </row>
    <row r="16" spans="1:12" s="801" customFormat="1" ht="30.75" customHeight="1" x14ac:dyDescent="0.25">
      <c r="A16" s="808">
        <v>10</v>
      </c>
      <c r="B16" s="806" t="s">
        <v>146</v>
      </c>
      <c r="C16" s="811">
        <v>12000</v>
      </c>
      <c r="D16" s="802">
        <v>3011</v>
      </c>
      <c r="E16" s="803">
        <v>3097</v>
      </c>
      <c r="F16" s="812">
        <f t="shared" si="1"/>
        <v>86</v>
      </c>
      <c r="G16" s="811">
        <v>78</v>
      </c>
      <c r="H16" s="800">
        <v>45</v>
      </c>
      <c r="I16" s="800">
        <v>2656</v>
      </c>
      <c r="J16" s="800">
        <v>133</v>
      </c>
      <c r="K16" s="800">
        <v>75</v>
      </c>
      <c r="L16" s="816">
        <v>110</v>
      </c>
    </row>
    <row r="17" spans="1:12" s="801" customFormat="1" ht="30.75" customHeight="1" x14ac:dyDescent="0.25">
      <c r="A17" s="808">
        <v>11</v>
      </c>
      <c r="B17" s="806" t="s">
        <v>409</v>
      </c>
      <c r="C17" s="811">
        <v>10200</v>
      </c>
      <c r="D17" s="802">
        <v>2486</v>
      </c>
      <c r="E17" s="803">
        <v>1510</v>
      </c>
      <c r="F17" s="812">
        <f t="shared" si="1"/>
        <v>-976</v>
      </c>
      <c r="G17" s="811">
        <v>400</v>
      </c>
      <c r="H17" s="800">
        <v>57</v>
      </c>
      <c r="I17" s="800">
        <v>867</v>
      </c>
      <c r="J17" s="800">
        <v>7</v>
      </c>
      <c r="K17" s="800">
        <v>31</v>
      </c>
      <c r="L17" s="816">
        <v>148</v>
      </c>
    </row>
    <row r="18" spans="1:12" s="801" customFormat="1" ht="30.75" customHeight="1" x14ac:dyDescent="0.25">
      <c r="A18" s="808">
        <v>12</v>
      </c>
      <c r="B18" s="806" t="s">
        <v>201</v>
      </c>
      <c r="C18" s="811">
        <v>16200</v>
      </c>
      <c r="D18" s="802">
        <v>3940</v>
      </c>
      <c r="E18" s="803">
        <v>3951</v>
      </c>
      <c r="F18" s="812">
        <f t="shared" si="1"/>
        <v>11</v>
      </c>
      <c r="G18" s="811">
        <v>1219</v>
      </c>
      <c r="H18" s="800">
        <v>164</v>
      </c>
      <c r="I18" s="800">
        <v>656</v>
      </c>
      <c r="J18" s="800">
        <v>1681</v>
      </c>
      <c r="K18" s="800">
        <v>27</v>
      </c>
      <c r="L18" s="816">
        <v>204</v>
      </c>
    </row>
    <row r="19" spans="1:12" s="801" customFormat="1" ht="30.75" customHeight="1" x14ac:dyDescent="0.25">
      <c r="A19" s="808">
        <v>13</v>
      </c>
      <c r="B19" s="806" t="s">
        <v>214</v>
      </c>
      <c r="C19" s="811">
        <v>14200</v>
      </c>
      <c r="D19" s="802">
        <v>3456</v>
      </c>
      <c r="E19" s="803">
        <v>604</v>
      </c>
      <c r="F19" s="812">
        <f t="shared" si="1"/>
        <v>-2852</v>
      </c>
      <c r="G19" s="811">
        <v>156</v>
      </c>
      <c r="H19" s="800">
        <v>80</v>
      </c>
      <c r="I19" s="800">
        <v>253</v>
      </c>
      <c r="J19" s="800">
        <v>44</v>
      </c>
      <c r="K19" s="800">
        <v>10</v>
      </c>
      <c r="L19" s="816">
        <v>61</v>
      </c>
    </row>
    <row r="20" spans="1:12" s="801" customFormat="1" ht="30.75" customHeight="1" thickBot="1" x14ac:dyDescent="0.3">
      <c r="A20" s="809">
        <v>14</v>
      </c>
      <c r="B20" s="810" t="s">
        <v>226</v>
      </c>
      <c r="C20" s="813">
        <v>4900</v>
      </c>
      <c r="D20" s="814">
        <v>1214</v>
      </c>
      <c r="E20" s="804">
        <v>291</v>
      </c>
      <c r="F20" s="815">
        <f t="shared" si="1"/>
        <v>-923</v>
      </c>
      <c r="G20" s="813">
        <v>123</v>
      </c>
      <c r="H20" s="817"/>
      <c r="I20" s="817">
        <v>122</v>
      </c>
      <c r="J20" s="817"/>
      <c r="K20" s="817">
        <v>19</v>
      </c>
      <c r="L20" s="818">
        <v>27</v>
      </c>
    </row>
  </sheetData>
  <mergeCells count="9">
    <mergeCell ref="A6:B6"/>
    <mergeCell ref="A1:L1"/>
    <mergeCell ref="A2:L2"/>
    <mergeCell ref="A3:B3"/>
    <mergeCell ref="K3:L3"/>
    <mergeCell ref="A4:A5"/>
    <mergeCell ref="B4:B5"/>
    <mergeCell ref="C4:F4"/>
    <mergeCell ref="G4:L4"/>
  </mergeCells>
  <conditionalFormatting sqref="D7:D20">
    <cfRule type="cellIs" dxfId="226" priority="6" operator="lessThan">
      <formula>0</formula>
    </cfRule>
  </conditionalFormatting>
  <conditionalFormatting sqref="G7:L20">
    <cfRule type="cellIs" dxfId="225" priority="5" operator="lessThan">
      <formula>0</formula>
    </cfRule>
  </conditionalFormatting>
  <conditionalFormatting sqref="C7:C20">
    <cfRule type="cellIs" dxfId="224" priority="4" operator="lessThan">
      <formula>0</formula>
    </cfRule>
  </conditionalFormatting>
  <conditionalFormatting sqref="F7:F20">
    <cfRule type="cellIs" dxfId="223" priority="2" operator="lessThan">
      <formula>0</formula>
    </cfRule>
  </conditionalFormatting>
  <printOptions horizontalCentered="1"/>
  <pageMargins left="0.39370078740157483" right="0.35433070866141736" top="0.35433070866141736" bottom="0.35433070866141736" header="0" footer="0"/>
  <pageSetup paperSize="9" scale="7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O22"/>
  <sheetViews>
    <sheetView view="pageBreakPreview" topLeftCell="C1" zoomScale="70" zoomScaleNormal="55" zoomScaleSheetLayoutView="70" workbookViewId="0">
      <selection activeCell="F8" sqref="F8"/>
    </sheetView>
  </sheetViews>
  <sheetFormatPr defaultRowHeight="18.75" x14ac:dyDescent="0.3"/>
  <cols>
    <col min="1" max="1" width="8.140625" style="839" customWidth="1"/>
    <col min="2" max="2" width="27.5703125" style="847" customWidth="1"/>
    <col min="3" max="3" width="20.28515625" style="847" customWidth="1"/>
    <col min="4" max="5" width="13" style="839" customWidth="1"/>
    <col min="6" max="6" width="12" style="849" customWidth="1"/>
    <col min="7" max="8" width="21.7109375" style="839" customWidth="1"/>
    <col min="9" max="14" width="11.28515625" style="839" customWidth="1"/>
    <col min="15" max="15" width="12.85546875" style="839" customWidth="1"/>
    <col min="16" max="16384" width="9.140625" style="839"/>
  </cols>
  <sheetData>
    <row r="1" spans="1:15" ht="66" customHeight="1" x14ac:dyDescent="0.3">
      <c r="A1" s="1215" t="s">
        <v>895</v>
      </c>
      <c r="B1" s="1215"/>
      <c r="C1" s="1215"/>
      <c r="D1" s="1215"/>
      <c r="E1" s="1215"/>
      <c r="F1" s="1215"/>
      <c r="G1" s="1215"/>
      <c r="H1" s="1215"/>
      <c r="I1" s="1215"/>
      <c r="J1" s="1215"/>
      <c r="K1" s="1215"/>
      <c r="L1" s="1215"/>
      <c r="M1" s="1215"/>
      <c r="N1" s="1215"/>
      <c r="O1" s="1215"/>
    </row>
    <row r="2" spans="1:15" ht="20.25" thickBot="1" x14ac:dyDescent="0.4">
      <c r="B2" s="840"/>
      <c r="C2" s="840"/>
      <c r="D2" s="841"/>
      <c r="E2" s="841"/>
      <c r="F2" s="842"/>
      <c r="G2" s="842"/>
      <c r="H2" s="843"/>
      <c r="I2" s="843"/>
      <c r="K2" s="884"/>
      <c r="L2" s="884"/>
      <c r="M2" s="1219" t="s">
        <v>909</v>
      </c>
      <c r="N2" s="1219"/>
      <c r="O2" s="1219"/>
    </row>
    <row r="3" spans="1:15" s="844" customFormat="1" ht="41.25" customHeight="1" x14ac:dyDescent="0.25">
      <c r="A3" s="1222" t="s">
        <v>329</v>
      </c>
      <c r="B3" s="1233" t="s">
        <v>764</v>
      </c>
      <c r="C3" s="1236" t="s">
        <v>884</v>
      </c>
      <c r="D3" s="1239" t="s">
        <v>885</v>
      </c>
      <c r="E3" s="1240"/>
      <c r="F3" s="1225" t="s">
        <v>889</v>
      </c>
      <c r="G3" s="1216" t="s">
        <v>502</v>
      </c>
      <c r="H3" s="1217"/>
      <c r="I3" s="1225" t="s">
        <v>893</v>
      </c>
      <c r="J3" s="1216" t="s">
        <v>502</v>
      </c>
      <c r="K3" s="1231"/>
      <c r="L3" s="1231"/>
      <c r="M3" s="1231"/>
      <c r="N3" s="1217"/>
      <c r="O3" s="1212" t="s">
        <v>943</v>
      </c>
    </row>
    <row r="4" spans="1:15" ht="36" customHeight="1" x14ac:dyDescent="0.3">
      <c r="A4" s="1223"/>
      <c r="B4" s="1234"/>
      <c r="C4" s="1237"/>
      <c r="D4" s="1232" t="s">
        <v>886</v>
      </c>
      <c r="E4" s="1227" t="s">
        <v>887</v>
      </c>
      <c r="F4" s="1226"/>
      <c r="G4" s="1229" t="s">
        <v>888</v>
      </c>
      <c r="H4" s="1227" t="s">
        <v>894</v>
      </c>
      <c r="I4" s="1226"/>
      <c r="J4" s="1218" t="s">
        <v>892</v>
      </c>
      <c r="K4" s="1218"/>
      <c r="L4" s="1218" t="s">
        <v>891</v>
      </c>
      <c r="M4" s="1218"/>
      <c r="N4" s="1227" t="s">
        <v>890</v>
      </c>
      <c r="O4" s="1213"/>
    </row>
    <row r="5" spans="1:15" ht="137.25" customHeight="1" thickBot="1" x14ac:dyDescent="0.35">
      <c r="A5" s="1224"/>
      <c r="B5" s="1235"/>
      <c r="C5" s="1238"/>
      <c r="D5" s="1226"/>
      <c r="E5" s="1228"/>
      <c r="F5" s="1226"/>
      <c r="G5" s="1230"/>
      <c r="H5" s="1228"/>
      <c r="I5" s="1226"/>
      <c r="J5" s="902" t="s">
        <v>454</v>
      </c>
      <c r="K5" s="902" t="s">
        <v>455</v>
      </c>
      <c r="L5" s="902" t="s">
        <v>454</v>
      </c>
      <c r="M5" s="902" t="s">
        <v>455</v>
      </c>
      <c r="N5" s="1228"/>
      <c r="O5" s="1214"/>
    </row>
    <row r="6" spans="1:15" s="845" customFormat="1" ht="36" customHeight="1" thickBot="1" x14ac:dyDescent="0.35">
      <c r="A6" s="1220" t="s">
        <v>425</v>
      </c>
      <c r="B6" s="1221"/>
      <c r="C6" s="850">
        <f t="shared" ref="C6:J6" si="0">SUM(C7:C20)</f>
        <v>18576</v>
      </c>
      <c r="D6" s="851">
        <f t="shared" si="0"/>
        <v>525</v>
      </c>
      <c r="E6" s="852">
        <f t="shared" si="0"/>
        <v>1050</v>
      </c>
      <c r="F6" s="851">
        <f t="shared" si="0"/>
        <v>13757</v>
      </c>
      <c r="G6" s="853">
        <f t="shared" si="0"/>
        <v>13232</v>
      </c>
      <c r="H6" s="854">
        <f t="shared" si="0"/>
        <v>525</v>
      </c>
      <c r="I6" s="851">
        <f t="shared" si="0"/>
        <v>1835</v>
      </c>
      <c r="J6" s="853">
        <f t="shared" si="0"/>
        <v>98</v>
      </c>
      <c r="K6" s="879">
        <f t="shared" ref="K6:N6" si="1">SUM(K7:K20)</f>
        <v>52.919999999999995</v>
      </c>
      <c r="L6" s="853">
        <f t="shared" si="1"/>
        <v>1737</v>
      </c>
      <c r="M6" s="879">
        <f t="shared" si="1"/>
        <v>898.72379999999998</v>
      </c>
      <c r="N6" s="880">
        <f t="shared" si="1"/>
        <v>0</v>
      </c>
      <c r="O6" s="850">
        <f>SUM(O7:O20)</f>
        <v>2459</v>
      </c>
    </row>
    <row r="7" spans="1:15" ht="37.5" customHeight="1" x14ac:dyDescent="0.3">
      <c r="A7" s="873">
        <v>1</v>
      </c>
      <c r="B7" s="874" t="s">
        <v>879</v>
      </c>
      <c r="C7" s="855">
        <f>+D7+F7+I7+O7</f>
        <v>973</v>
      </c>
      <c r="D7" s="856">
        <v>117</v>
      </c>
      <c r="E7" s="857">
        <v>234</v>
      </c>
      <c r="F7" s="856">
        <v>439</v>
      </c>
      <c r="G7" s="858">
        <v>322</v>
      </c>
      <c r="H7" s="859">
        <v>117</v>
      </c>
      <c r="I7" s="856">
        <v>135</v>
      </c>
      <c r="J7" s="858">
        <v>16</v>
      </c>
      <c r="K7" s="904">
        <v>8.64</v>
      </c>
      <c r="L7" s="858">
        <v>119</v>
      </c>
      <c r="M7" s="904">
        <v>61.570599999999999</v>
      </c>
      <c r="N7" s="881"/>
      <c r="O7" s="860">
        <v>282</v>
      </c>
    </row>
    <row r="8" spans="1:15" s="846" customFormat="1" ht="37.5" customHeight="1" x14ac:dyDescent="0.25">
      <c r="A8" s="875">
        <v>2</v>
      </c>
      <c r="B8" s="876" t="s">
        <v>438</v>
      </c>
      <c r="C8" s="861">
        <f t="shared" ref="C8:C20" si="2">+D8+F8+I8+O8</f>
        <v>3409</v>
      </c>
      <c r="D8" s="862">
        <v>35</v>
      </c>
      <c r="E8" s="863">
        <v>70</v>
      </c>
      <c r="F8" s="862">
        <v>3023</v>
      </c>
      <c r="G8" s="864">
        <v>2988</v>
      </c>
      <c r="H8" s="865">
        <v>35</v>
      </c>
      <c r="I8" s="862">
        <v>93</v>
      </c>
      <c r="J8" s="864">
        <v>1</v>
      </c>
      <c r="K8" s="903">
        <v>0.54</v>
      </c>
      <c r="L8" s="864">
        <v>92</v>
      </c>
      <c r="M8" s="903">
        <v>47.600799999999992</v>
      </c>
      <c r="N8" s="882"/>
      <c r="O8" s="866">
        <v>258</v>
      </c>
    </row>
    <row r="9" spans="1:15" ht="37.5" customHeight="1" x14ac:dyDescent="0.3">
      <c r="A9" s="875">
        <v>3</v>
      </c>
      <c r="B9" s="876" t="s">
        <v>439</v>
      </c>
      <c r="C9" s="861">
        <f t="shared" si="2"/>
        <v>344</v>
      </c>
      <c r="D9" s="862">
        <v>17</v>
      </c>
      <c r="E9" s="863">
        <v>34</v>
      </c>
      <c r="F9" s="862">
        <v>177</v>
      </c>
      <c r="G9" s="864">
        <v>160</v>
      </c>
      <c r="H9" s="865">
        <v>17</v>
      </c>
      <c r="I9" s="862">
        <v>56</v>
      </c>
      <c r="J9" s="864">
        <v>1</v>
      </c>
      <c r="K9" s="903">
        <v>0.54</v>
      </c>
      <c r="L9" s="864">
        <v>55</v>
      </c>
      <c r="M9" s="903">
        <v>28.457000000000001</v>
      </c>
      <c r="N9" s="882"/>
      <c r="O9" s="866">
        <v>94</v>
      </c>
    </row>
    <row r="10" spans="1:15" ht="37.5" customHeight="1" x14ac:dyDescent="0.3">
      <c r="A10" s="875">
        <v>4</v>
      </c>
      <c r="B10" s="876" t="s">
        <v>289</v>
      </c>
      <c r="C10" s="861">
        <f t="shared" si="2"/>
        <v>767</v>
      </c>
      <c r="D10" s="862">
        <v>75</v>
      </c>
      <c r="E10" s="863">
        <v>150</v>
      </c>
      <c r="F10" s="862">
        <v>382</v>
      </c>
      <c r="G10" s="864">
        <v>307</v>
      </c>
      <c r="H10" s="865">
        <v>75</v>
      </c>
      <c r="I10" s="862">
        <v>164</v>
      </c>
      <c r="J10" s="864">
        <v>7</v>
      </c>
      <c r="K10" s="903">
        <v>3.78</v>
      </c>
      <c r="L10" s="864">
        <v>157</v>
      </c>
      <c r="M10" s="903">
        <v>81.231800000000007</v>
      </c>
      <c r="N10" s="882"/>
      <c r="O10" s="866">
        <v>146</v>
      </c>
    </row>
    <row r="11" spans="1:15" ht="37.5" customHeight="1" x14ac:dyDescent="0.3">
      <c r="A11" s="875">
        <v>5</v>
      </c>
      <c r="B11" s="876" t="s">
        <v>440</v>
      </c>
      <c r="C11" s="861">
        <f t="shared" si="2"/>
        <v>623</v>
      </c>
      <c r="D11" s="862">
        <v>33</v>
      </c>
      <c r="E11" s="863">
        <v>66</v>
      </c>
      <c r="F11" s="862">
        <v>321</v>
      </c>
      <c r="G11" s="864">
        <v>288</v>
      </c>
      <c r="H11" s="865">
        <v>33</v>
      </c>
      <c r="I11" s="862">
        <v>156</v>
      </c>
      <c r="J11" s="864">
        <v>14</v>
      </c>
      <c r="K11" s="903">
        <v>7.56</v>
      </c>
      <c r="L11" s="864">
        <v>142</v>
      </c>
      <c r="M11" s="903">
        <v>73.470799999999997</v>
      </c>
      <c r="N11" s="882"/>
      <c r="O11" s="866">
        <v>113</v>
      </c>
    </row>
    <row r="12" spans="1:15" ht="37.5" customHeight="1" x14ac:dyDescent="0.3">
      <c r="A12" s="875">
        <v>6</v>
      </c>
      <c r="B12" s="876" t="s">
        <v>441</v>
      </c>
      <c r="C12" s="861">
        <f t="shared" si="2"/>
        <v>492</v>
      </c>
      <c r="D12" s="862">
        <v>71</v>
      </c>
      <c r="E12" s="863">
        <v>142</v>
      </c>
      <c r="F12" s="862">
        <v>157</v>
      </c>
      <c r="G12" s="864">
        <v>86</v>
      </c>
      <c r="H12" s="865">
        <v>71</v>
      </c>
      <c r="I12" s="862">
        <v>162</v>
      </c>
      <c r="J12" s="864">
        <v>12</v>
      </c>
      <c r="K12" s="903">
        <v>6.48</v>
      </c>
      <c r="L12" s="864">
        <v>150</v>
      </c>
      <c r="M12" s="903">
        <v>77.61</v>
      </c>
      <c r="N12" s="882"/>
      <c r="O12" s="866">
        <v>102</v>
      </c>
    </row>
    <row r="13" spans="1:15" ht="37.5" customHeight="1" x14ac:dyDescent="0.3">
      <c r="A13" s="875">
        <v>7</v>
      </c>
      <c r="B13" s="876" t="s">
        <v>442</v>
      </c>
      <c r="C13" s="861">
        <f t="shared" si="2"/>
        <v>1933</v>
      </c>
      <c r="D13" s="862">
        <v>15</v>
      </c>
      <c r="E13" s="863">
        <v>30</v>
      </c>
      <c r="F13" s="862">
        <v>1217</v>
      </c>
      <c r="G13" s="864">
        <v>1202</v>
      </c>
      <c r="H13" s="865">
        <v>15</v>
      </c>
      <c r="I13" s="862">
        <v>302</v>
      </c>
      <c r="J13" s="864">
        <v>5</v>
      </c>
      <c r="K13" s="903">
        <v>2.7</v>
      </c>
      <c r="L13" s="864">
        <v>297</v>
      </c>
      <c r="M13" s="903">
        <v>153.6678</v>
      </c>
      <c r="N13" s="882"/>
      <c r="O13" s="866">
        <v>399</v>
      </c>
    </row>
    <row r="14" spans="1:15" ht="37.5" customHeight="1" x14ac:dyDescent="0.3">
      <c r="A14" s="875">
        <v>8</v>
      </c>
      <c r="B14" s="876" t="s">
        <v>443</v>
      </c>
      <c r="C14" s="861">
        <f t="shared" si="2"/>
        <v>505</v>
      </c>
      <c r="D14" s="862">
        <v>18</v>
      </c>
      <c r="E14" s="863">
        <v>36</v>
      </c>
      <c r="F14" s="862">
        <v>177</v>
      </c>
      <c r="G14" s="864">
        <v>159</v>
      </c>
      <c r="H14" s="865">
        <v>18</v>
      </c>
      <c r="I14" s="862">
        <v>182</v>
      </c>
      <c r="J14" s="864">
        <v>3</v>
      </c>
      <c r="K14" s="903">
        <v>1.62</v>
      </c>
      <c r="L14" s="864">
        <v>179</v>
      </c>
      <c r="M14" s="903">
        <v>92.614599999999996</v>
      </c>
      <c r="N14" s="882"/>
      <c r="O14" s="866">
        <v>128</v>
      </c>
    </row>
    <row r="15" spans="1:15" ht="37.5" customHeight="1" x14ac:dyDescent="0.3">
      <c r="A15" s="875">
        <v>9</v>
      </c>
      <c r="B15" s="876" t="s">
        <v>445</v>
      </c>
      <c r="C15" s="861">
        <f t="shared" si="2"/>
        <v>268</v>
      </c>
      <c r="D15" s="862">
        <v>0</v>
      </c>
      <c r="E15" s="863">
        <v>0</v>
      </c>
      <c r="F15" s="862">
        <v>65</v>
      </c>
      <c r="G15" s="864">
        <v>65</v>
      </c>
      <c r="H15" s="865">
        <v>0</v>
      </c>
      <c r="I15" s="862">
        <v>87</v>
      </c>
      <c r="J15" s="864">
        <v>2</v>
      </c>
      <c r="K15" s="903">
        <v>1.08</v>
      </c>
      <c r="L15" s="864">
        <v>85</v>
      </c>
      <c r="M15" s="903">
        <v>43.978999999999999</v>
      </c>
      <c r="N15" s="882"/>
      <c r="O15" s="866">
        <v>116</v>
      </c>
    </row>
    <row r="16" spans="1:15" ht="37.5" customHeight="1" x14ac:dyDescent="0.3">
      <c r="A16" s="875">
        <v>10</v>
      </c>
      <c r="B16" s="876" t="s">
        <v>444</v>
      </c>
      <c r="C16" s="861">
        <f t="shared" si="2"/>
        <v>530</v>
      </c>
      <c r="D16" s="862">
        <v>111</v>
      </c>
      <c r="E16" s="863">
        <v>222</v>
      </c>
      <c r="F16" s="862">
        <v>179</v>
      </c>
      <c r="G16" s="864">
        <v>68</v>
      </c>
      <c r="H16" s="865">
        <v>111</v>
      </c>
      <c r="I16" s="862">
        <v>74</v>
      </c>
      <c r="J16" s="864">
        <v>10</v>
      </c>
      <c r="K16" s="903">
        <v>5.4</v>
      </c>
      <c r="L16" s="864">
        <v>64</v>
      </c>
      <c r="M16" s="903">
        <v>33.113599999999998</v>
      </c>
      <c r="N16" s="882"/>
      <c r="O16" s="866">
        <v>166</v>
      </c>
    </row>
    <row r="17" spans="1:15" ht="37.5" customHeight="1" x14ac:dyDescent="0.3">
      <c r="A17" s="875">
        <v>11</v>
      </c>
      <c r="B17" s="876" t="s">
        <v>657</v>
      </c>
      <c r="C17" s="861">
        <f t="shared" si="2"/>
        <v>222</v>
      </c>
      <c r="D17" s="862">
        <v>23</v>
      </c>
      <c r="E17" s="863">
        <v>46</v>
      </c>
      <c r="F17" s="862">
        <v>129</v>
      </c>
      <c r="G17" s="864">
        <v>106</v>
      </c>
      <c r="H17" s="865">
        <v>23</v>
      </c>
      <c r="I17" s="862">
        <v>12</v>
      </c>
      <c r="J17" s="864">
        <v>12</v>
      </c>
      <c r="K17" s="903">
        <v>6.48</v>
      </c>
      <c r="L17" s="864"/>
      <c r="M17" s="903"/>
      <c r="N17" s="882"/>
      <c r="O17" s="866">
        <v>58</v>
      </c>
    </row>
    <row r="18" spans="1:15" ht="37.5" customHeight="1" x14ac:dyDescent="0.3">
      <c r="A18" s="875">
        <v>12</v>
      </c>
      <c r="B18" s="876" t="s">
        <v>446</v>
      </c>
      <c r="C18" s="861">
        <f t="shared" si="2"/>
        <v>7979</v>
      </c>
      <c r="D18" s="862">
        <v>0</v>
      </c>
      <c r="E18" s="863">
        <v>0</v>
      </c>
      <c r="F18" s="862">
        <v>7297</v>
      </c>
      <c r="G18" s="864">
        <v>7297</v>
      </c>
      <c r="H18" s="865">
        <v>0</v>
      </c>
      <c r="I18" s="862">
        <v>202</v>
      </c>
      <c r="J18" s="864"/>
      <c r="K18" s="903"/>
      <c r="L18" s="864">
        <v>187</v>
      </c>
      <c r="M18" s="903">
        <v>96.753799999999998</v>
      </c>
      <c r="N18" s="882"/>
      <c r="O18" s="866">
        <v>480</v>
      </c>
    </row>
    <row r="19" spans="1:15" ht="37.5" customHeight="1" x14ac:dyDescent="0.3">
      <c r="A19" s="875">
        <v>13</v>
      </c>
      <c r="B19" s="876" t="s">
        <v>447</v>
      </c>
      <c r="C19" s="861">
        <f t="shared" si="2"/>
        <v>416</v>
      </c>
      <c r="D19" s="862">
        <v>10</v>
      </c>
      <c r="E19" s="863">
        <v>20</v>
      </c>
      <c r="F19" s="862">
        <v>183</v>
      </c>
      <c r="G19" s="864">
        <v>173</v>
      </c>
      <c r="H19" s="865">
        <v>10</v>
      </c>
      <c r="I19" s="862">
        <v>111</v>
      </c>
      <c r="J19" s="864">
        <v>15</v>
      </c>
      <c r="K19" s="903">
        <v>8.1</v>
      </c>
      <c r="L19" s="864">
        <v>111</v>
      </c>
      <c r="M19" s="903">
        <v>57.431399999999996</v>
      </c>
      <c r="N19" s="882"/>
      <c r="O19" s="866">
        <v>112</v>
      </c>
    </row>
    <row r="20" spans="1:15" ht="37.5" customHeight="1" thickBot="1" x14ac:dyDescent="0.35">
      <c r="A20" s="877">
        <v>14</v>
      </c>
      <c r="B20" s="878" t="s">
        <v>474</v>
      </c>
      <c r="C20" s="867">
        <f t="shared" si="2"/>
        <v>115</v>
      </c>
      <c r="D20" s="868">
        <v>0</v>
      </c>
      <c r="E20" s="869">
        <v>0</v>
      </c>
      <c r="F20" s="868">
        <v>11</v>
      </c>
      <c r="G20" s="870">
        <v>11</v>
      </c>
      <c r="H20" s="871">
        <v>0</v>
      </c>
      <c r="I20" s="868">
        <v>99</v>
      </c>
      <c r="J20" s="870"/>
      <c r="K20" s="905"/>
      <c r="L20" s="870">
        <v>99</v>
      </c>
      <c r="M20" s="905">
        <v>51.2226</v>
      </c>
      <c r="N20" s="883"/>
      <c r="O20" s="872">
        <v>5</v>
      </c>
    </row>
    <row r="22" spans="1:15" x14ac:dyDescent="0.3">
      <c r="F22" s="848"/>
    </row>
  </sheetData>
  <mergeCells count="19">
    <mergeCell ref="A6:B6"/>
    <mergeCell ref="A3:A5"/>
    <mergeCell ref="F3:F5"/>
    <mergeCell ref="N4:N5"/>
    <mergeCell ref="G4:G5"/>
    <mergeCell ref="H4:H5"/>
    <mergeCell ref="I3:I5"/>
    <mergeCell ref="J3:N3"/>
    <mergeCell ref="D4:D5"/>
    <mergeCell ref="E4:E5"/>
    <mergeCell ref="B3:B5"/>
    <mergeCell ref="C3:C5"/>
    <mergeCell ref="D3:E3"/>
    <mergeCell ref="O3:O5"/>
    <mergeCell ref="A1:O1"/>
    <mergeCell ref="G3:H3"/>
    <mergeCell ref="J4:K4"/>
    <mergeCell ref="L4:M4"/>
    <mergeCell ref="M2:O2"/>
  </mergeCells>
  <conditionalFormatting sqref="D7:F20 I7:I20 D6:J6 N6:O6 L6">
    <cfRule type="cellIs" dxfId="222" priority="14" operator="equal">
      <formula>0</formula>
    </cfRule>
  </conditionalFormatting>
  <conditionalFormatting sqref="L7:L20 N7:N20">
    <cfRule type="cellIs" dxfId="221" priority="10" operator="equal">
      <formula>0</formula>
    </cfRule>
  </conditionalFormatting>
  <conditionalFormatting sqref="C6">
    <cfRule type="cellIs" dxfId="220" priority="9" operator="equal">
      <formula>0</formula>
    </cfRule>
  </conditionalFormatting>
  <conditionalFormatting sqref="J7:J20">
    <cfRule type="cellIs" dxfId="219" priority="8" operator="equal">
      <formula>0</formula>
    </cfRule>
  </conditionalFormatting>
  <conditionalFormatting sqref="H7:H20">
    <cfRule type="cellIs" dxfId="218" priority="3" operator="equal">
      <formula>0</formula>
    </cfRule>
  </conditionalFormatting>
  <conditionalFormatting sqref="O7:O20">
    <cfRule type="cellIs" dxfId="217" priority="7" operator="equal">
      <formula>0</formula>
    </cfRule>
  </conditionalFormatting>
  <conditionalFormatting sqref="G7:G20">
    <cfRule type="cellIs" dxfId="216" priority="4" operator="equal">
      <formula>0</formula>
    </cfRule>
  </conditionalFormatting>
  <conditionalFormatting sqref="M6">
    <cfRule type="cellIs" dxfId="215" priority="2" operator="equal">
      <formula>0</formula>
    </cfRule>
  </conditionalFormatting>
  <conditionalFormatting sqref="K6">
    <cfRule type="cellIs" dxfId="214" priority="1" operator="equal">
      <formula>0</formula>
    </cfRule>
  </conditionalFormatting>
  <printOptions horizontalCentered="1"/>
  <pageMargins left="0.39370078740157483" right="0.35433070866141736" top="0.35433070866141736" bottom="0.35433070866141736" header="0" footer="0"/>
  <pageSetup paperSize="9" scale="6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19"/>
  <sheetViews>
    <sheetView view="pageBreakPreview" zoomScale="55" zoomScaleNormal="55" zoomScaleSheetLayoutView="55" workbookViewId="0">
      <selection activeCell="F8" sqref="F8"/>
    </sheetView>
  </sheetViews>
  <sheetFormatPr defaultRowHeight="15" x14ac:dyDescent="0.25"/>
  <cols>
    <col min="1" max="1" width="10.5703125" customWidth="1"/>
    <col min="2" max="2" width="33.5703125" customWidth="1"/>
    <col min="3" max="6" width="31.140625" customWidth="1"/>
    <col min="7" max="8" width="25.85546875" customWidth="1"/>
  </cols>
  <sheetData>
    <row r="1" spans="1:8" ht="81" customHeight="1" thickBot="1" x14ac:dyDescent="0.3">
      <c r="A1" s="1245" t="s">
        <v>935</v>
      </c>
      <c r="B1" s="1245"/>
      <c r="C1" s="1245"/>
      <c r="D1" s="1245"/>
      <c r="E1" s="1245"/>
      <c r="F1" s="1245"/>
      <c r="G1" s="1245"/>
      <c r="H1" s="1245"/>
    </row>
    <row r="2" spans="1:8" ht="49.5" customHeight="1" thickBot="1" x14ac:dyDescent="0.3">
      <c r="A2" s="1098" t="s">
        <v>329</v>
      </c>
      <c r="B2" s="1247" t="s">
        <v>432</v>
      </c>
      <c r="C2" s="988" t="s">
        <v>477</v>
      </c>
      <c r="D2" s="988" t="s">
        <v>480</v>
      </c>
      <c r="E2" s="988" t="s">
        <v>476</v>
      </c>
      <c r="F2" s="988" t="s">
        <v>481</v>
      </c>
      <c r="G2" s="1243" t="s">
        <v>478</v>
      </c>
      <c r="H2" s="1244"/>
    </row>
    <row r="3" spans="1:8" ht="45.75" customHeight="1" thickBot="1" x14ac:dyDescent="0.3">
      <c r="A3" s="1246"/>
      <c r="B3" s="1248"/>
      <c r="C3" s="1242"/>
      <c r="D3" s="1242"/>
      <c r="E3" s="1242"/>
      <c r="F3" s="1242"/>
      <c r="G3" s="258" t="s">
        <v>479</v>
      </c>
      <c r="H3" s="259" t="s">
        <v>624</v>
      </c>
    </row>
    <row r="4" spans="1:8" ht="45" customHeight="1" thickBot="1" x14ac:dyDescent="0.3">
      <c r="A4" s="986" t="s">
        <v>425</v>
      </c>
      <c r="B4" s="1241"/>
      <c r="C4" s="130">
        <f>SUM(C5:C19)</f>
        <v>9795</v>
      </c>
      <c r="D4" s="130">
        <f>SUM(D5:D19)</f>
        <v>35145</v>
      </c>
      <c r="E4" s="130">
        <f>SUM(E5:E19)</f>
        <v>4342</v>
      </c>
      <c r="F4" s="130">
        <f>SUM(F5:F19)</f>
        <v>1310</v>
      </c>
      <c r="G4" s="129">
        <f>SUM(G5:G19)</f>
        <v>5045</v>
      </c>
      <c r="H4" s="363">
        <f t="shared" ref="H4" si="0">SUM(H5:H19)</f>
        <v>9774.9390000000003</v>
      </c>
    </row>
    <row r="5" spans="1:8" ht="50.25" customHeight="1" thickBot="1" x14ac:dyDescent="0.3">
      <c r="A5" s="117">
        <v>1</v>
      </c>
      <c r="B5" s="147" t="s">
        <v>29</v>
      </c>
      <c r="C5" s="132">
        <v>442</v>
      </c>
      <c r="D5" s="132">
        <v>3313</v>
      </c>
      <c r="E5" s="132">
        <v>104</v>
      </c>
      <c r="F5" s="132">
        <v>2</v>
      </c>
      <c r="G5" s="131">
        <v>355</v>
      </c>
      <c r="H5" s="256">
        <v>586.52</v>
      </c>
    </row>
    <row r="6" spans="1:8" ht="46.5" customHeight="1" thickBot="1" x14ac:dyDescent="0.3">
      <c r="A6" s="117">
        <v>2</v>
      </c>
      <c r="B6" s="147" t="s">
        <v>438</v>
      </c>
      <c r="C6" s="132">
        <v>743</v>
      </c>
      <c r="D6" s="132">
        <v>979</v>
      </c>
      <c r="E6" s="132">
        <v>242</v>
      </c>
      <c r="F6" s="132">
        <v>2</v>
      </c>
      <c r="G6" s="131">
        <v>397</v>
      </c>
      <c r="H6" s="256">
        <v>716.13499999999999</v>
      </c>
    </row>
    <row r="7" spans="1:8" ht="46.5" customHeight="1" thickBot="1" x14ac:dyDescent="0.3">
      <c r="A7" s="117">
        <v>3</v>
      </c>
      <c r="B7" s="147" t="s">
        <v>439</v>
      </c>
      <c r="C7" s="132">
        <v>619</v>
      </c>
      <c r="D7" s="132">
        <v>1875</v>
      </c>
      <c r="E7" s="132">
        <v>608</v>
      </c>
      <c r="F7" s="132">
        <v>608</v>
      </c>
      <c r="G7" s="131">
        <v>311</v>
      </c>
      <c r="H7" s="256">
        <v>632.85</v>
      </c>
    </row>
    <row r="8" spans="1:8" ht="46.5" customHeight="1" thickBot="1" x14ac:dyDescent="0.3">
      <c r="A8" s="117">
        <v>4</v>
      </c>
      <c r="B8" s="147" t="s">
        <v>289</v>
      </c>
      <c r="C8" s="132">
        <v>476</v>
      </c>
      <c r="D8" s="132">
        <v>1429</v>
      </c>
      <c r="E8" s="132">
        <v>361</v>
      </c>
      <c r="F8" s="132">
        <v>16</v>
      </c>
      <c r="G8" s="131">
        <v>454</v>
      </c>
      <c r="H8" s="256">
        <v>790.25</v>
      </c>
    </row>
    <row r="9" spans="1:8" ht="46.5" customHeight="1" thickBot="1" x14ac:dyDescent="0.3">
      <c r="A9" s="117">
        <v>5</v>
      </c>
      <c r="B9" s="147" t="s">
        <v>440</v>
      </c>
      <c r="C9" s="132">
        <v>3025</v>
      </c>
      <c r="D9" s="132">
        <v>5847</v>
      </c>
      <c r="E9" s="132">
        <v>215</v>
      </c>
      <c r="F9" s="132">
        <v>3</v>
      </c>
      <c r="G9" s="131">
        <v>532</v>
      </c>
      <c r="H9" s="256">
        <v>1143.5450000000001</v>
      </c>
    </row>
    <row r="10" spans="1:8" ht="46.5" customHeight="1" thickBot="1" x14ac:dyDescent="0.3">
      <c r="A10" s="117">
        <v>6</v>
      </c>
      <c r="B10" s="147" t="s">
        <v>441</v>
      </c>
      <c r="C10" s="132">
        <v>373</v>
      </c>
      <c r="D10" s="132">
        <v>904</v>
      </c>
      <c r="E10" s="132">
        <v>274</v>
      </c>
      <c r="F10" s="132">
        <v>35</v>
      </c>
      <c r="G10" s="131">
        <v>204</v>
      </c>
      <c r="H10" s="256">
        <v>417.22500000000002</v>
      </c>
    </row>
    <row r="11" spans="1:8" ht="46.5" customHeight="1" thickBot="1" x14ac:dyDescent="0.3">
      <c r="A11" s="117">
        <v>7</v>
      </c>
      <c r="B11" s="147" t="s">
        <v>442</v>
      </c>
      <c r="C11" s="132">
        <v>549</v>
      </c>
      <c r="D11" s="132">
        <v>3572</v>
      </c>
      <c r="E11" s="132">
        <v>287</v>
      </c>
      <c r="F11" s="132">
        <v>25</v>
      </c>
      <c r="G11" s="131">
        <v>465</v>
      </c>
      <c r="H11" s="256">
        <v>1032.6610000000001</v>
      </c>
    </row>
    <row r="12" spans="1:8" ht="46.5" customHeight="1" thickBot="1" x14ac:dyDescent="0.3">
      <c r="A12" s="117">
        <v>8</v>
      </c>
      <c r="B12" s="147" t="s">
        <v>443</v>
      </c>
      <c r="C12" s="132">
        <v>399</v>
      </c>
      <c r="D12" s="132">
        <v>1871</v>
      </c>
      <c r="E12" s="132">
        <v>399</v>
      </c>
      <c r="F12" s="132"/>
      <c r="G12" s="131">
        <v>399</v>
      </c>
      <c r="H12" s="256">
        <v>767.07</v>
      </c>
    </row>
    <row r="13" spans="1:8" ht="46.5" customHeight="1" thickBot="1" x14ac:dyDescent="0.3">
      <c r="A13" s="117">
        <v>9</v>
      </c>
      <c r="B13" s="147" t="s">
        <v>158</v>
      </c>
      <c r="C13" s="132">
        <v>730</v>
      </c>
      <c r="D13" s="132">
        <v>9941</v>
      </c>
      <c r="E13" s="132">
        <v>730</v>
      </c>
      <c r="F13" s="132">
        <v>598</v>
      </c>
      <c r="G13" s="369">
        <v>195</v>
      </c>
      <c r="H13" s="256">
        <v>303.75</v>
      </c>
    </row>
    <row r="14" spans="1:8" ht="46.5" customHeight="1" thickBot="1" x14ac:dyDescent="0.3">
      <c r="A14" s="117">
        <v>10</v>
      </c>
      <c r="B14" s="147" t="s">
        <v>444</v>
      </c>
      <c r="C14" s="132">
        <v>409</v>
      </c>
      <c r="D14" s="132">
        <v>624</v>
      </c>
      <c r="E14" s="132">
        <v>211</v>
      </c>
      <c r="F14" s="132">
        <v>8</v>
      </c>
      <c r="G14" s="131">
        <v>248</v>
      </c>
      <c r="H14" s="256">
        <v>484.85</v>
      </c>
    </row>
    <row r="15" spans="1:8" ht="46.5" customHeight="1" thickBot="1" x14ac:dyDescent="0.3">
      <c r="A15" s="117">
        <v>11</v>
      </c>
      <c r="B15" s="147" t="s">
        <v>473</v>
      </c>
      <c r="C15" s="132">
        <v>394</v>
      </c>
      <c r="D15" s="132">
        <v>1390</v>
      </c>
      <c r="E15" s="132">
        <v>394</v>
      </c>
      <c r="F15" s="132"/>
      <c r="G15" s="131">
        <v>394</v>
      </c>
      <c r="H15" s="256">
        <v>818.51</v>
      </c>
    </row>
    <row r="16" spans="1:8" ht="46.5" customHeight="1" thickBot="1" x14ac:dyDescent="0.3">
      <c r="A16" s="117">
        <v>12</v>
      </c>
      <c r="B16" s="147" t="s">
        <v>446</v>
      </c>
      <c r="C16" s="132">
        <v>552</v>
      </c>
      <c r="D16" s="132">
        <v>1167</v>
      </c>
      <c r="E16" s="132">
        <v>180</v>
      </c>
      <c r="F16" s="132">
        <v>5</v>
      </c>
      <c r="G16" s="131">
        <v>359</v>
      </c>
      <c r="H16" s="256">
        <v>648.54</v>
      </c>
    </row>
    <row r="17" spans="1:8" ht="46.5" customHeight="1" thickBot="1" x14ac:dyDescent="0.3">
      <c r="A17" s="117">
        <v>13</v>
      </c>
      <c r="B17" s="147" t="s">
        <v>447</v>
      </c>
      <c r="C17" s="132">
        <v>532</v>
      </c>
      <c r="D17" s="132">
        <v>928</v>
      </c>
      <c r="E17" s="132">
        <v>175</v>
      </c>
      <c r="F17" s="132">
        <v>7</v>
      </c>
      <c r="G17" s="131">
        <v>236</v>
      </c>
      <c r="H17" s="256">
        <v>447.99</v>
      </c>
    </row>
    <row r="18" spans="1:8" ht="45" customHeight="1" thickBot="1" x14ac:dyDescent="0.3">
      <c r="A18" s="117">
        <v>14</v>
      </c>
      <c r="B18" s="147" t="s">
        <v>474</v>
      </c>
      <c r="C18" s="132">
        <v>552</v>
      </c>
      <c r="D18" s="132">
        <v>1305</v>
      </c>
      <c r="E18" s="132">
        <v>162</v>
      </c>
      <c r="F18" s="132">
        <v>1</v>
      </c>
      <c r="G18" s="131">
        <v>496</v>
      </c>
      <c r="H18" s="256">
        <v>985.04300000000001</v>
      </c>
    </row>
    <row r="19" spans="1:8" ht="45" customHeight="1" thickBot="1" x14ac:dyDescent="0.3">
      <c r="A19" s="117">
        <v>15</v>
      </c>
      <c r="B19" s="147" t="s">
        <v>475</v>
      </c>
      <c r="C19" s="132"/>
      <c r="D19" s="132"/>
      <c r="E19" s="132"/>
      <c r="F19" s="132"/>
      <c r="G19" s="131"/>
      <c r="H19" s="256"/>
    </row>
  </sheetData>
  <mergeCells count="9">
    <mergeCell ref="A4:B4"/>
    <mergeCell ref="E2:E3"/>
    <mergeCell ref="F2:F3"/>
    <mergeCell ref="G2:H2"/>
    <mergeCell ref="A1:H1"/>
    <mergeCell ref="A2:A3"/>
    <mergeCell ref="B2:B3"/>
    <mergeCell ref="C2:C3"/>
    <mergeCell ref="D2:D3"/>
  </mergeCells>
  <conditionalFormatting sqref="G3 E4:F5 A1 A2:B5 A7 A9 A11 A13 A15 A17 A19:G19 B13:G18">
    <cfRule type="cellIs" dxfId="213" priority="30" operator="lessThan">
      <formula>0</formula>
    </cfRule>
  </conditionalFormatting>
  <conditionalFormatting sqref="G3">
    <cfRule type="cellIs" dxfId="212" priority="29" stopIfTrue="1" operator="lessThan">
      <formula>100</formula>
    </cfRule>
  </conditionalFormatting>
  <conditionalFormatting sqref="H3">
    <cfRule type="cellIs" dxfId="211" priority="28" operator="lessThan">
      <formula>0</formula>
    </cfRule>
  </conditionalFormatting>
  <conditionalFormatting sqref="H3">
    <cfRule type="cellIs" dxfId="210" priority="27" stopIfTrue="1" operator="lessThan">
      <formula>100</formula>
    </cfRule>
  </conditionalFormatting>
  <conditionalFormatting sqref="G6:G12">
    <cfRule type="cellIs" dxfId="209" priority="17" operator="lessThan">
      <formula>0</formula>
    </cfRule>
  </conditionalFormatting>
  <conditionalFormatting sqref="A6:B6 E6:F12 B7:B12 A8 A10 A12 A14 A16 A18">
    <cfRule type="cellIs" dxfId="208" priority="22" operator="lessThan">
      <formula>0</formula>
    </cfRule>
  </conditionalFormatting>
  <conditionalFormatting sqref="C2:F3">
    <cfRule type="cellIs" dxfId="207" priority="14" operator="lessThan">
      <formula>0</formula>
    </cfRule>
  </conditionalFormatting>
  <conditionalFormatting sqref="G4:H4">
    <cfRule type="cellIs" dxfId="206" priority="19" operator="lessThan">
      <formula>0</formula>
    </cfRule>
  </conditionalFormatting>
  <conditionalFormatting sqref="G5">
    <cfRule type="cellIs" dxfId="205" priority="18" operator="lessThan">
      <formula>0</formula>
    </cfRule>
  </conditionalFormatting>
  <conditionalFormatting sqref="C6:D12">
    <cfRule type="cellIs" dxfId="204" priority="12" operator="lessThan">
      <formula>0</formula>
    </cfRule>
  </conditionalFormatting>
  <conditionalFormatting sqref="C4:D5">
    <cfRule type="cellIs" dxfId="203" priority="13" operator="lessThan">
      <formula>0</formula>
    </cfRule>
  </conditionalFormatting>
  <conditionalFormatting sqref="H5:H19">
    <cfRule type="cellIs" dxfId="202" priority="1" operator="lessThan">
      <formula>0</formula>
    </cfRule>
  </conditionalFormatting>
  <printOptions horizontalCentered="1"/>
  <pageMargins left="0.39370078740157483" right="0.35433070866141736" top="0.35433070866141736" bottom="0.35433070866141736" header="0" footer="0"/>
  <pageSetup paperSize="9" scale="6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2:L21"/>
  <sheetViews>
    <sheetView view="pageBreakPreview" zoomScale="55" zoomScaleNormal="55" zoomScaleSheetLayoutView="55" workbookViewId="0">
      <selection activeCell="F8" sqref="F8"/>
    </sheetView>
  </sheetViews>
  <sheetFormatPr defaultRowHeight="15" x14ac:dyDescent="0.25"/>
  <cols>
    <col min="1" max="1" width="8" customWidth="1"/>
    <col min="2" max="2" width="30" customWidth="1"/>
    <col min="3" max="3" width="24.85546875" customWidth="1"/>
    <col min="4" max="4" width="23" customWidth="1"/>
    <col min="5" max="5" width="22.28515625" customWidth="1"/>
    <col min="6" max="6" width="23.85546875" customWidth="1"/>
    <col min="7" max="7" width="21.7109375" customWidth="1"/>
    <col min="8" max="8" width="26.7109375" customWidth="1"/>
    <col min="9" max="9" width="27.28515625" customWidth="1"/>
    <col min="10" max="10" width="20.85546875" customWidth="1"/>
    <col min="11" max="11" width="24.28515625" style="367" customWidth="1"/>
    <col min="12" max="12" width="20.5703125" customWidth="1"/>
  </cols>
  <sheetData>
    <row r="2" spans="1:12" ht="75.75" customHeight="1" x14ac:dyDescent="0.25">
      <c r="A2" s="1245" t="s">
        <v>933</v>
      </c>
      <c r="B2" s="1245"/>
      <c r="C2" s="1245"/>
      <c r="D2" s="1245"/>
      <c r="E2" s="1245"/>
      <c r="F2" s="1245"/>
      <c r="G2" s="1245"/>
      <c r="H2" s="1245"/>
      <c r="I2" s="1245"/>
      <c r="J2" s="1245"/>
      <c r="K2" s="1245"/>
      <c r="L2" s="1245"/>
    </row>
    <row r="3" spans="1:12" ht="3.75" customHeight="1" thickBot="1" x14ac:dyDescent="0.3"/>
    <row r="4" spans="1:12" ht="16.5" customHeight="1" thickBot="1" x14ac:dyDescent="0.4">
      <c r="A4" s="1098" t="s">
        <v>329</v>
      </c>
      <c r="B4" s="993" t="s">
        <v>432</v>
      </c>
      <c r="C4" s="1253" t="s">
        <v>626</v>
      </c>
      <c r="D4" s="1249" t="s">
        <v>335</v>
      </c>
      <c r="E4" s="1250"/>
      <c r="F4" s="1250"/>
      <c r="G4" s="1250"/>
      <c r="H4" s="1250"/>
      <c r="I4" s="1250"/>
      <c r="J4" s="1250"/>
      <c r="K4" s="1250"/>
      <c r="L4" s="1251"/>
    </row>
    <row r="5" spans="1:12" ht="165" customHeight="1" thickBot="1" x14ac:dyDescent="0.3">
      <c r="A5" s="1246"/>
      <c r="B5" s="1252"/>
      <c r="C5" s="1254"/>
      <c r="D5" s="355" t="s">
        <v>482</v>
      </c>
      <c r="E5" s="355" t="s">
        <v>483</v>
      </c>
      <c r="F5" s="355" t="s">
        <v>484</v>
      </c>
      <c r="G5" s="355" t="s">
        <v>485</v>
      </c>
      <c r="H5" s="355" t="s">
        <v>486</v>
      </c>
      <c r="I5" s="355" t="s">
        <v>487</v>
      </c>
      <c r="J5" s="355" t="s">
        <v>488</v>
      </c>
      <c r="K5" s="355" t="s">
        <v>794</v>
      </c>
      <c r="L5" s="355" t="s">
        <v>470</v>
      </c>
    </row>
    <row r="6" spans="1:12" ht="45" customHeight="1" thickBot="1" x14ac:dyDescent="0.3">
      <c r="A6" s="986" t="s">
        <v>425</v>
      </c>
      <c r="B6" s="987"/>
      <c r="C6" s="368">
        <f>SUM(C7:C21)</f>
        <v>26837</v>
      </c>
      <c r="D6" s="130">
        <f t="shared" ref="D6:L6" si="0">SUM(D7:D21)</f>
        <v>524</v>
      </c>
      <c r="E6" s="130">
        <f t="shared" si="0"/>
        <v>2955</v>
      </c>
      <c r="F6" s="130">
        <f t="shared" si="0"/>
        <v>1218</v>
      </c>
      <c r="G6" s="130">
        <f t="shared" si="0"/>
        <v>782</v>
      </c>
      <c r="H6" s="130">
        <f t="shared" si="0"/>
        <v>1329</v>
      </c>
      <c r="I6" s="130">
        <f t="shared" si="0"/>
        <v>93</v>
      </c>
      <c r="J6" s="130">
        <f t="shared" si="0"/>
        <v>17</v>
      </c>
      <c r="K6" s="130">
        <f t="shared" si="0"/>
        <v>0</v>
      </c>
      <c r="L6" s="130">
        <f t="shared" si="0"/>
        <v>19919</v>
      </c>
    </row>
    <row r="7" spans="1:12" ht="51" customHeight="1" thickBot="1" x14ac:dyDescent="0.3">
      <c r="A7" s="117">
        <v>1</v>
      </c>
      <c r="B7" s="119" t="s">
        <v>29</v>
      </c>
      <c r="C7" s="369">
        <f>+D7+E7+F7+G7+H7+I7+J7+L7+K7</f>
        <v>1787</v>
      </c>
      <c r="D7" s="370">
        <v>8</v>
      </c>
      <c r="E7" s="370">
        <v>325</v>
      </c>
      <c r="F7" s="370">
        <v>152</v>
      </c>
      <c r="G7" s="370">
        <v>100</v>
      </c>
      <c r="H7" s="370">
        <v>23</v>
      </c>
      <c r="I7" s="370"/>
      <c r="J7" s="370"/>
      <c r="K7" s="370"/>
      <c r="L7" s="370">
        <v>1179</v>
      </c>
    </row>
    <row r="8" spans="1:12" ht="51" customHeight="1" thickBot="1" x14ac:dyDescent="0.3">
      <c r="A8" s="120">
        <v>2</v>
      </c>
      <c r="B8" s="118" t="s">
        <v>438</v>
      </c>
      <c r="C8" s="369">
        <f t="shared" ref="C8:C20" si="1">+D8+E8+F8+G8+H8+I8+J8+L8+K8</f>
        <v>775</v>
      </c>
      <c r="D8" s="370"/>
      <c r="E8" s="370">
        <v>59</v>
      </c>
      <c r="F8" s="370"/>
      <c r="G8" s="370">
        <v>33</v>
      </c>
      <c r="H8" s="370">
        <v>49</v>
      </c>
      <c r="I8" s="370">
        <v>13</v>
      </c>
      <c r="J8" s="370">
        <v>1</v>
      </c>
      <c r="K8" s="370"/>
      <c r="L8" s="370">
        <v>620</v>
      </c>
    </row>
    <row r="9" spans="1:12" ht="51" customHeight="1" thickBot="1" x14ac:dyDescent="0.3">
      <c r="A9" s="117">
        <v>3</v>
      </c>
      <c r="B9" s="119" t="s">
        <v>439</v>
      </c>
      <c r="C9" s="369">
        <f t="shared" si="1"/>
        <v>1122</v>
      </c>
      <c r="D9" s="370">
        <v>33</v>
      </c>
      <c r="E9" s="370">
        <v>529</v>
      </c>
      <c r="F9" s="370">
        <v>45</v>
      </c>
      <c r="G9" s="370">
        <v>12</v>
      </c>
      <c r="H9" s="370"/>
      <c r="I9" s="370"/>
      <c r="J9" s="370">
        <v>1</v>
      </c>
      <c r="K9" s="370"/>
      <c r="L9" s="370">
        <v>502</v>
      </c>
    </row>
    <row r="10" spans="1:12" ht="51" customHeight="1" thickBot="1" x14ac:dyDescent="0.3">
      <c r="A10" s="117">
        <v>4</v>
      </c>
      <c r="B10" s="119" t="s">
        <v>289</v>
      </c>
      <c r="C10" s="369">
        <f t="shared" si="1"/>
        <v>1118</v>
      </c>
      <c r="D10" s="370">
        <v>44</v>
      </c>
      <c r="E10" s="370">
        <v>114</v>
      </c>
      <c r="F10" s="370">
        <v>117</v>
      </c>
      <c r="G10" s="370">
        <v>69</v>
      </c>
      <c r="H10" s="370">
        <v>200</v>
      </c>
      <c r="I10" s="370">
        <v>4</v>
      </c>
      <c r="J10" s="370">
        <v>1</v>
      </c>
      <c r="K10" s="370"/>
      <c r="L10" s="370">
        <v>569</v>
      </c>
    </row>
    <row r="11" spans="1:12" ht="51" customHeight="1" thickBot="1" x14ac:dyDescent="0.3">
      <c r="A11" s="117">
        <v>5</v>
      </c>
      <c r="B11" s="119" t="s">
        <v>440</v>
      </c>
      <c r="C11" s="369">
        <f t="shared" si="1"/>
        <v>5423</v>
      </c>
      <c r="D11" s="370">
        <v>100</v>
      </c>
      <c r="E11" s="370">
        <v>1032</v>
      </c>
      <c r="F11" s="370">
        <v>24</v>
      </c>
      <c r="G11" s="370">
        <v>186</v>
      </c>
      <c r="H11" s="370">
        <v>332</v>
      </c>
      <c r="I11" s="370">
        <v>1</v>
      </c>
      <c r="J11" s="370">
        <v>9</v>
      </c>
      <c r="K11" s="370"/>
      <c r="L11" s="370">
        <v>3739</v>
      </c>
    </row>
    <row r="12" spans="1:12" ht="51" customHeight="1" thickBot="1" x14ac:dyDescent="0.3">
      <c r="A12" s="117">
        <v>6</v>
      </c>
      <c r="B12" s="119" t="s">
        <v>441</v>
      </c>
      <c r="C12" s="369">
        <f t="shared" si="1"/>
        <v>165</v>
      </c>
      <c r="D12" s="370">
        <v>10</v>
      </c>
      <c r="E12" s="370">
        <v>14</v>
      </c>
      <c r="F12" s="370">
        <v>5</v>
      </c>
      <c r="G12" s="370">
        <v>5</v>
      </c>
      <c r="H12" s="370"/>
      <c r="I12" s="370">
        <v>1</v>
      </c>
      <c r="J12" s="370">
        <v>1</v>
      </c>
      <c r="K12" s="370"/>
      <c r="L12" s="370">
        <v>129</v>
      </c>
    </row>
    <row r="13" spans="1:12" ht="51" customHeight="1" thickBot="1" x14ac:dyDescent="0.3">
      <c r="A13" s="117">
        <v>7</v>
      </c>
      <c r="B13" s="119" t="s">
        <v>442</v>
      </c>
      <c r="C13" s="369">
        <f t="shared" si="1"/>
        <v>3062</v>
      </c>
      <c r="D13" s="370"/>
      <c r="E13" s="370">
        <v>48</v>
      </c>
      <c r="F13" s="370">
        <v>482</v>
      </c>
      <c r="G13" s="370">
        <v>70</v>
      </c>
      <c r="H13" s="370">
        <v>113</v>
      </c>
      <c r="I13" s="370">
        <v>6</v>
      </c>
      <c r="J13" s="370"/>
      <c r="K13" s="370"/>
      <c r="L13" s="370">
        <v>2343</v>
      </c>
    </row>
    <row r="14" spans="1:12" ht="51" customHeight="1" thickBot="1" x14ac:dyDescent="0.3">
      <c r="A14" s="117">
        <v>8</v>
      </c>
      <c r="B14" s="119" t="s">
        <v>443</v>
      </c>
      <c r="C14" s="369">
        <f t="shared" si="1"/>
        <v>1671</v>
      </c>
      <c r="D14" s="370"/>
      <c r="E14" s="370">
        <v>113</v>
      </c>
      <c r="F14" s="370">
        <v>48</v>
      </c>
      <c r="G14" s="370">
        <v>6</v>
      </c>
      <c r="H14" s="370">
        <v>149</v>
      </c>
      <c r="I14" s="370">
        <v>2</v>
      </c>
      <c r="J14" s="370"/>
      <c r="K14" s="370"/>
      <c r="L14" s="370">
        <v>1353</v>
      </c>
    </row>
    <row r="15" spans="1:12" ht="51" customHeight="1" thickBot="1" x14ac:dyDescent="0.3">
      <c r="A15" s="117">
        <v>9</v>
      </c>
      <c r="B15" s="119" t="s">
        <v>158</v>
      </c>
      <c r="C15" s="369">
        <f t="shared" si="1"/>
        <v>7891</v>
      </c>
      <c r="D15" s="370">
        <v>285</v>
      </c>
      <c r="E15" s="370">
        <v>170</v>
      </c>
      <c r="F15" s="370">
        <v>239</v>
      </c>
      <c r="G15" s="370">
        <v>169</v>
      </c>
      <c r="H15" s="370">
        <v>12</v>
      </c>
      <c r="I15" s="370">
        <v>25</v>
      </c>
      <c r="J15" s="370"/>
      <c r="K15" s="370"/>
      <c r="L15" s="370">
        <v>6991</v>
      </c>
    </row>
    <row r="16" spans="1:12" ht="51" customHeight="1" thickBot="1" x14ac:dyDescent="0.3">
      <c r="A16" s="117">
        <v>10</v>
      </c>
      <c r="B16" s="119" t="s">
        <v>146</v>
      </c>
      <c r="C16" s="369">
        <f t="shared" si="1"/>
        <v>422</v>
      </c>
      <c r="D16" s="370">
        <v>5</v>
      </c>
      <c r="E16" s="370">
        <v>96</v>
      </c>
      <c r="F16" s="370">
        <v>31</v>
      </c>
      <c r="G16" s="370">
        <v>34</v>
      </c>
      <c r="H16" s="370">
        <v>99</v>
      </c>
      <c r="I16" s="370">
        <v>10</v>
      </c>
      <c r="J16" s="370"/>
      <c r="K16" s="370"/>
      <c r="L16" s="370">
        <v>147</v>
      </c>
    </row>
    <row r="17" spans="1:12" ht="51" customHeight="1" thickBot="1" x14ac:dyDescent="0.3">
      <c r="A17" s="117">
        <v>11</v>
      </c>
      <c r="B17" s="119" t="s">
        <v>473</v>
      </c>
      <c r="C17" s="369">
        <f t="shared" si="1"/>
        <v>574</v>
      </c>
      <c r="D17" s="370">
        <v>3</v>
      </c>
      <c r="E17" s="370">
        <v>121</v>
      </c>
      <c r="F17" s="370">
        <v>10</v>
      </c>
      <c r="G17" s="370">
        <v>45</v>
      </c>
      <c r="H17" s="370">
        <v>73</v>
      </c>
      <c r="I17" s="370"/>
      <c r="J17" s="370">
        <v>2</v>
      </c>
      <c r="K17" s="370"/>
      <c r="L17" s="370">
        <v>320</v>
      </c>
    </row>
    <row r="18" spans="1:12" ht="51" customHeight="1" thickBot="1" x14ac:dyDescent="0.3">
      <c r="A18" s="117">
        <v>12</v>
      </c>
      <c r="B18" s="119" t="s">
        <v>446</v>
      </c>
      <c r="C18" s="369">
        <f t="shared" si="1"/>
        <v>1167</v>
      </c>
      <c r="D18" s="370"/>
      <c r="E18" s="370">
        <v>109</v>
      </c>
      <c r="F18" s="370">
        <v>18</v>
      </c>
      <c r="G18" s="370">
        <v>41</v>
      </c>
      <c r="H18" s="370">
        <v>137</v>
      </c>
      <c r="I18" s="370">
        <v>6</v>
      </c>
      <c r="J18" s="370">
        <v>1</v>
      </c>
      <c r="K18" s="370"/>
      <c r="L18" s="370">
        <v>855</v>
      </c>
    </row>
    <row r="19" spans="1:12" ht="51" customHeight="1" thickBot="1" x14ac:dyDescent="0.3">
      <c r="A19" s="117">
        <v>13</v>
      </c>
      <c r="B19" s="119" t="s">
        <v>447</v>
      </c>
      <c r="C19" s="369">
        <f t="shared" si="1"/>
        <v>537</v>
      </c>
      <c r="D19" s="370"/>
      <c r="E19" s="370">
        <v>44</v>
      </c>
      <c r="F19" s="370">
        <v>6</v>
      </c>
      <c r="G19" s="370">
        <v>6</v>
      </c>
      <c r="H19" s="370">
        <v>83</v>
      </c>
      <c r="I19" s="370"/>
      <c r="J19" s="370">
        <v>1</v>
      </c>
      <c r="K19" s="370"/>
      <c r="L19" s="370">
        <v>397</v>
      </c>
    </row>
    <row r="20" spans="1:12" ht="51" customHeight="1" thickBot="1" x14ac:dyDescent="0.3">
      <c r="A20" s="117">
        <v>14</v>
      </c>
      <c r="B20" s="118" t="s">
        <v>474</v>
      </c>
      <c r="C20" s="369">
        <f t="shared" si="1"/>
        <v>1123</v>
      </c>
      <c r="D20" s="370">
        <v>36</v>
      </c>
      <c r="E20" s="370">
        <v>181</v>
      </c>
      <c r="F20" s="370">
        <v>41</v>
      </c>
      <c r="G20" s="370">
        <v>6</v>
      </c>
      <c r="H20" s="370">
        <v>59</v>
      </c>
      <c r="I20" s="370">
        <v>25</v>
      </c>
      <c r="J20" s="370"/>
      <c r="K20" s="370"/>
      <c r="L20" s="370">
        <v>775</v>
      </c>
    </row>
    <row r="21" spans="1:12" ht="51" customHeight="1" thickBot="1" x14ac:dyDescent="0.3">
      <c r="A21" s="117">
        <v>15</v>
      </c>
      <c r="B21" s="118" t="s">
        <v>489</v>
      </c>
      <c r="C21" s="369"/>
      <c r="D21" s="370"/>
      <c r="E21" s="370"/>
      <c r="F21" s="370"/>
      <c r="G21" s="370"/>
      <c r="H21" s="370"/>
      <c r="I21" s="370"/>
      <c r="J21" s="370"/>
      <c r="K21" s="370"/>
      <c r="L21" s="370"/>
    </row>
  </sheetData>
  <mergeCells count="6">
    <mergeCell ref="A6:B6"/>
    <mergeCell ref="D4:L4"/>
    <mergeCell ref="A2:L2"/>
    <mergeCell ref="A4:A5"/>
    <mergeCell ref="B4:B5"/>
    <mergeCell ref="C4:C5"/>
  </mergeCells>
  <conditionalFormatting sqref="C8:C21 A2 A4:C7 A8:B19 D5:L21">
    <cfRule type="cellIs" dxfId="201" priority="11" operator="lessThan">
      <formula>0</formula>
    </cfRule>
  </conditionalFormatting>
  <conditionalFormatting sqref="F5:F6">
    <cfRule type="cellIs" dxfId="200" priority="10" stopIfTrue="1" operator="lessThan">
      <formula>100</formula>
    </cfRule>
  </conditionalFormatting>
  <conditionalFormatting sqref="G5:H19">
    <cfRule type="cellIs" dxfId="199" priority="9" operator="lessThan">
      <formula>0</formula>
    </cfRule>
  </conditionalFormatting>
  <conditionalFormatting sqref="G5:H6">
    <cfRule type="cellIs" dxfId="198" priority="8" stopIfTrue="1" operator="lessThan">
      <formula>100</formula>
    </cfRule>
  </conditionalFormatting>
  <conditionalFormatting sqref="A20:B20">
    <cfRule type="cellIs" dxfId="197" priority="7" operator="lessThan">
      <formula>0</formula>
    </cfRule>
  </conditionalFormatting>
  <conditionalFormatting sqref="G20:H20">
    <cfRule type="cellIs" dxfId="196" priority="6" operator="lessThan">
      <formula>0</formula>
    </cfRule>
  </conditionalFormatting>
  <conditionalFormatting sqref="I5:I19">
    <cfRule type="cellIs" dxfId="195" priority="5" operator="lessThan">
      <formula>0</formula>
    </cfRule>
  </conditionalFormatting>
  <conditionalFormatting sqref="I20">
    <cfRule type="cellIs" dxfId="194" priority="4" operator="lessThan">
      <formula>0</formula>
    </cfRule>
  </conditionalFormatting>
  <conditionalFormatting sqref="A21:B21">
    <cfRule type="cellIs" dxfId="193" priority="3" operator="lessThan">
      <formula>0</formula>
    </cfRule>
  </conditionalFormatting>
  <conditionalFormatting sqref="G21:H21">
    <cfRule type="cellIs" dxfId="192" priority="2" operator="lessThan">
      <formula>0</formula>
    </cfRule>
  </conditionalFormatting>
  <conditionalFormatting sqref="I21">
    <cfRule type="cellIs" dxfId="191" priority="1" operator="lessThan">
      <formula>0</formula>
    </cfRule>
  </conditionalFormatting>
  <printOptions horizontalCentered="1"/>
  <pageMargins left="0.39370078740157483" right="0.35433070866141736" top="0.35433070866141736" bottom="0.35433070866141736" header="0" footer="0"/>
  <pageSetup paperSize="9" scale="5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2:K21"/>
  <sheetViews>
    <sheetView view="pageBreakPreview" zoomScale="55" zoomScaleNormal="55" zoomScaleSheetLayoutView="55" workbookViewId="0">
      <selection activeCell="F8" sqref="F8"/>
    </sheetView>
  </sheetViews>
  <sheetFormatPr defaultRowHeight="15" x14ac:dyDescent="0.25"/>
  <cols>
    <col min="1" max="1" width="8" customWidth="1"/>
    <col min="2" max="2" width="33.28515625" customWidth="1"/>
    <col min="3" max="3" width="27.5703125" customWidth="1"/>
    <col min="4" max="11" width="23" customWidth="1"/>
  </cols>
  <sheetData>
    <row r="2" spans="1:11" ht="69.75" customHeight="1" x14ac:dyDescent="0.25">
      <c r="A2" s="990" t="s">
        <v>934</v>
      </c>
      <c r="B2" s="990"/>
      <c r="C2" s="990"/>
      <c r="D2" s="990"/>
      <c r="E2" s="990"/>
      <c r="F2" s="990"/>
      <c r="G2" s="990"/>
      <c r="H2" s="990"/>
      <c r="I2" s="990"/>
      <c r="J2" s="990"/>
      <c r="K2" s="990"/>
    </row>
    <row r="3" spans="1:11" ht="11.25" customHeight="1" thickBot="1" x14ac:dyDescent="0.3">
      <c r="A3" s="183"/>
      <c r="B3" s="183"/>
      <c r="C3" s="183"/>
      <c r="D3" s="183"/>
      <c r="E3" s="183"/>
      <c r="F3" s="183"/>
      <c r="G3" s="183"/>
      <c r="H3" s="183"/>
      <c r="I3" s="183"/>
      <c r="J3" s="183"/>
      <c r="K3" s="183"/>
    </row>
    <row r="4" spans="1:11" ht="16.5" customHeight="1" thickBot="1" x14ac:dyDescent="0.35">
      <c r="A4" s="1185" t="s">
        <v>329</v>
      </c>
      <c r="B4" s="1187" t="s">
        <v>432</v>
      </c>
      <c r="C4" s="1257" t="s">
        <v>493</v>
      </c>
      <c r="D4" s="1259" t="s">
        <v>335</v>
      </c>
      <c r="E4" s="1260"/>
      <c r="F4" s="1260"/>
      <c r="G4" s="1260"/>
      <c r="H4" s="1260"/>
      <c r="I4" s="1260"/>
      <c r="J4" s="1260"/>
      <c r="K4" s="1261"/>
    </row>
    <row r="5" spans="1:11" ht="127.5" customHeight="1" thickBot="1" x14ac:dyDescent="0.3">
      <c r="A5" s="1255"/>
      <c r="B5" s="1256"/>
      <c r="C5" s="1258"/>
      <c r="D5" s="257" t="s">
        <v>490</v>
      </c>
      <c r="E5" s="257" t="s">
        <v>491</v>
      </c>
      <c r="F5" s="257" t="s">
        <v>625</v>
      </c>
      <c r="G5" s="257" t="s">
        <v>497</v>
      </c>
      <c r="H5" s="257" t="s">
        <v>492</v>
      </c>
      <c r="I5" s="257" t="s">
        <v>494</v>
      </c>
      <c r="J5" s="257" t="s">
        <v>495</v>
      </c>
      <c r="K5" s="257" t="s">
        <v>470</v>
      </c>
    </row>
    <row r="6" spans="1:11" ht="45" customHeight="1" thickBot="1" x14ac:dyDescent="0.3">
      <c r="A6" s="986" t="s">
        <v>425</v>
      </c>
      <c r="B6" s="987"/>
      <c r="C6" s="129">
        <f>SUM(C7:C21)</f>
        <v>11329</v>
      </c>
      <c r="D6" s="130">
        <f t="shared" ref="D6:K6" si="0">SUM(D7:D21)</f>
        <v>1396</v>
      </c>
      <c r="E6" s="130">
        <f t="shared" si="0"/>
        <v>418</v>
      </c>
      <c r="F6" s="130">
        <f t="shared" si="0"/>
        <v>714</v>
      </c>
      <c r="G6" s="130">
        <f t="shared" ref="G6" si="1">SUM(G7:G21)</f>
        <v>618</v>
      </c>
      <c r="H6" s="130">
        <f t="shared" ref="H6" si="2">SUM(H7:H21)</f>
        <v>45</v>
      </c>
      <c r="I6" s="130">
        <f t="shared" si="0"/>
        <v>103</v>
      </c>
      <c r="J6" s="130">
        <f t="shared" si="0"/>
        <v>52</v>
      </c>
      <c r="K6" s="130">
        <f t="shared" si="0"/>
        <v>7983</v>
      </c>
    </row>
    <row r="7" spans="1:11" ht="50.25" customHeight="1" thickBot="1" x14ac:dyDescent="0.3">
      <c r="A7" s="117">
        <v>1</v>
      </c>
      <c r="B7" s="119" t="s">
        <v>29</v>
      </c>
      <c r="C7" s="131">
        <f>+D7+E7+F7+G7+H7+I7+J7+K7</f>
        <v>1526</v>
      </c>
      <c r="D7" s="132">
        <v>99</v>
      </c>
      <c r="E7" s="132">
        <v>46</v>
      </c>
      <c r="F7" s="132">
        <v>86</v>
      </c>
      <c r="G7" s="132">
        <v>78</v>
      </c>
      <c r="H7" s="132">
        <v>4</v>
      </c>
      <c r="I7" s="132">
        <v>7</v>
      </c>
      <c r="J7" s="132">
        <v>6</v>
      </c>
      <c r="K7" s="132">
        <v>1200</v>
      </c>
    </row>
    <row r="8" spans="1:11" ht="50.25" customHeight="1" thickBot="1" x14ac:dyDescent="0.3">
      <c r="A8" s="120">
        <v>2</v>
      </c>
      <c r="B8" s="118" t="s">
        <v>438</v>
      </c>
      <c r="C8" s="131">
        <f t="shared" ref="C8:C21" si="3">+D8+E8+F8+G8+H8+I8+J8+K8</f>
        <v>204</v>
      </c>
      <c r="D8" s="132">
        <v>38</v>
      </c>
      <c r="E8" s="132"/>
      <c r="F8" s="132">
        <v>19</v>
      </c>
      <c r="G8" s="132">
        <v>27</v>
      </c>
      <c r="H8" s="132">
        <v>4</v>
      </c>
      <c r="I8" s="132">
        <v>6</v>
      </c>
      <c r="J8" s="132"/>
      <c r="K8" s="132">
        <v>110</v>
      </c>
    </row>
    <row r="9" spans="1:11" ht="50.25" customHeight="1" thickBot="1" x14ac:dyDescent="0.3">
      <c r="A9" s="117">
        <v>3</v>
      </c>
      <c r="B9" s="119" t="s">
        <v>439</v>
      </c>
      <c r="C9" s="131">
        <f t="shared" si="3"/>
        <v>799</v>
      </c>
      <c r="D9" s="132">
        <v>62</v>
      </c>
      <c r="E9" s="132">
        <v>43</v>
      </c>
      <c r="F9" s="132">
        <v>60</v>
      </c>
      <c r="G9" s="132">
        <v>38</v>
      </c>
      <c r="H9" s="132"/>
      <c r="I9" s="132">
        <v>27</v>
      </c>
      <c r="J9" s="132"/>
      <c r="K9" s="132">
        <v>569</v>
      </c>
    </row>
    <row r="10" spans="1:11" ht="50.25" customHeight="1" thickBot="1" x14ac:dyDescent="0.3">
      <c r="A10" s="117">
        <v>4</v>
      </c>
      <c r="B10" s="119" t="s">
        <v>289</v>
      </c>
      <c r="C10" s="131">
        <f t="shared" si="3"/>
        <v>1666</v>
      </c>
      <c r="D10" s="132">
        <v>467</v>
      </c>
      <c r="E10" s="132">
        <v>86</v>
      </c>
      <c r="F10" s="132">
        <v>33</v>
      </c>
      <c r="G10" s="132">
        <v>66</v>
      </c>
      <c r="H10" s="132"/>
      <c r="I10" s="132">
        <v>3</v>
      </c>
      <c r="J10" s="132">
        <v>22</v>
      </c>
      <c r="K10" s="132">
        <v>989</v>
      </c>
    </row>
    <row r="11" spans="1:11" ht="50.25" customHeight="1" thickBot="1" x14ac:dyDescent="0.3">
      <c r="A11" s="117">
        <v>5</v>
      </c>
      <c r="B11" s="119" t="s">
        <v>440</v>
      </c>
      <c r="C11" s="131">
        <f t="shared" si="3"/>
        <v>1980</v>
      </c>
      <c r="D11" s="132">
        <v>138</v>
      </c>
      <c r="E11" s="132">
        <v>126</v>
      </c>
      <c r="F11" s="132">
        <v>125</v>
      </c>
      <c r="G11" s="132">
        <v>33</v>
      </c>
      <c r="H11" s="132"/>
      <c r="I11" s="132">
        <v>17</v>
      </c>
      <c r="J11" s="132">
        <v>1</v>
      </c>
      <c r="K11" s="132">
        <v>1540</v>
      </c>
    </row>
    <row r="12" spans="1:11" ht="50.25" customHeight="1" thickBot="1" x14ac:dyDescent="0.3">
      <c r="A12" s="117">
        <v>6</v>
      </c>
      <c r="B12" s="119" t="s">
        <v>441</v>
      </c>
      <c r="C12" s="131">
        <f t="shared" si="3"/>
        <v>96</v>
      </c>
      <c r="D12" s="132">
        <v>2</v>
      </c>
      <c r="E12" s="132">
        <v>3</v>
      </c>
      <c r="F12" s="132"/>
      <c r="G12" s="132">
        <v>2</v>
      </c>
      <c r="H12" s="132"/>
      <c r="I12" s="132">
        <v>2</v>
      </c>
      <c r="J12" s="132"/>
      <c r="K12" s="132">
        <v>87</v>
      </c>
    </row>
    <row r="13" spans="1:11" ht="50.25" customHeight="1" thickBot="1" x14ac:dyDescent="0.3">
      <c r="A13" s="117">
        <v>7</v>
      </c>
      <c r="B13" s="119" t="s">
        <v>442</v>
      </c>
      <c r="C13" s="131">
        <f t="shared" si="3"/>
        <v>410</v>
      </c>
      <c r="D13" s="132">
        <v>62</v>
      </c>
      <c r="E13" s="132">
        <v>37</v>
      </c>
      <c r="F13" s="132">
        <v>12</v>
      </c>
      <c r="G13" s="132">
        <v>17</v>
      </c>
      <c r="H13" s="132">
        <v>5</v>
      </c>
      <c r="I13" s="132"/>
      <c r="J13" s="132">
        <v>5</v>
      </c>
      <c r="K13" s="132">
        <v>272</v>
      </c>
    </row>
    <row r="14" spans="1:11" ht="50.25" customHeight="1" thickBot="1" x14ac:dyDescent="0.3">
      <c r="A14" s="117">
        <v>8</v>
      </c>
      <c r="B14" s="119" t="s">
        <v>443</v>
      </c>
      <c r="C14" s="131">
        <f t="shared" si="3"/>
        <v>200</v>
      </c>
      <c r="D14" s="132">
        <v>29</v>
      </c>
      <c r="E14" s="132"/>
      <c r="F14" s="132">
        <v>45</v>
      </c>
      <c r="G14" s="132">
        <v>20</v>
      </c>
      <c r="H14" s="132">
        <v>10</v>
      </c>
      <c r="I14" s="132">
        <v>6</v>
      </c>
      <c r="J14" s="132"/>
      <c r="K14" s="132">
        <v>90</v>
      </c>
    </row>
    <row r="15" spans="1:11" ht="50.25" customHeight="1" thickBot="1" x14ac:dyDescent="0.3">
      <c r="A15" s="117">
        <v>9</v>
      </c>
      <c r="B15" s="119" t="s">
        <v>158</v>
      </c>
      <c r="C15" s="131">
        <f t="shared" si="3"/>
        <v>2050</v>
      </c>
      <c r="D15" s="132">
        <v>183</v>
      </c>
      <c r="E15" s="132">
        <v>15</v>
      </c>
      <c r="F15" s="132">
        <v>142</v>
      </c>
      <c r="G15" s="132">
        <v>165</v>
      </c>
      <c r="H15" s="132">
        <v>20</v>
      </c>
      <c r="I15" s="132"/>
      <c r="J15" s="132">
        <v>18</v>
      </c>
      <c r="K15" s="132">
        <v>1507</v>
      </c>
    </row>
    <row r="16" spans="1:11" ht="50.25" customHeight="1" thickBot="1" x14ac:dyDescent="0.3">
      <c r="A16" s="117">
        <v>10</v>
      </c>
      <c r="B16" s="119" t="s">
        <v>146</v>
      </c>
      <c r="C16" s="131">
        <f t="shared" si="3"/>
        <v>202</v>
      </c>
      <c r="D16" s="132">
        <v>26</v>
      </c>
      <c r="E16" s="132"/>
      <c r="F16" s="132">
        <v>16</v>
      </c>
      <c r="G16" s="132">
        <v>8</v>
      </c>
      <c r="H16" s="132">
        <v>2</v>
      </c>
      <c r="I16" s="132"/>
      <c r="J16" s="132"/>
      <c r="K16" s="132">
        <v>150</v>
      </c>
    </row>
    <row r="17" spans="1:11" ht="50.25" customHeight="1" thickBot="1" x14ac:dyDescent="0.3">
      <c r="A17" s="117">
        <v>11</v>
      </c>
      <c r="B17" s="119" t="s">
        <v>473</v>
      </c>
      <c r="C17" s="131">
        <f t="shared" si="3"/>
        <v>1390</v>
      </c>
      <c r="D17" s="132">
        <v>105</v>
      </c>
      <c r="E17" s="132">
        <v>47</v>
      </c>
      <c r="F17" s="132">
        <v>52</v>
      </c>
      <c r="G17" s="132">
        <v>83</v>
      </c>
      <c r="H17" s="132"/>
      <c r="I17" s="132">
        <v>18</v>
      </c>
      <c r="J17" s="132"/>
      <c r="K17" s="132">
        <v>1085</v>
      </c>
    </row>
    <row r="18" spans="1:11" ht="50.25" customHeight="1" thickBot="1" x14ac:dyDescent="0.3">
      <c r="A18" s="117">
        <v>12</v>
      </c>
      <c r="B18" s="119" t="s">
        <v>446</v>
      </c>
      <c r="C18" s="131">
        <f t="shared" si="3"/>
        <v>128</v>
      </c>
      <c r="D18" s="132">
        <v>24</v>
      </c>
      <c r="E18" s="132">
        <v>11</v>
      </c>
      <c r="F18" s="132">
        <v>14</v>
      </c>
      <c r="G18" s="132">
        <v>12</v>
      </c>
      <c r="H18" s="132"/>
      <c r="I18" s="132">
        <v>3</v>
      </c>
      <c r="J18" s="132"/>
      <c r="K18" s="132">
        <v>64</v>
      </c>
    </row>
    <row r="19" spans="1:11" ht="50.25" customHeight="1" thickBot="1" x14ac:dyDescent="0.3">
      <c r="A19" s="117">
        <v>13</v>
      </c>
      <c r="B19" s="119" t="s">
        <v>447</v>
      </c>
      <c r="C19" s="131">
        <f t="shared" si="3"/>
        <v>237</v>
      </c>
      <c r="D19" s="132">
        <v>47</v>
      </c>
      <c r="E19" s="132"/>
      <c r="F19" s="132">
        <v>21</v>
      </c>
      <c r="G19" s="132">
        <v>34</v>
      </c>
      <c r="H19" s="132"/>
      <c r="I19" s="132">
        <v>9</v>
      </c>
      <c r="J19" s="132"/>
      <c r="K19" s="132">
        <v>126</v>
      </c>
    </row>
    <row r="20" spans="1:11" ht="50.25" customHeight="1" thickBot="1" x14ac:dyDescent="0.3">
      <c r="A20" s="117">
        <v>14</v>
      </c>
      <c r="B20" s="118" t="s">
        <v>474</v>
      </c>
      <c r="C20" s="131">
        <f t="shared" si="3"/>
        <v>441</v>
      </c>
      <c r="D20" s="132">
        <v>114</v>
      </c>
      <c r="E20" s="132">
        <v>4</v>
      </c>
      <c r="F20" s="132">
        <v>89</v>
      </c>
      <c r="G20" s="132">
        <v>35</v>
      </c>
      <c r="H20" s="132"/>
      <c r="I20" s="132">
        <v>5</v>
      </c>
      <c r="J20" s="132"/>
      <c r="K20" s="132">
        <v>194</v>
      </c>
    </row>
    <row r="21" spans="1:11" ht="50.25" customHeight="1" thickBot="1" x14ac:dyDescent="0.3">
      <c r="A21" s="117">
        <v>15</v>
      </c>
      <c r="B21" s="118" t="s">
        <v>489</v>
      </c>
      <c r="C21" s="131">
        <f t="shared" si="3"/>
        <v>0</v>
      </c>
      <c r="D21" s="132"/>
      <c r="E21" s="132"/>
      <c r="F21" s="132"/>
      <c r="G21" s="132"/>
      <c r="H21" s="132"/>
      <c r="I21" s="132"/>
      <c r="J21" s="132"/>
      <c r="K21" s="132"/>
    </row>
  </sheetData>
  <mergeCells count="6">
    <mergeCell ref="A6:B6"/>
    <mergeCell ref="A2:K2"/>
    <mergeCell ref="A4:A5"/>
    <mergeCell ref="B4:B5"/>
    <mergeCell ref="C4:C5"/>
    <mergeCell ref="D4:K4"/>
  </mergeCells>
  <conditionalFormatting sqref="D5:K5 C8:C21 D7:K20 D6:F6 I6:K6 A2:A3 A4:C7 A8:B19">
    <cfRule type="cellIs" dxfId="190" priority="11" operator="lessThan">
      <formula>0</formula>
    </cfRule>
  </conditionalFormatting>
  <conditionalFormatting sqref="F5:F6">
    <cfRule type="cellIs" dxfId="189" priority="10" stopIfTrue="1" operator="lessThan">
      <formula>100</formula>
    </cfRule>
  </conditionalFormatting>
  <conditionalFormatting sqref="G5:H5 G7:H19">
    <cfRule type="cellIs" dxfId="188" priority="9" operator="lessThan">
      <formula>0</formula>
    </cfRule>
  </conditionalFormatting>
  <conditionalFormatting sqref="G5:H5">
    <cfRule type="cellIs" dxfId="187" priority="8" stopIfTrue="1" operator="lessThan">
      <formula>100</formula>
    </cfRule>
  </conditionalFormatting>
  <conditionalFormatting sqref="A20:B20">
    <cfRule type="cellIs" dxfId="186" priority="7" operator="lessThan">
      <formula>0</formula>
    </cfRule>
  </conditionalFormatting>
  <conditionalFormatting sqref="G20:H20">
    <cfRule type="cellIs" dxfId="185" priority="6" operator="lessThan">
      <formula>0</formula>
    </cfRule>
  </conditionalFormatting>
  <conditionalFormatting sqref="I5:I19">
    <cfRule type="cellIs" dxfId="184" priority="5" operator="lessThan">
      <formula>0</formula>
    </cfRule>
  </conditionalFormatting>
  <conditionalFormatting sqref="I20">
    <cfRule type="cellIs" dxfId="183" priority="4" operator="lessThan">
      <formula>0</formula>
    </cfRule>
  </conditionalFormatting>
  <conditionalFormatting sqref="A21:B21 D21:K21">
    <cfRule type="cellIs" dxfId="182" priority="3" operator="lessThan">
      <formula>0</formula>
    </cfRule>
  </conditionalFormatting>
  <conditionalFormatting sqref="G21:H21">
    <cfRule type="cellIs" dxfId="181" priority="2" operator="lessThan">
      <formula>0</formula>
    </cfRule>
  </conditionalFormatting>
  <conditionalFormatting sqref="I21">
    <cfRule type="cellIs" dxfId="180" priority="1" operator="lessThan">
      <formula>0</formula>
    </cfRule>
  </conditionalFormatting>
  <printOptions horizontalCentered="1"/>
  <pageMargins left="0.39370078740157483" right="0.35433070866141736" top="0.35433070866141736" bottom="0.35433070866141736" header="0" footer="0"/>
  <pageSetup paperSize="9"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J18"/>
  <sheetViews>
    <sheetView view="pageBreakPreview" zoomScale="40" zoomScaleNormal="40" zoomScaleSheetLayoutView="40" workbookViewId="0">
      <selection activeCell="F8" sqref="F8"/>
    </sheetView>
  </sheetViews>
  <sheetFormatPr defaultRowHeight="15" x14ac:dyDescent="0.25"/>
  <cols>
    <col min="1" max="1" width="8" customWidth="1"/>
    <col min="2" max="2" width="34.85546875" customWidth="1"/>
    <col min="3" max="3" width="28.7109375" customWidth="1"/>
    <col min="4" max="4" width="21.5703125" style="367" customWidth="1"/>
    <col min="5" max="5" width="24.42578125" style="367" customWidth="1"/>
    <col min="6" max="6" width="23.28515625" customWidth="1"/>
    <col min="7" max="7" width="23" customWidth="1"/>
    <col min="8" max="9" width="24.42578125" customWidth="1"/>
    <col min="10" max="10" width="21.5703125" customWidth="1"/>
  </cols>
  <sheetData>
    <row r="1" spans="1:10" ht="90" customHeight="1" thickBot="1" x14ac:dyDescent="0.3">
      <c r="A1" s="1015" t="s">
        <v>941</v>
      </c>
      <c r="B1" s="1015"/>
      <c r="C1" s="1015"/>
      <c r="D1" s="1015"/>
      <c r="E1" s="1015"/>
      <c r="F1" s="1015"/>
      <c r="G1" s="1015"/>
      <c r="H1" s="1015"/>
      <c r="I1" s="1015"/>
      <c r="J1" s="1015"/>
    </row>
    <row r="2" spans="1:10" ht="16.5" customHeight="1" thickBot="1" x14ac:dyDescent="0.4">
      <c r="A2" s="999" t="s">
        <v>329</v>
      </c>
      <c r="B2" s="1001" t="s">
        <v>432</v>
      </c>
      <c r="C2" s="1003" t="s">
        <v>937</v>
      </c>
      <c r="D2" s="1249" t="s">
        <v>335</v>
      </c>
      <c r="E2" s="1250"/>
      <c r="F2" s="1250"/>
      <c r="G2" s="1250"/>
      <c r="H2" s="1250"/>
      <c r="I2" s="1250"/>
      <c r="J2" s="1251"/>
    </row>
    <row r="3" spans="1:10" ht="158.25" customHeight="1" thickBot="1" x14ac:dyDescent="0.3">
      <c r="A3" s="1046"/>
      <c r="B3" s="1048"/>
      <c r="C3" s="1262"/>
      <c r="D3" s="956" t="s">
        <v>938</v>
      </c>
      <c r="E3" s="962" t="s">
        <v>939</v>
      </c>
      <c r="F3" s="957" t="s">
        <v>936</v>
      </c>
      <c r="G3" s="299" t="s">
        <v>940</v>
      </c>
      <c r="H3" s="299" t="s">
        <v>720</v>
      </c>
      <c r="I3" s="299" t="s">
        <v>496</v>
      </c>
      <c r="J3" s="300" t="s">
        <v>470</v>
      </c>
    </row>
    <row r="4" spans="1:10" ht="41.25" customHeight="1" thickBot="1" x14ac:dyDescent="0.3">
      <c r="A4" s="986" t="s">
        <v>425</v>
      </c>
      <c r="B4" s="987"/>
      <c r="C4" s="278">
        <f t="shared" ref="C4:J4" si="0">SUM(C5:C18)</f>
        <v>4134</v>
      </c>
      <c r="D4" s="963">
        <f t="shared" si="0"/>
        <v>98</v>
      </c>
      <c r="E4" s="157">
        <f t="shared" si="0"/>
        <v>375</v>
      </c>
      <c r="F4" s="958">
        <f t="shared" si="0"/>
        <v>192</v>
      </c>
      <c r="G4" s="157">
        <f t="shared" si="0"/>
        <v>831</v>
      </c>
      <c r="H4" s="157">
        <f t="shared" si="0"/>
        <v>229</v>
      </c>
      <c r="I4" s="157">
        <f t="shared" si="0"/>
        <v>599</v>
      </c>
      <c r="J4" s="158">
        <f t="shared" si="0"/>
        <v>1810</v>
      </c>
    </row>
    <row r="5" spans="1:10" ht="48.75" customHeight="1" x14ac:dyDescent="0.25">
      <c r="A5" s="206">
        <v>1</v>
      </c>
      <c r="B5" s="229" t="s">
        <v>29</v>
      </c>
      <c r="C5" s="279">
        <f>+D5+E5+F5+G5+H5+I5+J5</f>
        <v>392</v>
      </c>
      <c r="D5" s="964">
        <v>8</v>
      </c>
      <c r="E5" s="160">
        <v>55</v>
      </c>
      <c r="F5" s="959">
        <v>2</v>
      </c>
      <c r="G5" s="160">
        <v>37</v>
      </c>
      <c r="H5" s="160">
        <v>4</v>
      </c>
      <c r="I5" s="160">
        <v>111</v>
      </c>
      <c r="J5" s="161">
        <v>175</v>
      </c>
    </row>
    <row r="6" spans="1:10" ht="45.75" customHeight="1" x14ac:dyDescent="0.25">
      <c r="A6" s="202">
        <v>2</v>
      </c>
      <c r="B6" s="230" t="s">
        <v>438</v>
      </c>
      <c r="C6" s="280">
        <f t="shared" ref="C6:C18" si="1">+D6+E6+F6+G6+H6+I6+J6</f>
        <v>123</v>
      </c>
      <c r="D6" s="965">
        <v>0</v>
      </c>
      <c r="E6" s="163">
        <v>3</v>
      </c>
      <c r="F6" s="960">
        <v>4</v>
      </c>
      <c r="G6" s="163">
        <v>13</v>
      </c>
      <c r="H6" s="163">
        <v>2</v>
      </c>
      <c r="I6" s="163">
        <v>58</v>
      </c>
      <c r="J6" s="164">
        <v>43</v>
      </c>
    </row>
    <row r="7" spans="1:10" ht="45.75" customHeight="1" x14ac:dyDescent="0.25">
      <c r="A7" s="202">
        <v>3</v>
      </c>
      <c r="B7" s="230" t="s">
        <v>439</v>
      </c>
      <c r="C7" s="280">
        <f t="shared" si="1"/>
        <v>259</v>
      </c>
      <c r="D7" s="965">
        <v>10</v>
      </c>
      <c r="E7" s="163">
        <v>22</v>
      </c>
      <c r="F7" s="960">
        <v>4</v>
      </c>
      <c r="G7" s="163">
        <v>178</v>
      </c>
      <c r="H7" s="163">
        <v>0</v>
      </c>
      <c r="I7" s="163">
        <v>30</v>
      </c>
      <c r="J7" s="164">
        <v>15</v>
      </c>
    </row>
    <row r="8" spans="1:10" ht="45.75" customHeight="1" x14ac:dyDescent="0.25">
      <c r="A8" s="202">
        <v>4</v>
      </c>
      <c r="B8" s="230" t="s">
        <v>289</v>
      </c>
      <c r="C8" s="280">
        <f t="shared" si="1"/>
        <v>306</v>
      </c>
      <c r="D8" s="965">
        <v>7</v>
      </c>
      <c r="E8" s="163">
        <v>5</v>
      </c>
      <c r="F8" s="960">
        <v>19</v>
      </c>
      <c r="G8" s="163">
        <v>28</v>
      </c>
      <c r="H8" s="163">
        <v>4</v>
      </c>
      <c r="I8" s="163">
        <v>146</v>
      </c>
      <c r="J8" s="164">
        <v>97</v>
      </c>
    </row>
    <row r="9" spans="1:10" ht="45.75" customHeight="1" x14ac:dyDescent="0.25">
      <c r="A9" s="202">
        <v>5</v>
      </c>
      <c r="B9" s="230" t="s">
        <v>440</v>
      </c>
      <c r="C9" s="280">
        <f t="shared" si="1"/>
        <v>632</v>
      </c>
      <c r="D9" s="965">
        <v>17</v>
      </c>
      <c r="E9" s="163">
        <v>17</v>
      </c>
      <c r="F9" s="960">
        <v>90</v>
      </c>
      <c r="G9" s="163">
        <v>338</v>
      </c>
      <c r="H9" s="163">
        <v>75</v>
      </c>
      <c r="I9" s="163">
        <v>0</v>
      </c>
      <c r="J9" s="164">
        <v>95</v>
      </c>
    </row>
    <row r="10" spans="1:10" ht="45.75" customHeight="1" x14ac:dyDescent="0.25">
      <c r="A10" s="202">
        <v>6</v>
      </c>
      <c r="B10" s="230" t="s">
        <v>441</v>
      </c>
      <c r="C10" s="280">
        <f t="shared" si="1"/>
        <v>53</v>
      </c>
      <c r="D10" s="965">
        <v>2</v>
      </c>
      <c r="E10" s="163">
        <v>1</v>
      </c>
      <c r="F10" s="960">
        <v>3</v>
      </c>
      <c r="G10" s="163">
        <v>15</v>
      </c>
      <c r="H10" s="163">
        <v>0</v>
      </c>
      <c r="I10" s="163">
        <v>0</v>
      </c>
      <c r="J10" s="164">
        <v>32</v>
      </c>
    </row>
    <row r="11" spans="1:10" ht="45.75" customHeight="1" x14ac:dyDescent="0.25">
      <c r="A11" s="202">
        <v>7</v>
      </c>
      <c r="B11" s="230" t="s">
        <v>442</v>
      </c>
      <c r="C11" s="280">
        <f t="shared" si="1"/>
        <v>548</v>
      </c>
      <c r="D11" s="965">
        <v>0</v>
      </c>
      <c r="E11" s="163">
        <v>156</v>
      </c>
      <c r="F11" s="960">
        <v>15</v>
      </c>
      <c r="G11" s="163">
        <v>58</v>
      </c>
      <c r="H11" s="163">
        <v>55</v>
      </c>
      <c r="I11" s="163">
        <v>21</v>
      </c>
      <c r="J11" s="164">
        <v>243</v>
      </c>
    </row>
    <row r="12" spans="1:10" ht="45.75" customHeight="1" x14ac:dyDescent="0.25">
      <c r="A12" s="202">
        <v>8</v>
      </c>
      <c r="B12" s="230" t="s">
        <v>443</v>
      </c>
      <c r="C12" s="280">
        <f t="shared" si="1"/>
        <v>44</v>
      </c>
      <c r="D12" s="965">
        <v>0</v>
      </c>
      <c r="E12" s="163">
        <v>9</v>
      </c>
      <c r="F12" s="960">
        <v>0</v>
      </c>
      <c r="G12" s="163">
        <v>6</v>
      </c>
      <c r="H12" s="163">
        <v>3</v>
      </c>
      <c r="I12" s="163">
        <v>16</v>
      </c>
      <c r="J12" s="164">
        <v>10</v>
      </c>
    </row>
    <row r="13" spans="1:10" ht="45.75" customHeight="1" x14ac:dyDescent="0.25">
      <c r="A13" s="202">
        <v>9</v>
      </c>
      <c r="B13" s="230" t="s">
        <v>158</v>
      </c>
      <c r="C13" s="280">
        <f t="shared" si="1"/>
        <v>966</v>
      </c>
      <c r="D13" s="965">
        <v>49</v>
      </c>
      <c r="E13" s="163">
        <v>60</v>
      </c>
      <c r="F13" s="960">
        <v>35</v>
      </c>
      <c r="G13" s="163">
        <v>35</v>
      </c>
      <c r="H13" s="163">
        <v>73</v>
      </c>
      <c r="I13" s="163">
        <v>43</v>
      </c>
      <c r="J13" s="164">
        <v>671</v>
      </c>
    </row>
    <row r="14" spans="1:10" ht="45.75" customHeight="1" x14ac:dyDescent="0.25">
      <c r="A14" s="202">
        <v>10</v>
      </c>
      <c r="B14" s="230" t="s">
        <v>146</v>
      </c>
      <c r="C14" s="280">
        <f t="shared" si="1"/>
        <v>65</v>
      </c>
      <c r="D14" s="965">
        <v>0</v>
      </c>
      <c r="E14" s="163">
        <v>4</v>
      </c>
      <c r="F14" s="960">
        <v>6</v>
      </c>
      <c r="G14" s="163">
        <v>26</v>
      </c>
      <c r="H14" s="163">
        <v>0</v>
      </c>
      <c r="I14" s="163">
        <v>16</v>
      </c>
      <c r="J14" s="164">
        <v>13</v>
      </c>
    </row>
    <row r="15" spans="1:10" ht="45.75" customHeight="1" x14ac:dyDescent="0.25">
      <c r="A15" s="202">
        <v>11</v>
      </c>
      <c r="B15" s="230" t="s">
        <v>473</v>
      </c>
      <c r="C15" s="280">
        <f t="shared" si="1"/>
        <v>76</v>
      </c>
      <c r="D15" s="965">
        <v>0</v>
      </c>
      <c r="E15" s="163">
        <v>12</v>
      </c>
      <c r="F15" s="960">
        <v>1</v>
      </c>
      <c r="G15" s="163">
        <v>10</v>
      </c>
      <c r="H15" s="163">
        <v>0</v>
      </c>
      <c r="I15" s="163">
        <v>4</v>
      </c>
      <c r="J15" s="164">
        <v>49</v>
      </c>
    </row>
    <row r="16" spans="1:10" ht="45.75" customHeight="1" x14ac:dyDescent="0.25">
      <c r="A16" s="202">
        <v>12</v>
      </c>
      <c r="B16" s="230" t="s">
        <v>446</v>
      </c>
      <c r="C16" s="280">
        <f t="shared" si="1"/>
        <v>368</v>
      </c>
      <c r="D16" s="965">
        <v>0</v>
      </c>
      <c r="E16" s="163">
        <v>18</v>
      </c>
      <c r="F16" s="960">
        <v>8</v>
      </c>
      <c r="G16" s="163">
        <v>33</v>
      </c>
      <c r="H16" s="163">
        <v>12</v>
      </c>
      <c r="I16" s="163">
        <v>34</v>
      </c>
      <c r="J16" s="164">
        <v>263</v>
      </c>
    </row>
    <row r="17" spans="1:10" ht="45.75" customHeight="1" x14ac:dyDescent="0.25">
      <c r="A17" s="202">
        <v>13</v>
      </c>
      <c r="B17" s="230" t="s">
        <v>447</v>
      </c>
      <c r="C17" s="280">
        <f t="shared" si="1"/>
        <v>36</v>
      </c>
      <c r="D17" s="965">
        <v>0</v>
      </c>
      <c r="E17" s="163">
        <v>3</v>
      </c>
      <c r="F17" s="960">
        <v>3</v>
      </c>
      <c r="G17" s="163">
        <v>2</v>
      </c>
      <c r="H17" s="163">
        <v>0</v>
      </c>
      <c r="I17" s="163">
        <v>2</v>
      </c>
      <c r="J17" s="164">
        <v>26</v>
      </c>
    </row>
    <row r="18" spans="1:10" ht="45.75" customHeight="1" thickBot="1" x14ac:dyDescent="0.3">
      <c r="A18" s="203">
        <v>14</v>
      </c>
      <c r="B18" s="231" t="s">
        <v>474</v>
      </c>
      <c r="C18" s="281">
        <f t="shared" si="1"/>
        <v>266</v>
      </c>
      <c r="D18" s="966">
        <v>5</v>
      </c>
      <c r="E18" s="166">
        <v>10</v>
      </c>
      <c r="F18" s="961">
        <v>2</v>
      </c>
      <c r="G18" s="166">
        <v>52</v>
      </c>
      <c r="H18" s="166">
        <v>1</v>
      </c>
      <c r="I18" s="166">
        <v>118</v>
      </c>
      <c r="J18" s="167">
        <v>78</v>
      </c>
    </row>
  </sheetData>
  <mergeCells count="6">
    <mergeCell ref="A4:B4"/>
    <mergeCell ref="A1:J1"/>
    <mergeCell ref="A2:A3"/>
    <mergeCell ref="B2:B3"/>
    <mergeCell ref="C2:C3"/>
    <mergeCell ref="D2:J2"/>
  </mergeCells>
  <conditionalFormatting sqref="F3:J3 C6:D18 A1 A3:D5 A6:B17 F5:J18 F4:G4 I4:J4 A2:C2">
    <cfRule type="cellIs" dxfId="179" priority="12" operator="lessThan">
      <formula>0</formula>
    </cfRule>
  </conditionalFormatting>
  <conditionalFormatting sqref="H3">
    <cfRule type="cellIs" dxfId="178" priority="11" stopIfTrue="1" operator="lessThan">
      <formula>100</formula>
    </cfRule>
  </conditionalFormatting>
  <conditionalFormatting sqref="I3:J17">
    <cfRule type="cellIs" dxfId="177" priority="10" operator="lessThan">
      <formula>0</formula>
    </cfRule>
  </conditionalFormatting>
  <conditionalFormatting sqref="I3:J4">
    <cfRule type="cellIs" dxfId="176" priority="9" stopIfTrue="1" operator="lessThan">
      <formula>100</formula>
    </cfRule>
  </conditionalFormatting>
  <conditionalFormatting sqref="A18:B18">
    <cfRule type="cellIs" dxfId="175" priority="8" operator="lessThan">
      <formula>0</formula>
    </cfRule>
  </conditionalFormatting>
  <conditionalFormatting sqref="I18:J18">
    <cfRule type="cellIs" dxfId="174" priority="7" operator="lessThan">
      <formula>0</formula>
    </cfRule>
  </conditionalFormatting>
  <conditionalFormatting sqref="E3:E18">
    <cfRule type="cellIs" dxfId="173" priority="1" operator="lessThan">
      <formula>0</formula>
    </cfRule>
  </conditionalFormatting>
  <printOptions horizontalCentered="1"/>
  <pageMargins left="0.39370078740157483" right="0.35433070866141736" top="0.35433070866141736" bottom="0.35433070866141736" header="0" footer="0"/>
  <pageSetup paperSize="9" scale="5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B30"/>
  <sheetViews>
    <sheetView view="pageBreakPreview" zoomScale="55" zoomScaleNormal="40" zoomScaleSheetLayoutView="55" workbookViewId="0">
      <selection activeCell="F7" sqref="F7:F9"/>
    </sheetView>
  </sheetViews>
  <sheetFormatPr defaultRowHeight="26.25" x14ac:dyDescent="0.35"/>
  <cols>
    <col min="1" max="1" width="7.7109375" style="521" customWidth="1"/>
    <col min="2" max="2" width="34.42578125" style="521" customWidth="1"/>
    <col min="3" max="3" width="22" style="521" customWidth="1"/>
    <col min="4" max="5" width="20.85546875" style="521" customWidth="1"/>
    <col min="6" max="8" width="15.28515625" style="521" customWidth="1"/>
    <col min="9" max="9" width="14.28515625" style="521" customWidth="1"/>
    <col min="10" max="11" width="14.5703125" style="521" customWidth="1"/>
    <col min="12" max="12" width="15.28515625" style="521" customWidth="1"/>
    <col min="13" max="13" width="15.7109375" style="521" customWidth="1"/>
    <col min="14" max="14" width="16.28515625" style="521" customWidth="1"/>
    <col min="15" max="15" width="15.28515625" style="521" customWidth="1"/>
    <col min="16" max="16" width="10.7109375" style="521" customWidth="1"/>
    <col min="17" max="17" width="18.85546875" style="521" customWidth="1"/>
    <col min="18" max="18" width="19.28515625" style="521" customWidth="1"/>
    <col min="19" max="19" width="9.140625" style="521"/>
    <col min="20" max="20" width="11.5703125" style="522" bestFit="1" customWidth="1"/>
    <col min="21" max="21" width="12.85546875" style="523" customWidth="1"/>
    <col min="22" max="22" width="11.5703125" style="521" bestFit="1" customWidth="1"/>
    <col min="23" max="23" width="10.85546875" style="521" bestFit="1" customWidth="1"/>
    <col min="24" max="24" width="15.140625" style="521" customWidth="1"/>
    <col min="25" max="16384" width="9.140625" style="521"/>
  </cols>
  <sheetData>
    <row r="1" spans="1:28" ht="7.5" customHeight="1" x14ac:dyDescent="0.4">
      <c r="R1" s="535"/>
    </row>
    <row r="2" spans="1:28" ht="65.25" customHeight="1" x14ac:dyDescent="0.35">
      <c r="A2" s="1263" t="s">
        <v>856</v>
      </c>
      <c r="B2" s="1263"/>
      <c r="C2" s="1263"/>
      <c r="D2" s="1263"/>
      <c r="E2" s="1263"/>
      <c r="F2" s="1263"/>
      <c r="G2" s="1263"/>
      <c r="H2" s="1263"/>
      <c r="I2" s="1263"/>
      <c r="J2" s="1263"/>
      <c r="K2" s="1263"/>
      <c r="L2" s="1263"/>
      <c r="M2" s="1263"/>
      <c r="N2" s="1263"/>
      <c r="O2" s="1263"/>
      <c r="P2" s="1263"/>
      <c r="Q2" s="1263"/>
      <c r="R2" s="1263"/>
    </row>
    <row r="3" spans="1:28" ht="31.5" customHeight="1" x14ac:dyDescent="0.35">
      <c r="A3" s="1263" t="s">
        <v>740</v>
      </c>
      <c r="B3" s="1263"/>
      <c r="C3" s="1263"/>
      <c r="D3" s="1263"/>
      <c r="E3" s="1263"/>
      <c r="F3" s="1263"/>
      <c r="G3" s="1263"/>
      <c r="H3" s="1263"/>
      <c r="I3" s="1263"/>
      <c r="J3" s="1263"/>
      <c r="K3" s="1263"/>
      <c r="L3" s="1263"/>
      <c r="M3" s="1263"/>
      <c r="N3" s="1263"/>
      <c r="O3" s="1263"/>
      <c r="P3" s="1263"/>
      <c r="Q3" s="1263"/>
      <c r="R3" s="1263"/>
    </row>
    <row r="4" spans="1:28" ht="8.25" customHeight="1" thickBot="1" x14ac:dyDescent="0.4">
      <c r="A4" s="524"/>
      <c r="B4" s="524"/>
      <c r="C4" s="524"/>
      <c r="D4" s="524"/>
      <c r="E4" s="524"/>
      <c r="F4" s="524"/>
      <c r="G4" s="1264"/>
      <c r="H4" s="1264"/>
      <c r="I4" s="1264"/>
      <c r="J4" s="524"/>
      <c r="K4" s="524"/>
      <c r="L4" s="524"/>
      <c r="M4" s="524"/>
      <c r="N4" s="1265"/>
      <c r="O4" s="1265"/>
      <c r="P4" s="1265"/>
      <c r="Q4" s="1265"/>
      <c r="R4" s="1265"/>
    </row>
    <row r="5" spans="1:28" ht="26.25" customHeight="1" thickBot="1" x14ac:dyDescent="0.4">
      <c r="A5" s="1266" t="s">
        <v>0</v>
      </c>
      <c r="B5" s="1269" t="s">
        <v>741</v>
      </c>
      <c r="C5" s="1290" t="s">
        <v>754</v>
      </c>
      <c r="D5" s="1272" t="s">
        <v>742</v>
      </c>
      <c r="E5" s="1273"/>
      <c r="F5" s="1273"/>
      <c r="G5" s="1273"/>
      <c r="H5" s="1273"/>
      <c r="I5" s="1273"/>
      <c r="J5" s="1273"/>
      <c r="K5" s="1273"/>
      <c r="L5" s="1273"/>
      <c r="M5" s="1273"/>
      <c r="N5" s="1273"/>
      <c r="O5" s="1273"/>
      <c r="P5" s="1273"/>
      <c r="Q5" s="1273"/>
      <c r="R5" s="1244"/>
    </row>
    <row r="6" spans="1:28" ht="55.5" customHeight="1" x14ac:dyDescent="0.35">
      <c r="A6" s="1267"/>
      <c r="B6" s="1270"/>
      <c r="C6" s="1291"/>
      <c r="D6" s="1266" t="s">
        <v>743</v>
      </c>
      <c r="E6" s="1269"/>
      <c r="F6" s="1281" t="s">
        <v>750</v>
      </c>
      <c r="G6" s="1282"/>
      <c r="H6" s="1282"/>
      <c r="I6" s="1282"/>
      <c r="J6" s="1282"/>
      <c r="K6" s="1282"/>
      <c r="L6" s="1283"/>
      <c r="M6" s="1281" t="s">
        <v>761</v>
      </c>
      <c r="N6" s="1282"/>
      <c r="O6" s="1282"/>
      <c r="P6" s="1283"/>
      <c r="Q6" s="1277" t="s">
        <v>759</v>
      </c>
      <c r="R6" s="1277" t="s">
        <v>760</v>
      </c>
    </row>
    <row r="7" spans="1:28" ht="26.25" customHeight="1" x14ac:dyDescent="0.35">
      <c r="A7" s="1267"/>
      <c r="B7" s="1270"/>
      <c r="C7" s="1291"/>
      <c r="D7" s="1284" t="s">
        <v>744</v>
      </c>
      <c r="E7" s="1274" t="s">
        <v>745</v>
      </c>
      <c r="F7" s="1292" t="s">
        <v>752</v>
      </c>
      <c r="G7" s="1279" t="s">
        <v>753</v>
      </c>
      <c r="H7" s="1279" t="s">
        <v>751</v>
      </c>
      <c r="I7" s="1294" t="s">
        <v>502</v>
      </c>
      <c r="J7" s="1295"/>
      <c r="K7" s="1295"/>
      <c r="L7" s="1296"/>
      <c r="M7" s="1284" t="s">
        <v>755</v>
      </c>
      <c r="N7" s="1286" t="s">
        <v>756</v>
      </c>
      <c r="O7" s="1286" t="s">
        <v>757</v>
      </c>
      <c r="P7" s="1274" t="s">
        <v>758</v>
      </c>
      <c r="Q7" s="1278"/>
      <c r="R7" s="1278"/>
    </row>
    <row r="8" spans="1:28" ht="48.75" customHeight="1" x14ac:dyDescent="0.35">
      <c r="A8" s="1267"/>
      <c r="B8" s="1270"/>
      <c r="C8" s="1291"/>
      <c r="D8" s="1285"/>
      <c r="E8" s="1275"/>
      <c r="F8" s="1293"/>
      <c r="G8" s="1280"/>
      <c r="H8" s="1280"/>
      <c r="I8" s="1276" t="s">
        <v>746</v>
      </c>
      <c r="J8" s="1276"/>
      <c r="K8" s="1297" t="s">
        <v>762</v>
      </c>
      <c r="L8" s="1299" t="s">
        <v>763</v>
      </c>
      <c r="M8" s="1285"/>
      <c r="N8" s="1287"/>
      <c r="O8" s="1287"/>
      <c r="P8" s="1275"/>
      <c r="Q8" s="1278"/>
      <c r="R8" s="1278"/>
    </row>
    <row r="9" spans="1:28" ht="132.75" customHeight="1" thickBot="1" x14ac:dyDescent="0.4">
      <c r="A9" s="1268"/>
      <c r="B9" s="1271"/>
      <c r="C9" s="1291"/>
      <c r="D9" s="1285"/>
      <c r="E9" s="1275"/>
      <c r="F9" s="1293"/>
      <c r="G9" s="1280"/>
      <c r="H9" s="1280"/>
      <c r="I9" s="538" t="s">
        <v>748</v>
      </c>
      <c r="J9" s="538" t="s">
        <v>749</v>
      </c>
      <c r="K9" s="1298"/>
      <c r="L9" s="1300"/>
      <c r="M9" s="1285"/>
      <c r="N9" s="1287"/>
      <c r="O9" s="1287"/>
      <c r="P9" s="1275"/>
      <c r="Q9" s="1278"/>
      <c r="R9" s="1278"/>
    </row>
    <row r="10" spans="1:28" s="525" customFormat="1" ht="51" customHeight="1" thickBot="1" x14ac:dyDescent="0.35">
      <c r="A10" s="1288" t="s">
        <v>506</v>
      </c>
      <c r="B10" s="1289"/>
      <c r="C10" s="548">
        <f>SUM(C11:C25)</f>
        <v>5736</v>
      </c>
      <c r="D10" s="552">
        <f t="shared" ref="D10:R10" si="0">SUM(D11:D25)</f>
        <v>5729</v>
      </c>
      <c r="E10" s="553">
        <f t="shared" si="0"/>
        <v>7</v>
      </c>
      <c r="F10" s="552">
        <f t="shared" si="0"/>
        <v>416</v>
      </c>
      <c r="G10" s="547">
        <f t="shared" si="0"/>
        <v>4909</v>
      </c>
      <c r="H10" s="547">
        <f t="shared" si="0"/>
        <v>411</v>
      </c>
      <c r="I10" s="547">
        <f t="shared" si="0"/>
        <v>33</v>
      </c>
      <c r="J10" s="547">
        <f t="shared" si="0"/>
        <v>35</v>
      </c>
      <c r="K10" s="547">
        <f t="shared" si="0"/>
        <v>37</v>
      </c>
      <c r="L10" s="553">
        <f t="shared" si="0"/>
        <v>306</v>
      </c>
      <c r="M10" s="552">
        <f t="shared" si="0"/>
        <v>998</v>
      </c>
      <c r="N10" s="547">
        <f t="shared" si="0"/>
        <v>4155</v>
      </c>
      <c r="O10" s="547">
        <f t="shared" si="0"/>
        <v>46</v>
      </c>
      <c r="P10" s="553">
        <f t="shared" si="0"/>
        <v>537</v>
      </c>
      <c r="Q10" s="567">
        <f t="shared" si="0"/>
        <v>91</v>
      </c>
      <c r="R10" s="567">
        <f t="shared" si="0"/>
        <v>3</v>
      </c>
      <c r="T10" s="533"/>
      <c r="U10" s="533"/>
      <c r="V10" s="533"/>
      <c r="W10" s="533"/>
      <c r="X10" s="533"/>
      <c r="Y10" s="530"/>
      <c r="Z10" s="526"/>
      <c r="AA10" s="531"/>
      <c r="AB10" s="526"/>
    </row>
    <row r="11" spans="1:28" s="525" customFormat="1" ht="59.25" customHeight="1" x14ac:dyDescent="0.3">
      <c r="A11" s="541">
        <v>1</v>
      </c>
      <c r="B11" s="542" t="s">
        <v>29</v>
      </c>
      <c r="C11" s="549">
        <v>275</v>
      </c>
      <c r="D11" s="554">
        <v>275</v>
      </c>
      <c r="E11" s="555"/>
      <c r="F11" s="554">
        <v>10</v>
      </c>
      <c r="G11" s="539">
        <v>244</v>
      </c>
      <c r="H11" s="539">
        <v>21</v>
      </c>
      <c r="I11" s="540"/>
      <c r="J11" s="540">
        <v>14</v>
      </c>
      <c r="K11" s="540"/>
      <c r="L11" s="560">
        <v>7</v>
      </c>
      <c r="M11" s="564">
        <v>51</v>
      </c>
      <c r="N11" s="540">
        <v>205</v>
      </c>
      <c r="O11" s="540"/>
      <c r="P11" s="560">
        <v>19</v>
      </c>
      <c r="Q11" s="568">
        <v>6</v>
      </c>
      <c r="R11" s="571">
        <v>1</v>
      </c>
      <c r="T11" s="526"/>
      <c r="U11" s="527"/>
      <c r="V11" s="528"/>
      <c r="W11" s="529"/>
      <c r="X11" s="528"/>
      <c r="Y11" s="530"/>
      <c r="Z11" s="526"/>
      <c r="AA11" s="531"/>
      <c r="AB11" s="531"/>
    </row>
    <row r="12" spans="1:28" s="525" customFormat="1" ht="46.5" customHeight="1" x14ac:dyDescent="0.3">
      <c r="A12" s="543">
        <v>2</v>
      </c>
      <c r="B12" s="544" t="s">
        <v>438</v>
      </c>
      <c r="C12" s="550">
        <v>234</v>
      </c>
      <c r="D12" s="556">
        <v>234</v>
      </c>
      <c r="E12" s="557"/>
      <c r="F12" s="556">
        <v>9</v>
      </c>
      <c r="G12" s="536">
        <v>194</v>
      </c>
      <c r="H12" s="536">
        <v>31</v>
      </c>
      <c r="I12" s="537">
        <v>2</v>
      </c>
      <c r="J12" s="537"/>
      <c r="K12" s="537">
        <v>1</v>
      </c>
      <c r="L12" s="561">
        <v>28</v>
      </c>
      <c r="M12" s="565">
        <v>23</v>
      </c>
      <c r="N12" s="537">
        <v>173</v>
      </c>
      <c r="O12" s="537">
        <v>1</v>
      </c>
      <c r="P12" s="561">
        <v>37</v>
      </c>
      <c r="Q12" s="569">
        <v>11</v>
      </c>
      <c r="R12" s="572"/>
      <c r="T12" s="526"/>
      <c r="U12" s="527"/>
      <c r="V12" s="528"/>
      <c r="W12" s="529"/>
      <c r="X12" s="528"/>
      <c r="Y12" s="530"/>
      <c r="Z12" s="526"/>
      <c r="AA12" s="531"/>
      <c r="AB12" s="531"/>
    </row>
    <row r="13" spans="1:28" s="525" customFormat="1" ht="46.5" customHeight="1" x14ac:dyDescent="0.3">
      <c r="A13" s="543">
        <v>3</v>
      </c>
      <c r="B13" s="544" t="s">
        <v>439</v>
      </c>
      <c r="C13" s="550">
        <v>249</v>
      </c>
      <c r="D13" s="556">
        <v>249</v>
      </c>
      <c r="E13" s="557"/>
      <c r="F13" s="556">
        <v>12</v>
      </c>
      <c r="G13" s="536">
        <v>223</v>
      </c>
      <c r="H13" s="536">
        <v>14</v>
      </c>
      <c r="I13" s="537"/>
      <c r="J13" s="537"/>
      <c r="K13" s="537"/>
      <c r="L13" s="561">
        <v>14</v>
      </c>
      <c r="M13" s="565">
        <v>30</v>
      </c>
      <c r="N13" s="537">
        <v>197</v>
      </c>
      <c r="O13" s="537"/>
      <c r="P13" s="561">
        <v>22</v>
      </c>
      <c r="Q13" s="569">
        <v>5</v>
      </c>
      <c r="R13" s="572"/>
      <c r="T13" s="526"/>
      <c r="U13" s="527"/>
      <c r="V13" s="528"/>
      <c r="W13" s="529"/>
      <c r="X13" s="528"/>
      <c r="Y13" s="530"/>
      <c r="Z13" s="526"/>
      <c r="AA13" s="531"/>
      <c r="AB13" s="531"/>
    </row>
    <row r="14" spans="1:28" s="525" customFormat="1" ht="46.5" customHeight="1" x14ac:dyDescent="0.3">
      <c r="A14" s="543">
        <v>4</v>
      </c>
      <c r="B14" s="544" t="s">
        <v>289</v>
      </c>
      <c r="C14" s="550">
        <v>534</v>
      </c>
      <c r="D14" s="556">
        <v>534</v>
      </c>
      <c r="E14" s="557"/>
      <c r="F14" s="556">
        <v>13</v>
      </c>
      <c r="G14" s="536">
        <v>504</v>
      </c>
      <c r="H14" s="536">
        <v>17</v>
      </c>
      <c r="I14" s="537">
        <v>1</v>
      </c>
      <c r="J14" s="537"/>
      <c r="K14" s="537">
        <v>2</v>
      </c>
      <c r="L14" s="561">
        <v>14</v>
      </c>
      <c r="M14" s="565">
        <v>59</v>
      </c>
      <c r="N14" s="537">
        <v>439</v>
      </c>
      <c r="O14" s="537">
        <v>1</v>
      </c>
      <c r="P14" s="561">
        <v>35</v>
      </c>
      <c r="Q14" s="569">
        <v>6</v>
      </c>
      <c r="R14" s="572"/>
      <c r="T14" s="526"/>
      <c r="U14" s="527"/>
      <c r="V14" s="528"/>
      <c r="W14" s="529"/>
      <c r="X14" s="528"/>
      <c r="Y14" s="530"/>
      <c r="Z14" s="526"/>
      <c r="AA14" s="531"/>
      <c r="AB14" s="531"/>
    </row>
    <row r="15" spans="1:28" s="525" customFormat="1" ht="46.5" customHeight="1" x14ac:dyDescent="0.3">
      <c r="A15" s="543">
        <v>5</v>
      </c>
      <c r="B15" s="544" t="s">
        <v>440</v>
      </c>
      <c r="C15" s="550">
        <v>766</v>
      </c>
      <c r="D15" s="556">
        <v>766</v>
      </c>
      <c r="E15" s="557"/>
      <c r="F15" s="556">
        <v>48</v>
      </c>
      <c r="G15" s="536">
        <v>656</v>
      </c>
      <c r="H15" s="536">
        <v>62</v>
      </c>
      <c r="I15" s="537">
        <v>1</v>
      </c>
      <c r="J15" s="537"/>
      <c r="K15" s="537">
        <v>4</v>
      </c>
      <c r="L15" s="561">
        <v>57</v>
      </c>
      <c r="M15" s="565">
        <v>124</v>
      </c>
      <c r="N15" s="537">
        <v>578</v>
      </c>
      <c r="O15" s="537">
        <v>10</v>
      </c>
      <c r="P15" s="561">
        <v>54</v>
      </c>
      <c r="Q15" s="569">
        <v>7</v>
      </c>
      <c r="R15" s="572"/>
      <c r="T15" s="526"/>
      <c r="U15" s="527"/>
      <c r="V15" s="528"/>
      <c r="W15" s="529"/>
      <c r="X15" s="528"/>
      <c r="Y15" s="530"/>
      <c r="Z15" s="526"/>
      <c r="AA15" s="531"/>
      <c r="AB15" s="531"/>
    </row>
    <row r="16" spans="1:28" s="525" customFormat="1" ht="46.5" customHeight="1" x14ac:dyDescent="0.3">
      <c r="A16" s="543">
        <v>6</v>
      </c>
      <c r="B16" s="544" t="s">
        <v>441</v>
      </c>
      <c r="C16" s="550">
        <v>494</v>
      </c>
      <c r="D16" s="556">
        <v>494</v>
      </c>
      <c r="E16" s="557"/>
      <c r="F16" s="556">
        <v>17</v>
      </c>
      <c r="G16" s="536">
        <v>461</v>
      </c>
      <c r="H16" s="536">
        <v>16</v>
      </c>
      <c r="I16" s="537"/>
      <c r="J16" s="537"/>
      <c r="K16" s="537">
        <v>3</v>
      </c>
      <c r="L16" s="561">
        <v>13</v>
      </c>
      <c r="M16" s="565">
        <v>40</v>
      </c>
      <c r="N16" s="537">
        <v>417</v>
      </c>
      <c r="O16" s="537">
        <v>2</v>
      </c>
      <c r="P16" s="561">
        <v>35</v>
      </c>
      <c r="Q16" s="569">
        <v>1</v>
      </c>
      <c r="R16" s="572"/>
      <c r="T16" s="526"/>
      <c r="U16" s="527"/>
      <c r="V16" s="528"/>
      <c r="W16" s="529"/>
      <c r="X16" s="528"/>
      <c r="Y16" s="530"/>
      <c r="Z16" s="526"/>
      <c r="AA16" s="531"/>
      <c r="AB16" s="531"/>
    </row>
    <row r="17" spans="1:28" s="525" customFormat="1" ht="46.5" customHeight="1" x14ac:dyDescent="0.3">
      <c r="A17" s="543">
        <v>7</v>
      </c>
      <c r="B17" s="544" t="s">
        <v>442</v>
      </c>
      <c r="C17" s="550">
        <v>339</v>
      </c>
      <c r="D17" s="556">
        <v>339</v>
      </c>
      <c r="E17" s="557"/>
      <c r="F17" s="556">
        <v>17</v>
      </c>
      <c r="G17" s="536">
        <v>284</v>
      </c>
      <c r="H17" s="536">
        <v>38</v>
      </c>
      <c r="I17" s="537">
        <v>2</v>
      </c>
      <c r="J17" s="537">
        <v>10</v>
      </c>
      <c r="K17" s="537">
        <v>2</v>
      </c>
      <c r="L17" s="561">
        <v>24</v>
      </c>
      <c r="M17" s="565">
        <v>50</v>
      </c>
      <c r="N17" s="537">
        <v>241</v>
      </c>
      <c r="O17" s="537">
        <v>2</v>
      </c>
      <c r="P17" s="561">
        <v>46</v>
      </c>
      <c r="Q17" s="569">
        <v>2</v>
      </c>
      <c r="R17" s="572">
        <v>1</v>
      </c>
      <c r="T17" s="526"/>
      <c r="U17" s="527"/>
      <c r="V17" s="528"/>
      <c r="W17" s="529"/>
      <c r="X17" s="528"/>
      <c r="Y17" s="530"/>
      <c r="Z17" s="526"/>
      <c r="AA17" s="531"/>
      <c r="AB17" s="531"/>
    </row>
    <row r="18" spans="1:28" s="525" customFormat="1" ht="46.5" customHeight="1" x14ac:dyDescent="0.3">
      <c r="A18" s="543">
        <v>8</v>
      </c>
      <c r="B18" s="544" t="s">
        <v>443</v>
      </c>
      <c r="C18" s="550">
        <v>614</v>
      </c>
      <c r="D18" s="556">
        <v>614</v>
      </c>
      <c r="E18" s="557"/>
      <c r="F18" s="556">
        <v>16</v>
      </c>
      <c r="G18" s="536">
        <v>574</v>
      </c>
      <c r="H18" s="536">
        <v>24</v>
      </c>
      <c r="I18" s="537"/>
      <c r="J18" s="537"/>
      <c r="K18" s="537">
        <v>3</v>
      </c>
      <c r="L18" s="561">
        <v>21</v>
      </c>
      <c r="M18" s="565">
        <v>65</v>
      </c>
      <c r="N18" s="537">
        <v>508</v>
      </c>
      <c r="O18" s="537">
        <v>4</v>
      </c>
      <c r="P18" s="561">
        <v>37</v>
      </c>
      <c r="Q18" s="569">
        <v>15</v>
      </c>
      <c r="R18" s="572"/>
      <c r="T18" s="526"/>
      <c r="U18" s="527"/>
      <c r="V18" s="528"/>
      <c r="W18" s="529"/>
      <c r="X18" s="528"/>
      <c r="Y18" s="530"/>
      <c r="Z18" s="526"/>
      <c r="AA18" s="531"/>
      <c r="AB18" s="531"/>
    </row>
    <row r="19" spans="1:28" s="525" customFormat="1" ht="46.5" customHeight="1" x14ac:dyDescent="0.3">
      <c r="A19" s="543">
        <v>9</v>
      </c>
      <c r="B19" s="544" t="s">
        <v>445</v>
      </c>
      <c r="C19" s="550">
        <v>164</v>
      </c>
      <c r="D19" s="556">
        <v>164</v>
      </c>
      <c r="E19" s="557"/>
      <c r="F19" s="556">
        <v>14</v>
      </c>
      <c r="G19" s="536">
        <v>130</v>
      </c>
      <c r="H19" s="536">
        <v>20</v>
      </c>
      <c r="I19" s="537">
        <v>1</v>
      </c>
      <c r="J19" s="537"/>
      <c r="K19" s="537">
        <v>2</v>
      </c>
      <c r="L19" s="561">
        <v>17</v>
      </c>
      <c r="M19" s="565">
        <v>22</v>
      </c>
      <c r="N19" s="537">
        <v>122</v>
      </c>
      <c r="O19" s="537"/>
      <c r="P19" s="561">
        <v>20</v>
      </c>
      <c r="Q19" s="569">
        <v>7</v>
      </c>
      <c r="R19" s="572"/>
      <c r="T19" s="526"/>
      <c r="U19" s="527"/>
      <c r="V19" s="528"/>
      <c r="W19" s="529"/>
      <c r="X19" s="528"/>
      <c r="Y19" s="530"/>
      <c r="Z19" s="526"/>
      <c r="AA19" s="531"/>
      <c r="AB19" s="531"/>
    </row>
    <row r="20" spans="1:28" s="525" customFormat="1" ht="46.5" customHeight="1" x14ac:dyDescent="0.3">
      <c r="A20" s="543">
        <v>10</v>
      </c>
      <c r="B20" s="544" t="s">
        <v>444</v>
      </c>
      <c r="C20" s="550">
        <v>674</v>
      </c>
      <c r="D20" s="556">
        <v>674</v>
      </c>
      <c r="E20" s="557"/>
      <c r="F20" s="556">
        <v>29</v>
      </c>
      <c r="G20" s="536">
        <v>603</v>
      </c>
      <c r="H20" s="536">
        <v>42</v>
      </c>
      <c r="I20" s="537">
        <v>2</v>
      </c>
      <c r="J20" s="537"/>
      <c r="K20" s="537">
        <v>2</v>
      </c>
      <c r="L20" s="561">
        <v>38</v>
      </c>
      <c r="M20" s="565">
        <v>102</v>
      </c>
      <c r="N20" s="537">
        <v>521</v>
      </c>
      <c r="O20" s="537">
        <v>3</v>
      </c>
      <c r="P20" s="561">
        <v>48</v>
      </c>
      <c r="Q20" s="569">
        <v>13</v>
      </c>
      <c r="R20" s="572"/>
      <c r="T20" s="526"/>
      <c r="U20" s="527"/>
      <c r="V20" s="528"/>
      <c r="W20" s="529"/>
      <c r="X20" s="528"/>
      <c r="Y20" s="530"/>
      <c r="Z20" s="526"/>
      <c r="AA20" s="531"/>
      <c r="AB20" s="531"/>
    </row>
    <row r="21" spans="1:28" s="525" customFormat="1" ht="46.5" customHeight="1" x14ac:dyDescent="0.3">
      <c r="A21" s="543">
        <v>11</v>
      </c>
      <c r="B21" s="544" t="s">
        <v>473</v>
      </c>
      <c r="C21" s="550">
        <v>528</v>
      </c>
      <c r="D21" s="556">
        <v>526</v>
      </c>
      <c r="E21" s="557">
        <v>2</v>
      </c>
      <c r="F21" s="556">
        <v>52</v>
      </c>
      <c r="G21" s="536">
        <v>430</v>
      </c>
      <c r="H21" s="536">
        <v>46</v>
      </c>
      <c r="I21" s="537">
        <v>9</v>
      </c>
      <c r="J21" s="537"/>
      <c r="K21" s="537">
        <v>5</v>
      </c>
      <c r="L21" s="561">
        <v>32</v>
      </c>
      <c r="M21" s="565">
        <v>121</v>
      </c>
      <c r="N21" s="537">
        <v>332</v>
      </c>
      <c r="O21" s="537">
        <v>7</v>
      </c>
      <c r="P21" s="561">
        <v>68</v>
      </c>
      <c r="Q21" s="569">
        <v>9</v>
      </c>
      <c r="R21" s="572"/>
      <c r="T21" s="526"/>
      <c r="U21" s="527"/>
      <c r="V21" s="528"/>
      <c r="W21" s="529"/>
      <c r="X21" s="528"/>
      <c r="Y21" s="530"/>
      <c r="Z21" s="526"/>
      <c r="AA21" s="531"/>
      <c r="AB21" s="531"/>
    </row>
    <row r="22" spans="1:28" s="525" customFormat="1" ht="46.5" customHeight="1" x14ac:dyDescent="0.3">
      <c r="A22" s="543">
        <v>12</v>
      </c>
      <c r="B22" s="544" t="s">
        <v>446</v>
      </c>
      <c r="C22" s="550">
        <v>230</v>
      </c>
      <c r="D22" s="556">
        <v>229</v>
      </c>
      <c r="E22" s="557">
        <v>1</v>
      </c>
      <c r="F22" s="556">
        <v>28</v>
      </c>
      <c r="G22" s="536">
        <v>174</v>
      </c>
      <c r="H22" s="536">
        <v>28</v>
      </c>
      <c r="I22" s="537">
        <v>3</v>
      </c>
      <c r="J22" s="537">
        <v>11</v>
      </c>
      <c r="K22" s="537">
        <v>3</v>
      </c>
      <c r="L22" s="561">
        <v>11</v>
      </c>
      <c r="M22" s="565">
        <v>57</v>
      </c>
      <c r="N22" s="537">
        <v>141</v>
      </c>
      <c r="O22" s="537">
        <v>3</v>
      </c>
      <c r="P22" s="561">
        <v>29</v>
      </c>
      <c r="Q22" s="569">
        <v>2</v>
      </c>
      <c r="R22" s="572">
        <v>1</v>
      </c>
      <c r="T22" s="526"/>
      <c r="U22" s="527"/>
      <c r="V22" s="528"/>
      <c r="W22" s="529"/>
      <c r="X22" s="528"/>
      <c r="Y22" s="530"/>
      <c r="Z22" s="526"/>
      <c r="AA22" s="531"/>
      <c r="AB22" s="531"/>
    </row>
    <row r="23" spans="1:28" s="525" customFormat="1" ht="46.5" customHeight="1" x14ac:dyDescent="0.3">
      <c r="A23" s="543">
        <v>13</v>
      </c>
      <c r="B23" s="544" t="s">
        <v>447</v>
      </c>
      <c r="C23" s="550">
        <v>216</v>
      </c>
      <c r="D23" s="556">
        <v>216</v>
      </c>
      <c r="E23" s="557"/>
      <c r="F23" s="556">
        <v>10</v>
      </c>
      <c r="G23" s="536">
        <v>195</v>
      </c>
      <c r="H23" s="536">
        <v>11</v>
      </c>
      <c r="I23" s="537">
        <v>2</v>
      </c>
      <c r="J23" s="537"/>
      <c r="K23" s="537">
        <v>2</v>
      </c>
      <c r="L23" s="561">
        <v>7</v>
      </c>
      <c r="M23" s="565">
        <v>33</v>
      </c>
      <c r="N23" s="537">
        <v>157</v>
      </c>
      <c r="O23" s="537">
        <v>1</v>
      </c>
      <c r="P23" s="561">
        <v>25</v>
      </c>
      <c r="Q23" s="569">
        <v>6</v>
      </c>
      <c r="R23" s="572"/>
      <c r="T23" s="526"/>
      <c r="U23" s="527"/>
      <c r="V23" s="528"/>
      <c r="W23" s="529"/>
      <c r="X23" s="528"/>
      <c r="Y23" s="530"/>
      <c r="Z23" s="526"/>
      <c r="AA23" s="531"/>
      <c r="AB23" s="531"/>
    </row>
    <row r="24" spans="1:28" s="525" customFormat="1" ht="46.5" customHeight="1" x14ac:dyDescent="0.3">
      <c r="A24" s="543">
        <v>14</v>
      </c>
      <c r="B24" s="544" t="s">
        <v>474</v>
      </c>
      <c r="C24" s="550">
        <v>418</v>
      </c>
      <c r="D24" s="556">
        <v>414</v>
      </c>
      <c r="E24" s="557">
        <v>4</v>
      </c>
      <c r="F24" s="556">
        <v>140</v>
      </c>
      <c r="G24" s="536">
        <v>237</v>
      </c>
      <c r="H24" s="536">
        <v>41</v>
      </c>
      <c r="I24" s="537">
        <v>10</v>
      </c>
      <c r="J24" s="537"/>
      <c r="K24" s="537">
        <v>8</v>
      </c>
      <c r="L24" s="561">
        <v>23</v>
      </c>
      <c r="M24" s="565">
        <v>220</v>
      </c>
      <c r="N24" s="537">
        <v>124</v>
      </c>
      <c r="O24" s="537">
        <v>12</v>
      </c>
      <c r="P24" s="561">
        <v>62</v>
      </c>
      <c r="Q24" s="569">
        <v>1</v>
      </c>
      <c r="R24" s="572"/>
      <c r="T24" s="526"/>
      <c r="U24" s="527"/>
      <c r="V24" s="528"/>
      <c r="W24" s="529"/>
      <c r="X24" s="528"/>
      <c r="Y24" s="530"/>
      <c r="Z24" s="526"/>
      <c r="AA24" s="531"/>
      <c r="AB24" s="531"/>
    </row>
    <row r="25" spans="1:28" s="525" customFormat="1" ht="46.5" customHeight="1" thickBot="1" x14ac:dyDescent="0.35">
      <c r="A25" s="545">
        <v>15</v>
      </c>
      <c r="B25" s="546" t="s">
        <v>747</v>
      </c>
      <c r="C25" s="551">
        <v>1</v>
      </c>
      <c r="D25" s="558">
        <v>1</v>
      </c>
      <c r="E25" s="559"/>
      <c r="F25" s="558">
        <v>1</v>
      </c>
      <c r="G25" s="562"/>
      <c r="H25" s="563"/>
      <c r="I25" s="562"/>
      <c r="J25" s="562"/>
      <c r="K25" s="562"/>
      <c r="L25" s="559"/>
      <c r="M25" s="566">
        <v>1</v>
      </c>
      <c r="N25" s="562"/>
      <c r="O25" s="562"/>
      <c r="P25" s="559"/>
      <c r="Q25" s="570"/>
      <c r="R25" s="570"/>
      <c r="T25" s="526"/>
      <c r="U25" s="527"/>
      <c r="V25" s="528"/>
      <c r="W25" s="532"/>
      <c r="X25" s="528"/>
      <c r="Y25" s="530"/>
      <c r="Z25" s="526"/>
      <c r="AA25" s="531"/>
      <c r="AB25" s="531"/>
    </row>
    <row r="26" spans="1:28" x14ac:dyDescent="0.35">
      <c r="B26" s="674" t="s">
        <v>795</v>
      </c>
    </row>
    <row r="28" spans="1:28" x14ac:dyDescent="0.35">
      <c r="K28" s="534"/>
    </row>
    <row r="30" spans="1:28" x14ac:dyDescent="0.35">
      <c r="F30" s="534"/>
    </row>
  </sheetData>
  <mergeCells count="27">
    <mergeCell ref="O7:O9"/>
    <mergeCell ref="A10:B10"/>
    <mergeCell ref="C5:C9"/>
    <mergeCell ref="D7:D9"/>
    <mergeCell ref="E7:E9"/>
    <mergeCell ref="F7:F9"/>
    <mergeCell ref="F6:L6"/>
    <mergeCell ref="I7:L7"/>
    <mergeCell ref="K8:K9"/>
    <mergeCell ref="L8:L9"/>
    <mergeCell ref="G7:G9"/>
    <mergeCell ref="A2:R2"/>
    <mergeCell ref="A3:R3"/>
    <mergeCell ref="G4:I4"/>
    <mergeCell ref="N4:R4"/>
    <mergeCell ref="A5:A9"/>
    <mergeCell ref="B5:B9"/>
    <mergeCell ref="D5:R5"/>
    <mergeCell ref="D6:E6"/>
    <mergeCell ref="P7:P9"/>
    <mergeCell ref="I8:J8"/>
    <mergeCell ref="Q6:Q9"/>
    <mergeCell ref="R6:R9"/>
    <mergeCell ref="H7:H9"/>
    <mergeCell ref="M6:P6"/>
    <mergeCell ref="M7:M9"/>
    <mergeCell ref="N7:N9"/>
  </mergeCells>
  <conditionalFormatting sqref="A2:A3 C5:D5 B22:C22 A4:B9 B10:B20 A10:A22 C10:D21 E4:H5 E10:H22 D6:F6">
    <cfRule type="cellIs" dxfId="172" priority="17" operator="lessThan">
      <formula>0</formula>
    </cfRule>
  </conditionalFormatting>
  <conditionalFormatting sqref="B21">
    <cfRule type="cellIs" dxfId="171" priority="13" operator="lessThan">
      <formula>0</formula>
    </cfRule>
  </conditionalFormatting>
  <conditionalFormatting sqref="D22">
    <cfRule type="cellIs" dxfId="170" priority="2" operator="lessThan">
      <formula>0</formula>
    </cfRule>
  </conditionalFormatting>
  <printOptions horizontalCentered="1"/>
  <pageMargins left="0.39370078740157483" right="0.35433070866141736" top="0.35433070866141736" bottom="0.35433070866141736" header="0" footer="0"/>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18"/>
  <sheetViews>
    <sheetView view="pageBreakPreview" zoomScale="70" zoomScaleNormal="55" zoomScaleSheetLayoutView="70" workbookViewId="0">
      <selection activeCell="D11" sqref="D11"/>
    </sheetView>
  </sheetViews>
  <sheetFormatPr defaultRowHeight="15" x14ac:dyDescent="0.25"/>
  <cols>
    <col min="1" max="1" width="8.42578125" customWidth="1"/>
    <col min="2" max="2" width="33.85546875" customWidth="1"/>
    <col min="3" max="3" width="31.5703125" customWidth="1"/>
    <col min="4" max="8" width="28.7109375" customWidth="1"/>
  </cols>
  <sheetData>
    <row r="1" spans="1:8" ht="77.25" customHeight="1" thickBot="1" x14ac:dyDescent="0.3">
      <c r="A1" s="990" t="s">
        <v>914</v>
      </c>
      <c r="B1" s="990"/>
      <c r="C1" s="990"/>
      <c r="D1" s="990"/>
      <c r="E1" s="990"/>
      <c r="F1" s="990"/>
      <c r="G1" s="990"/>
      <c r="H1" s="990"/>
    </row>
    <row r="2" spans="1:8" ht="16.5" customHeight="1" thickBot="1" x14ac:dyDescent="0.35">
      <c r="A2" s="991" t="s">
        <v>329</v>
      </c>
      <c r="B2" s="993" t="s">
        <v>432</v>
      </c>
      <c r="C2" s="988" t="s">
        <v>426</v>
      </c>
      <c r="D2" s="995" t="s">
        <v>335</v>
      </c>
      <c r="E2" s="996"/>
      <c r="F2" s="996"/>
      <c r="G2" s="996"/>
      <c r="H2" s="997"/>
    </row>
    <row r="3" spans="1:8" ht="81" customHeight="1" thickBot="1" x14ac:dyDescent="0.3">
      <c r="A3" s="992"/>
      <c r="B3" s="994"/>
      <c r="C3" s="989"/>
      <c r="D3" s="151" t="s">
        <v>616</v>
      </c>
      <c r="E3" s="153" t="s">
        <v>617</v>
      </c>
      <c r="F3" s="153" t="s">
        <v>618</v>
      </c>
      <c r="G3" s="153" t="s">
        <v>619</v>
      </c>
      <c r="H3" s="152" t="s">
        <v>620</v>
      </c>
    </row>
    <row r="4" spans="1:8" ht="45" customHeight="1" thickBot="1" x14ac:dyDescent="0.3">
      <c r="A4" s="986" t="s">
        <v>425</v>
      </c>
      <c r="B4" s="987"/>
      <c r="C4" s="207">
        <f>SUM(C5:C18)</f>
        <v>342028</v>
      </c>
      <c r="D4" s="208">
        <f t="shared" ref="D4:H4" si="0">SUM(D5:D18)</f>
        <v>157074</v>
      </c>
      <c r="E4" s="209">
        <f t="shared" si="0"/>
        <v>88064</v>
      </c>
      <c r="F4" s="209">
        <f t="shared" si="0"/>
        <v>17182</v>
      </c>
      <c r="G4" s="209">
        <f>SUM(G5:G18)</f>
        <v>21333</v>
      </c>
      <c r="H4" s="210">
        <f t="shared" si="0"/>
        <v>58375</v>
      </c>
    </row>
    <row r="5" spans="1:8" ht="50.25" customHeight="1" x14ac:dyDescent="0.25">
      <c r="A5" s="204">
        <v>1</v>
      </c>
      <c r="B5" s="205" t="s">
        <v>29</v>
      </c>
      <c r="C5" s="211">
        <f>+D5+E5+F5+G5+H5</f>
        <v>26512</v>
      </c>
      <c r="D5" s="373">
        <v>12903</v>
      </c>
      <c r="E5" s="386">
        <v>6994</v>
      </c>
      <c r="F5" s="386">
        <v>1170</v>
      </c>
      <c r="G5" s="386">
        <v>1879</v>
      </c>
      <c r="H5" s="387">
        <v>3566</v>
      </c>
    </row>
    <row r="6" spans="1:8" ht="46.5" customHeight="1" x14ac:dyDescent="0.25">
      <c r="A6" s="198">
        <v>2</v>
      </c>
      <c r="B6" s="199" t="s">
        <v>408</v>
      </c>
      <c r="C6" s="212">
        <f t="shared" ref="C6:C18" si="1">+D6+E6+F6+G6+H6</f>
        <v>23977</v>
      </c>
      <c r="D6" s="371">
        <v>8548</v>
      </c>
      <c r="E6" s="390">
        <v>10229</v>
      </c>
      <c r="F6" s="390">
        <v>891</v>
      </c>
      <c r="G6" s="390">
        <v>711</v>
      </c>
      <c r="H6" s="391">
        <v>3598</v>
      </c>
    </row>
    <row r="7" spans="1:8" ht="46.5" customHeight="1" x14ac:dyDescent="0.25">
      <c r="A7" s="196">
        <v>3</v>
      </c>
      <c r="B7" s="197" t="s">
        <v>255</v>
      </c>
      <c r="C7" s="212">
        <f t="shared" si="1"/>
        <v>27314</v>
      </c>
      <c r="D7" s="371">
        <v>13569</v>
      </c>
      <c r="E7" s="390">
        <v>4264</v>
      </c>
      <c r="F7" s="390">
        <v>1803</v>
      </c>
      <c r="G7" s="390">
        <v>4420</v>
      </c>
      <c r="H7" s="391">
        <v>3258</v>
      </c>
    </row>
    <row r="8" spans="1:8" ht="46.5" customHeight="1" x14ac:dyDescent="0.25">
      <c r="A8" s="196">
        <v>4</v>
      </c>
      <c r="B8" s="197" t="s">
        <v>74</v>
      </c>
      <c r="C8" s="212">
        <f t="shared" si="1"/>
        <v>19517</v>
      </c>
      <c r="D8" s="371">
        <v>8840</v>
      </c>
      <c r="E8" s="390">
        <v>4501</v>
      </c>
      <c r="F8" s="390">
        <v>523</v>
      </c>
      <c r="G8" s="390">
        <v>826</v>
      </c>
      <c r="H8" s="391">
        <v>4827</v>
      </c>
    </row>
    <row r="9" spans="1:8" ht="46.5" customHeight="1" x14ac:dyDescent="0.25">
      <c r="A9" s="196">
        <v>5</v>
      </c>
      <c r="B9" s="197" t="s">
        <v>90</v>
      </c>
      <c r="C9" s="212">
        <f t="shared" si="1"/>
        <v>27798</v>
      </c>
      <c r="D9" s="371">
        <v>9978</v>
      </c>
      <c r="E9" s="390">
        <v>7210</v>
      </c>
      <c r="F9" s="390">
        <v>1607</v>
      </c>
      <c r="G9" s="390">
        <v>3500</v>
      </c>
      <c r="H9" s="391">
        <v>5503</v>
      </c>
    </row>
    <row r="10" spans="1:8" ht="46.5" customHeight="1" x14ac:dyDescent="0.25">
      <c r="A10" s="196">
        <v>6</v>
      </c>
      <c r="B10" s="197" t="s">
        <v>101</v>
      </c>
      <c r="C10" s="212">
        <f t="shared" si="1"/>
        <v>14789</v>
      </c>
      <c r="D10" s="371">
        <v>7326</v>
      </c>
      <c r="E10" s="390">
        <v>2828</v>
      </c>
      <c r="F10" s="390">
        <v>1383</v>
      </c>
      <c r="G10" s="390">
        <v>780</v>
      </c>
      <c r="H10" s="391">
        <v>2472</v>
      </c>
    </row>
    <row r="11" spans="1:8" ht="46.5" customHeight="1" x14ac:dyDescent="0.25">
      <c r="A11" s="196">
        <v>7</v>
      </c>
      <c r="B11" s="197" t="s">
        <v>114</v>
      </c>
      <c r="C11" s="212">
        <f t="shared" si="1"/>
        <v>36771</v>
      </c>
      <c r="D11" s="371">
        <v>20150</v>
      </c>
      <c r="E11" s="390">
        <v>8280</v>
      </c>
      <c r="F11" s="390">
        <v>887</v>
      </c>
      <c r="G11" s="390">
        <v>1800</v>
      </c>
      <c r="H11" s="391">
        <v>5654</v>
      </c>
    </row>
    <row r="12" spans="1:8" ht="46.5" customHeight="1" x14ac:dyDescent="0.25">
      <c r="A12" s="196">
        <v>8</v>
      </c>
      <c r="B12" s="197" t="s">
        <v>131</v>
      </c>
      <c r="C12" s="212">
        <f t="shared" si="1"/>
        <v>31260</v>
      </c>
      <c r="D12" s="371">
        <v>16527</v>
      </c>
      <c r="E12" s="390">
        <v>6547</v>
      </c>
      <c r="F12" s="390">
        <v>1565</v>
      </c>
      <c r="G12" s="390">
        <v>2216</v>
      </c>
      <c r="H12" s="391">
        <v>4405</v>
      </c>
    </row>
    <row r="13" spans="1:8" ht="46.5" customHeight="1" x14ac:dyDescent="0.25">
      <c r="A13" s="196">
        <v>9</v>
      </c>
      <c r="B13" s="197" t="s">
        <v>146</v>
      </c>
      <c r="C13" s="212">
        <f t="shared" si="1"/>
        <v>20541</v>
      </c>
      <c r="D13" s="371">
        <v>7902</v>
      </c>
      <c r="E13" s="390">
        <v>7274</v>
      </c>
      <c r="F13" s="390">
        <v>383</v>
      </c>
      <c r="G13" s="390">
        <v>925</v>
      </c>
      <c r="H13" s="391">
        <v>4057</v>
      </c>
    </row>
    <row r="14" spans="1:8" ht="46.5" customHeight="1" x14ac:dyDescent="0.25">
      <c r="A14" s="196">
        <v>10</v>
      </c>
      <c r="B14" s="197" t="s">
        <v>158</v>
      </c>
      <c r="C14" s="212">
        <f t="shared" si="1"/>
        <v>18442</v>
      </c>
      <c r="D14" s="371">
        <v>5907</v>
      </c>
      <c r="E14" s="390">
        <v>7040</v>
      </c>
      <c r="F14" s="390">
        <v>2109</v>
      </c>
      <c r="G14" s="390">
        <v>858</v>
      </c>
      <c r="H14" s="391">
        <v>2528</v>
      </c>
    </row>
    <row r="15" spans="1:8" s="664" customFormat="1" ht="46.5" customHeight="1" x14ac:dyDescent="0.25">
      <c r="A15" s="196">
        <v>11</v>
      </c>
      <c r="B15" s="197" t="s">
        <v>409</v>
      </c>
      <c r="C15" s="389">
        <f t="shared" si="1"/>
        <v>25880</v>
      </c>
      <c r="D15" s="371">
        <v>13341</v>
      </c>
      <c r="E15" s="390">
        <v>6086</v>
      </c>
      <c r="F15" s="390">
        <v>1944</v>
      </c>
      <c r="G15" s="390">
        <v>874</v>
      </c>
      <c r="H15" s="391">
        <v>3635</v>
      </c>
    </row>
    <row r="16" spans="1:8" ht="46.5" customHeight="1" x14ac:dyDescent="0.25">
      <c r="A16" s="196">
        <v>12</v>
      </c>
      <c r="B16" s="197" t="s">
        <v>201</v>
      </c>
      <c r="C16" s="212">
        <f t="shared" si="1"/>
        <v>39043</v>
      </c>
      <c r="D16" s="371">
        <v>19408</v>
      </c>
      <c r="E16" s="390">
        <v>9854</v>
      </c>
      <c r="F16" s="390">
        <v>1386</v>
      </c>
      <c r="G16" s="390">
        <v>1078</v>
      </c>
      <c r="H16" s="391">
        <v>7317</v>
      </c>
    </row>
    <row r="17" spans="1:8" ht="46.5" customHeight="1" x14ac:dyDescent="0.25">
      <c r="A17" s="196">
        <v>13</v>
      </c>
      <c r="B17" s="197" t="s">
        <v>214</v>
      </c>
      <c r="C17" s="212">
        <f t="shared" si="1"/>
        <v>18691</v>
      </c>
      <c r="D17" s="371">
        <v>8296</v>
      </c>
      <c r="E17" s="390">
        <v>4806</v>
      </c>
      <c r="F17" s="390">
        <v>1290</v>
      </c>
      <c r="G17" s="390">
        <v>978</v>
      </c>
      <c r="H17" s="391">
        <v>3321</v>
      </c>
    </row>
    <row r="18" spans="1:8" ht="46.5" customHeight="1" thickBot="1" x14ac:dyDescent="0.3">
      <c r="A18" s="200">
        <v>14</v>
      </c>
      <c r="B18" s="201" t="s">
        <v>226</v>
      </c>
      <c r="C18" s="213">
        <f t="shared" si="1"/>
        <v>11493</v>
      </c>
      <c r="D18" s="372">
        <v>4379</v>
      </c>
      <c r="E18" s="394">
        <v>2151</v>
      </c>
      <c r="F18" s="394">
        <v>241</v>
      </c>
      <c r="G18" s="394">
        <v>488</v>
      </c>
      <c r="H18" s="395">
        <v>4234</v>
      </c>
    </row>
  </sheetData>
  <mergeCells count="6">
    <mergeCell ref="A4:B4"/>
    <mergeCell ref="C2:C3"/>
    <mergeCell ref="A1:H1"/>
    <mergeCell ref="A2:A3"/>
    <mergeCell ref="B2:B3"/>
    <mergeCell ref="D2:H2"/>
  </mergeCells>
  <conditionalFormatting sqref="D3:F3 C6:F18 A3:B3 A6:B17 A1 A2:C2 A4:F5">
    <cfRule type="cellIs" dxfId="396" priority="9" operator="lessThan">
      <formula>0</formula>
    </cfRule>
  </conditionalFormatting>
  <conditionalFormatting sqref="F3:F4">
    <cfRule type="cellIs" dxfId="395" priority="8" stopIfTrue="1" operator="lessThan">
      <formula>100</formula>
    </cfRule>
  </conditionalFormatting>
  <conditionalFormatting sqref="G3:H17">
    <cfRule type="cellIs" dxfId="394" priority="7" operator="lessThan">
      <formula>0</formula>
    </cfRule>
  </conditionalFormatting>
  <conditionalFormatting sqref="G3:H4">
    <cfRule type="cellIs" dxfId="393" priority="6" stopIfTrue="1" operator="lessThan">
      <formula>100</formula>
    </cfRule>
  </conditionalFormatting>
  <conditionalFormatting sqref="A18:B18">
    <cfRule type="cellIs" dxfId="392" priority="5" operator="lessThan">
      <formula>0</formula>
    </cfRule>
  </conditionalFormatting>
  <conditionalFormatting sqref="G18:H18">
    <cfRule type="cellIs" dxfId="391" priority="3" operator="lessThan">
      <formula>0</formula>
    </cfRule>
  </conditionalFormatting>
  <printOptions horizontalCentered="1"/>
  <pageMargins left="0.39370078740157483" right="0.35433070866141736" top="0.35433070866141736" bottom="0.35433070866141736" header="0" footer="0"/>
  <pageSetup paperSize="9" scale="6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Q24"/>
  <sheetViews>
    <sheetView view="pageBreakPreview" zoomScale="55" zoomScaleNormal="40" zoomScaleSheetLayoutView="55" workbookViewId="0">
      <selection activeCell="F8" sqref="F8"/>
    </sheetView>
  </sheetViews>
  <sheetFormatPr defaultRowHeight="18.75" x14ac:dyDescent="0.25"/>
  <cols>
    <col min="1" max="1" width="6.7109375" style="574" customWidth="1"/>
    <col min="2" max="2" width="32.7109375" style="574" customWidth="1"/>
    <col min="3" max="3" width="21.28515625" style="574" customWidth="1"/>
    <col min="4" max="4" width="19.140625" style="574" customWidth="1"/>
    <col min="5" max="5" width="23.28515625" style="574" customWidth="1"/>
    <col min="6" max="6" width="14.28515625" style="574" customWidth="1"/>
    <col min="7" max="7" width="11.42578125" style="574" customWidth="1"/>
    <col min="8" max="9" width="12" style="574" customWidth="1"/>
    <col min="10" max="11" width="20.7109375" style="574" customWidth="1"/>
    <col min="12" max="13" width="11.140625" style="574" customWidth="1"/>
    <col min="14" max="14" width="17" style="574" customWidth="1"/>
    <col min="15" max="15" width="13.85546875" style="574" customWidth="1"/>
    <col min="16" max="16" width="13.5703125" style="574" customWidth="1"/>
    <col min="17" max="17" width="12.85546875" style="574" customWidth="1"/>
    <col min="18" max="18" width="9.85546875" style="574" bestFit="1" customWidth="1"/>
    <col min="19" max="16384" width="9.140625" style="574"/>
  </cols>
  <sheetData>
    <row r="1" spans="1:17" ht="10.5" customHeight="1" x14ac:dyDescent="0.25">
      <c r="D1" s="575"/>
      <c r="E1" s="575"/>
      <c r="F1" s="575"/>
      <c r="G1" s="575"/>
      <c r="H1" s="575"/>
      <c r="I1" s="575"/>
      <c r="J1" s="575"/>
      <c r="K1" s="575"/>
      <c r="L1" s="575"/>
      <c r="M1" s="575"/>
      <c r="N1" s="575"/>
      <c r="P1" s="1319"/>
      <c r="Q1" s="1319"/>
    </row>
    <row r="2" spans="1:17" ht="54" customHeight="1" x14ac:dyDescent="0.25">
      <c r="B2" s="1303" t="s">
        <v>859</v>
      </c>
      <c r="C2" s="1303"/>
      <c r="D2" s="1303"/>
      <c r="E2" s="1303"/>
      <c r="F2" s="1303"/>
      <c r="G2" s="1303"/>
      <c r="H2" s="1303"/>
      <c r="I2" s="1303"/>
      <c r="J2" s="1303"/>
      <c r="K2" s="1303"/>
      <c r="L2" s="1303"/>
      <c r="M2" s="1303"/>
      <c r="N2" s="1303"/>
      <c r="O2" s="1303"/>
      <c r="P2" s="1303"/>
      <c r="Q2" s="1303"/>
    </row>
    <row r="3" spans="1:17" ht="26.25" customHeight="1" thickBot="1" x14ac:dyDescent="0.3">
      <c r="A3" s="1306" t="s">
        <v>740</v>
      </c>
      <c r="B3" s="1306"/>
      <c r="C3" s="1306"/>
      <c r="D3" s="1306"/>
      <c r="E3" s="1306"/>
      <c r="F3" s="1306"/>
      <c r="G3" s="1306"/>
      <c r="H3" s="1306"/>
      <c r="I3" s="1306"/>
      <c r="J3" s="1306"/>
      <c r="K3" s="1306"/>
      <c r="L3" s="1306"/>
      <c r="M3" s="1306"/>
      <c r="N3" s="1306"/>
      <c r="O3" s="1306"/>
      <c r="P3" s="1306"/>
      <c r="Q3" s="1306"/>
    </row>
    <row r="4" spans="1:17" ht="100.5" customHeight="1" thickBot="1" x14ac:dyDescent="0.3">
      <c r="A4" s="1320" t="s">
        <v>0</v>
      </c>
      <c r="B4" s="1323" t="s">
        <v>764</v>
      </c>
      <c r="C4" s="1326" t="s">
        <v>769</v>
      </c>
      <c r="D4" s="1272" t="s">
        <v>502</v>
      </c>
      <c r="E4" s="1243"/>
      <c r="F4" s="1273"/>
      <c r="G4" s="1273"/>
      <c r="H4" s="1273"/>
      <c r="I4" s="1244"/>
      <c r="J4" s="1329" t="s">
        <v>772</v>
      </c>
      <c r="K4" s="1329" t="s">
        <v>773</v>
      </c>
      <c r="L4" s="1332" t="s">
        <v>502</v>
      </c>
      <c r="M4" s="1333"/>
      <c r="N4" s="1334"/>
      <c r="O4" s="1272" t="s">
        <v>770</v>
      </c>
      <c r="P4" s="1273"/>
      <c r="Q4" s="1244"/>
    </row>
    <row r="5" spans="1:17" ht="25.5" customHeight="1" thickBot="1" x14ac:dyDescent="0.3">
      <c r="A5" s="1321"/>
      <c r="B5" s="1324"/>
      <c r="C5" s="1327"/>
      <c r="D5" s="1307" t="s">
        <v>774</v>
      </c>
      <c r="E5" s="1304" t="s">
        <v>786</v>
      </c>
      <c r="F5" s="1272" t="s">
        <v>502</v>
      </c>
      <c r="G5" s="1273"/>
      <c r="H5" s="1273"/>
      <c r="I5" s="1244"/>
      <c r="J5" s="1330"/>
      <c r="K5" s="1330"/>
      <c r="L5" s="1309" t="s">
        <v>783</v>
      </c>
      <c r="M5" s="1311" t="s">
        <v>784</v>
      </c>
      <c r="N5" s="1311" t="s">
        <v>858</v>
      </c>
      <c r="O5" s="1313" t="s">
        <v>783</v>
      </c>
      <c r="P5" s="1315" t="s">
        <v>784</v>
      </c>
      <c r="Q5" s="1317" t="s">
        <v>771</v>
      </c>
    </row>
    <row r="6" spans="1:17" ht="186" customHeight="1" thickBot="1" x14ac:dyDescent="0.3">
      <c r="A6" s="1322"/>
      <c r="B6" s="1325"/>
      <c r="C6" s="1328"/>
      <c r="D6" s="1308"/>
      <c r="E6" s="1305"/>
      <c r="F6" s="616" t="s">
        <v>751</v>
      </c>
      <c r="G6" s="615" t="s">
        <v>752</v>
      </c>
      <c r="H6" s="615" t="s">
        <v>766</v>
      </c>
      <c r="I6" s="615" t="s">
        <v>785</v>
      </c>
      <c r="J6" s="1331"/>
      <c r="K6" s="1331"/>
      <c r="L6" s="1310"/>
      <c r="M6" s="1312"/>
      <c r="N6" s="1312"/>
      <c r="O6" s="1314"/>
      <c r="P6" s="1316"/>
      <c r="Q6" s="1318"/>
    </row>
    <row r="7" spans="1:17" ht="46.5" customHeight="1" thickBot="1" x14ac:dyDescent="0.3">
      <c r="A7" s="1301" t="s">
        <v>767</v>
      </c>
      <c r="B7" s="1302"/>
      <c r="C7" s="587">
        <f t="shared" ref="C7:Q7" si="0">SUM(C8:C23)</f>
        <v>99508</v>
      </c>
      <c r="D7" s="637">
        <f t="shared" si="0"/>
        <v>22427</v>
      </c>
      <c r="E7" s="638">
        <f t="shared" si="0"/>
        <v>77081</v>
      </c>
      <c r="F7" s="614">
        <f t="shared" si="0"/>
        <v>62054</v>
      </c>
      <c r="G7" s="612">
        <f t="shared" si="0"/>
        <v>8511</v>
      </c>
      <c r="H7" s="612">
        <f t="shared" si="0"/>
        <v>1294</v>
      </c>
      <c r="I7" s="613">
        <f t="shared" si="0"/>
        <v>5222</v>
      </c>
      <c r="J7" s="641">
        <f t="shared" si="0"/>
        <v>33627</v>
      </c>
      <c r="K7" s="641">
        <f>SUM(K8:K23)</f>
        <v>29186</v>
      </c>
      <c r="L7" s="639">
        <f t="shared" si="0"/>
        <v>562</v>
      </c>
      <c r="M7" s="782">
        <v>3902</v>
      </c>
      <c r="N7" s="640">
        <f t="shared" si="0"/>
        <v>84</v>
      </c>
      <c r="O7" s="611">
        <f t="shared" si="0"/>
        <v>31734</v>
      </c>
      <c r="P7" s="612">
        <f t="shared" si="0"/>
        <v>25125</v>
      </c>
      <c r="Q7" s="613">
        <f t="shared" si="0"/>
        <v>1406</v>
      </c>
    </row>
    <row r="8" spans="1:17" s="575" customFormat="1" ht="37.5" customHeight="1" x14ac:dyDescent="0.25">
      <c r="A8" s="585">
        <v>1</v>
      </c>
      <c r="B8" s="586" t="s">
        <v>739</v>
      </c>
      <c r="C8" s="617">
        <f>SUM(D8:E8)</f>
        <v>5736</v>
      </c>
      <c r="D8" s="618">
        <v>131</v>
      </c>
      <c r="E8" s="619">
        <f>+F8+G8+H8+I8</f>
        <v>5605</v>
      </c>
      <c r="F8" s="620">
        <v>411</v>
      </c>
      <c r="G8" s="621">
        <v>416</v>
      </c>
      <c r="H8" s="621"/>
      <c r="I8" s="622">
        <v>4778</v>
      </c>
      <c r="J8" s="623">
        <v>3</v>
      </c>
      <c r="K8" s="623">
        <v>65</v>
      </c>
      <c r="L8" s="620">
        <v>33</v>
      </c>
      <c r="M8" s="783">
        <v>35</v>
      </c>
      <c r="N8" s="622"/>
      <c r="O8" s="624"/>
      <c r="P8" s="621"/>
      <c r="Q8" s="622"/>
    </row>
    <row r="9" spans="1:17" s="575" customFormat="1" ht="54" customHeight="1" x14ac:dyDescent="0.25">
      <c r="A9" s="581">
        <v>2</v>
      </c>
      <c r="B9" s="583" t="s">
        <v>29</v>
      </c>
      <c r="C9" s="625">
        <f t="shared" ref="C9:C23" si="1">SUM(D9:E9)</f>
        <v>4075</v>
      </c>
      <c r="D9" s="626">
        <v>1756</v>
      </c>
      <c r="E9" s="627">
        <f t="shared" ref="E9:E23" si="2">+F9+G9+H9+I9</f>
        <v>2319</v>
      </c>
      <c r="F9" s="628">
        <v>1004</v>
      </c>
      <c r="G9" s="461">
        <v>1155</v>
      </c>
      <c r="H9" s="461">
        <v>69</v>
      </c>
      <c r="I9" s="629">
        <v>91</v>
      </c>
      <c r="J9" s="630">
        <v>513</v>
      </c>
      <c r="K9" s="630">
        <v>342</v>
      </c>
      <c r="L9" s="628">
        <v>20</v>
      </c>
      <c r="M9" s="784">
        <v>14</v>
      </c>
      <c r="N9" s="629"/>
      <c r="O9" s="459">
        <v>416</v>
      </c>
      <c r="P9" s="461">
        <v>14</v>
      </c>
      <c r="Q9" s="629">
        <v>391</v>
      </c>
    </row>
    <row r="10" spans="1:17" s="575" customFormat="1" ht="37.5" customHeight="1" x14ac:dyDescent="0.25">
      <c r="A10" s="581">
        <v>3</v>
      </c>
      <c r="B10" s="583" t="s">
        <v>408</v>
      </c>
      <c r="C10" s="625">
        <f t="shared" si="1"/>
        <v>1756</v>
      </c>
      <c r="D10" s="626">
        <v>1209</v>
      </c>
      <c r="E10" s="627">
        <f t="shared" si="2"/>
        <v>547</v>
      </c>
      <c r="F10" s="628">
        <v>260</v>
      </c>
      <c r="G10" s="461">
        <v>271</v>
      </c>
      <c r="H10" s="461">
        <v>16</v>
      </c>
      <c r="I10" s="629"/>
      <c r="J10" s="630">
        <v>188</v>
      </c>
      <c r="K10" s="630">
        <v>359</v>
      </c>
      <c r="L10" s="628">
        <v>35</v>
      </c>
      <c r="M10" s="784">
        <v>38</v>
      </c>
      <c r="N10" s="629"/>
      <c r="O10" s="459">
        <v>163</v>
      </c>
      <c r="P10" s="461">
        <v>261</v>
      </c>
      <c r="Q10" s="629">
        <v>50</v>
      </c>
    </row>
    <row r="11" spans="1:17" s="575" customFormat="1" ht="37.5" customHeight="1" x14ac:dyDescent="0.25">
      <c r="A11" s="581">
        <v>4</v>
      </c>
      <c r="B11" s="583" t="s">
        <v>255</v>
      </c>
      <c r="C11" s="625">
        <f t="shared" si="1"/>
        <v>2005</v>
      </c>
      <c r="D11" s="626">
        <v>1242</v>
      </c>
      <c r="E11" s="627">
        <f t="shared" si="2"/>
        <v>763</v>
      </c>
      <c r="F11" s="628">
        <v>109</v>
      </c>
      <c r="G11" s="461">
        <v>223</v>
      </c>
      <c r="H11" s="461">
        <v>431</v>
      </c>
      <c r="I11" s="629"/>
      <c r="J11" s="630">
        <v>176</v>
      </c>
      <c r="K11" s="630">
        <v>68</v>
      </c>
      <c r="L11" s="628">
        <v>35</v>
      </c>
      <c r="M11" s="784"/>
      <c r="N11" s="629"/>
      <c r="O11" s="459">
        <v>209</v>
      </c>
      <c r="P11" s="461"/>
      <c r="Q11" s="629"/>
    </row>
    <row r="12" spans="1:17" s="575" customFormat="1" ht="37.5" customHeight="1" x14ac:dyDescent="0.25">
      <c r="A12" s="581">
        <v>5</v>
      </c>
      <c r="B12" s="583" t="s">
        <v>74</v>
      </c>
      <c r="C12" s="625">
        <f t="shared" si="1"/>
        <v>1762</v>
      </c>
      <c r="D12" s="626">
        <v>1116</v>
      </c>
      <c r="E12" s="627">
        <f t="shared" si="2"/>
        <v>646</v>
      </c>
      <c r="F12" s="628">
        <v>299</v>
      </c>
      <c r="G12" s="461">
        <v>347</v>
      </c>
      <c r="H12" s="461"/>
      <c r="I12" s="629"/>
      <c r="J12" s="630">
        <v>248</v>
      </c>
      <c r="K12" s="630">
        <v>146</v>
      </c>
      <c r="L12" s="628">
        <v>18</v>
      </c>
      <c r="M12" s="784">
        <v>15</v>
      </c>
      <c r="N12" s="629"/>
      <c r="O12" s="459">
        <v>185</v>
      </c>
      <c r="P12" s="461">
        <v>163</v>
      </c>
      <c r="Q12" s="629">
        <v>13</v>
      </c>
    </row>
    <row r="13" spans="1:17" s="575" customFormat="1" ht="37.5" customHeight="1" x14ac:dyDescent="0.25">
      <c r="A13" s="581">
        <v>6</v>
      </c>
      <c r="B13" s="583" t="s">
        <v>90</v>
      </c>
      <c r="C13" s="625">
        <f t="shared" si="1"/>
        <v>4046</v>
      </c>
      <c r="D13" s="626">
        <v>2956</v>
      </c>
      <c r="E13" s="627">
        <f t="shared" si="2"/>
        <v>1090</v>
      </c>
      <c r="F13" s="628">
        <v>661</v>
      </c>
      <c r="G13" s="461">
        <v>419</v>
      </c>
      <c r="H13" s="461">
        <v>10</v>
      </c>
      <c r="I13" s="629"/>
      <c r="J13" s="630">
        <v>329</v>
      </c>
      <c r="K13" s="630">
        <v>332</v>
      </c>
      <c r="L13" s="628">
        <v>20</v>
      </c>
      <c r="M13" s="784">
        <v>25</v>
      </c>
      <c r="N13" s="629">
        <v>10</v>
      </c>
      <c r="O13" s="459">
        <v>297</v>
      </c>
      <c r="P13" s="461">
        <v>207</v>
      </c>
      <c r="Q13" s="629">
        <v>102</v>
      </c>
    </row>
    <row r="14" spans="1:17" s="575" customFormat="1" ht="37.5" customHeight="1" x14ac:dyDescent="0.25">
      <c r="A14" s="581">
        <v>7</v>
      </c>
      <c r="B14" s="583" t="s">
        <v>101</v>
      </c>
      <c r="C14" s="625">
        <f t="shared" si="1"/>
        <v>2930</v>
      </c>
      <c r="D14" s="626">
        <v>1802</v>
      </c>
      <c r="E14" s="627">
        <f t="shared" si="2"/>
        <v>1128</v>
      </c>
      <c r="F14" s="628">
        <v>861</v>
      </c>
      <c r="G14" s="461">
        <v>260</v>
      </c>
      <c r="H14" s="461"/>
      <c r="I14" s="629">
        <v>7</v>
      </c>
      <c r="J14" s="630">
        <v>667</v>
      </c>
      <c r="K14" s="630">
        <v>194</v>
      </c>
      <c r="L14" s="628">
        <v>139</v>
      </c>
      <c r="M14" s="784"/>
      <c r="N14" s="629">
        <v>22</v>
      </c>
      <c r="O14" s="459">
        <v>389</v>
      </c>
      <c r="P14" s="461">
        <v>260</v>
      </c>
      <c r="Q14" s="629">
        <v>51</v>
      </c>
    </row>
    <row r="15" spans="1:17" s="575" customFormat="1" ht="37.5" customHeight="1" x14ac:dyDescent="0.25">
      <c r="A15" s="581">
        <v>8</v>
      </c>
      <c r="B15" s="583" t="s">
        <v>114</v>
      </c>
      <c r="C15" s="625">
        <f t="shared" si="1"/>
        <v>1939</v>
      </c>
      <c r="D15" s="626">
        <v>1147</v>
      </c>
      <c r="E15" s="627">
        <f t="shared" si="2"/>
        <v>792</v>
      </c>
      <c r="F15" s="628">
        <v>350</v>
      </c>
      <c r="G15" s="461">
        <v>417</v>
      </c>
      <c r="H15" s="461"/>
      <c r="I15" s="629">
        <v>25</v>
      </c>
      <c r="J15" s="630">
        <v>475</v>
      </c>
      <c r="K15" s="630">
        <v>317</v>
      </c>
      <c r="L15" s="628">
        <v>25</v>
      </c>
      <c r="M15" s="784">
        <v>40</v>
      </c>
      <c r="N15" s="629"/>
      <c r="O15" s="459">
        <v>616</v>
      </c>
      <c r="P15" s="461">
        <v>23</v>
      </c>
      <c r="Q15" s="629">
        <v>88</v>
      </c>
    </row>
    <row r="16" spans="1:17" s="575" customFormat="1" ht="37.5" customHeight="1" x14ac:dyDescent="0.25">
      <c r="A16" s="581">
        <v>9</v>
      </c>
      <c r="B16" s="583" t="s">
        <v>131</v>
      </c>
      <c r="C16" s="625">
        <f t="shared" si="1"/>
        <v>5170</v>
      </c>
      <c r="D16" s="626">
        <v>1572</v>
      </c>
      <c r="E16" s="627">
        <f t="shared" si="2"/>
        <v>3598</v>
      </c>
      <c r="F16" s="628">
        <v>1320</v>
      </c>
      <c r="G16" s="461">
        <v>2098</v>
      </c>
      <c r="H16" s="461">
        <v>85</v>
      </c>
      <c r="I16" s="629">
        <v>95</v>
      </c>
      <c r="J16" s="630">
        <v>557</v>
      </c>
      <c r="K16" s="630">
        <v>462</v>
      </c>
      <c r="L16" s="628">
        <v>41</v>
      </c>
      <c r="M16" s="784">
        <v>27</v>
      </c>
      <c r="N16" s="629">
        <v>17</v>
      </c>
      <c r="O16" s="459">
        <v>526</v>
      </c>
      <c r="P16" s="461">
        <v>209</v>
      </c>
      <c r="Q16" s="629">
        <v>199</v>
      </c>
    </row>
    <row r="17" spans="1:17" s="576" customFormat="1" ht="37.5" customHeight="1" x14ac:dyDescent="0.25">
      <c r="A17" s="581">
        <v>10</v>
      </c>
      <c r="B17" s="583" t="s">
        <v>146</v>
      </c>
      <c r="C17" s="625">
        <f t="shared" si="1"/>
        <v>3717</v>
      </c>
      <c r="D17" s="626">
        <v>2350</v>
      </c>
      <c r="E17" s="627">
        <f t="shared" si="2"/>
        <v>1367</v>
      </c>
      <c r="F17" s="628">
        <v>293</v>
      </c>
      <c r="G17" s="461">
        <v>1074</v>
      </c>
      <c r="H17" s="461"/>
      <c r="I17" s="629"/>
      <c r="J17" s="630">
        <v>196</v>
      </c>
      <c r="K17" s="630">
        <v>106</v>
      </c>
      <c r="L17" s="628">
        <v>20</v>
      </c>
      <c r="M17" s="784"/>
      <c r="N17" s="629"/>
      <c r="O17" s="459">
        <v>282</v>
      </c>
      <c r="P17" s="461"/>
      <c r="Q17" s="629"/>
    </row>
    <row r="18" spans="1:17" s="575" customFormat="1" ht="37.5" customHeight="1" x14ac:dyDescent="0.25">
      <c r="A18" s="581">
        <v>11</v>
      </c>
      <c r="B18" s="583" t="s">
        <v>158</v>
      </c>
      <c r="C18" s="625">
        <f t="shared" si="1"/>
        <v>1428</v>
      </c>
      <c r="D18" s="626">
        <v>816</v>
      </c>
      <c r="E18" s="627">
        <f t="shared" si="2"/>
        <v>612</v>
      </c>
      <c r="F18" s="628">
        <v>500</v>
      </c>
      <c r="G18" s="461">
        <v>112</v>
      </c>
      <c r="H18" s="461"/>
      <c r="I18" s="629"/>
      <c r="J18" s="630">
        <v>118</v>
      </c>
      <c r="K18" s="630">
        <v>382</v>
      </c>
      <c r="L18" s="628">
        <v>3</v>
      </c>
      <c r="M18" s="784">
        <v>234</v>
      </c>
      <c r="N18" s="629"/>
      <c r="O18" s="459">
        <v>20</v>
      </c>
      <c r="P18" s="461">
        <v>234</v>
      </c>
      <c r="Q18" s="629">
        <v>9</v>
      </c>
    </row>
    <row r="19" spans="1:17" s="575" customFormat="1" ht="37.5" customHeight="1" x14ac:dyDescent="0.25">
      <c r="A19" s="581">
        <v>12</v>
      </c>
      <c r="B19" s="583" t="s">
        <v>409</v>
      </c>
      <c r="C19" s="625">
        <f t="shared" si="1"/>
        <v>2729</v>
      </c>
      <c r="D19" s="626">
        <v>1902</v>
      </c>
      <c r="E19" s="627">
        <f t="shared" si="2"/>
        <v>827</v>
      </c>
      <c r="F19" s="628">
        <v>280</v>
      </c>
      <c r="G19" s="461">
        <v>294</v>
      </c>
      <c r="H19" s="461">
        <v>167</v>
      </c>
      <c r="I19" s="629">
        <v>86</v>
      </c>
      <c r="J19" s="630">
        <v>375</v>
      </c>
      <c r="K19" s="630">
        <v>312</v>
      </c>
      <c r="L19" s="628">
        <v>90</v>
      </c>
      <c r="M19" s="784">
        <v>10</v>
      </c>
      <c r="N19" s="629"/>
      <c r="O19" s="459">
        <v>286</v>
      </c>
      <c r="P19" s="461">
        <v>139</v>
      </c>
      <c r="Q19" s="629">
        <v>162</v>
      </c>
    </row>
    <row r="20" spans="1:17" s="575" customFormat="1" ht="37.5" customHeight="1" x14ac:dyDescent="0.25">
      <c r="A20" s="581">
        <v>13</v>
      </c>
      <c r="B20" s="583" t="s">
        <v>201</v>
      </c>
      <c r="C20" s="625">
        <f t="shared" si="1"/>
        <v>2676</v>
      </c>
      <c r="D20" s="626">
        <v>1506</v>
      </c>
      <c r="E20" s="627">
        <f t="shared" si="2"/>
        <v>1170</v>
      </c>
      <c r="F20" s="628">
        <v>900</v>
      </c>
      <c r="G20" s="461">
        <v>270</v>
      </c>
      <c r="H20" s="461"/>
      <c r="I20" s="629"/>
      <c r="J20" s="630">
        <v>512</v>
      </c>
      <c r="K20" s="630">
        <v>388</v>
      </c>
      <c r="L20" s="628">
        <v>13</v>
      </c>
      <c r="M20" s="784">
        <v>22</v>
      </c>
      <c r="N20" s="629">
        <v>35</v>
      </c>
      <c r="O20" s="459">
        <v>268</v>
      </c>
      <c r="P20" s="461">
        <v>279</v>
      </c>
      <c r="Q20" s="629">
        <v>283</v>
      </c>
    </row>
    <row r="21" spans="1:17" s="575" customFormat="1" ht="37.5" customHeight="1" x14ac:dyDescent="0.25">
      <c r="A21" s="581">
        <v>14</v>
      </c>
      <c r="B21" s="583" t="s">
        <v>214</v>
      </c>
      <c r="C21" s="625">
        <f t="shared" si="1"/>
        <v>1109</v>
      </c>
      <c r="D21" s="626">
        <v>848</v>
      </c>
      <c r="E21" s="627">
        <f t="shared" si="2"/>
        <v>261</v>
      </c>
      <c r="F21" s="628">
        <v>119</v>
      </c>
      <c r="G21" s="461">
        <v>134</v>
      </c>
      <c r="H21" s="461">
        <v>5</v>
      </c>
      <c r="I21" s="629">
        <v>3</v>
      </c>
      <c r="J21" s="630">
        <v>117</v>
      </c>
      <c r="K21" s="630">
        <v>179</v>
      </c>
      <c r="L21" s="628">
        <v>10</v>
      </c>
      <c r="M21" s="784">
        <v>12</v>
      </c>
      <c r="N21" s="629"/>
      <c r="O21" s="459">
        <v>132</v>
      </c>
      <c r="P21" s="461">
        <v>89</v>
      </c>
      <c r="Q21" s="629">
        <v>53</v>
      </c>
    </row>
    <row r="22" spans="1:17" s="575" customFormat="1" ht="37.5" customHeight="1" x14ac:dyDescent="0.25">
      <c r="A22" s="581">
        <v>15</v>
      </c>
      <c r="B22" s="583" t="s">
        <v>226</v>
      </c>
      <c r="C22" s="625">
        <f t="shared" si="1"/>
        <v>2584</v>
      </c>
      <c r="D22" s="626">
        <v>1854</v>
      </c>
      <c r="E22" s="627">
        <f t="shared" si="2"/>
        <v>730</v>
      </c>
      <c r="F22" s="628">
        <v>336</v>
      </c>
      <c r="G22" s="461">
        <v>394</v>
      </c>
      <c r="H22" s="461"/>
      <c r="I22" s="629"/>
      <c r="J22" s="630">
        <v>227</v>
      </c>
      <c r="K22" s="630">
        <v>109</v>
      </c>
      <c r="L22" s="628">
        <v>28</v>
      </c>
      <c r="M22" s="784">
        <v>10</v>
      </c>
      <c r="N22" s="629"/>
      <c r="O22" s="459">
        <v>151</v>
      </c>
      <c r="P22" s="461">
        <v>142</v>
      </c>
      <c r="Q22" s="629">
        <v>5</v>
      </c>
    </row>
    <row r="23" spans="1:17" s="575" customFormat="1" ht="52.5" customHeight="1" thickBot="1" x14ac:dyDescent="0.3">
      <c r="A23" s="582">
        <v>16</v>
      </c>
      <c r="B23" s="584" t="s">
        <v>768</v>
      </c>
      <c r="C23" s="631">
        <f t="shared" si="1"/>
        <v>55846</v>
      </c>
      <c r="D23" s="632">
        <v>220</v>
      </c>
      <c r="E23" s="633">
        <f t="shared" si="2"/>
        <v>55626</v>
      </c>
      <c r="F23" s="634">
        <v>54351</v>
      </c>
      <c r="G23" s="475">
        <v>627</v>
      </c>
      <c r="H23" s="475">
        <v>511</v>
      </c>
      <c r="I23" s="635">
        <v>137</v>
      </c>
      <c r="J23" s="636">
        <v>28926</v>
      </c>
      <c r="K23" s="636">
        <v>25425</v>
      </c>
      <c r="L23" s="634">
        <v>32</v>
      </c>
      <c r="M23" s="785">
        <v>3420</v>
      </c>
      <c r="N23" s="635"/>
      <c r="O23" s="473">
        <v>27794</v>
      </c>
      <c r="P23" s="475">
        <v>23105</v>
      </c>
      <c r="Q23" s="635"/>
    </row>
    <row r="24" spans="1:17" ht="22.5" x14ac:dyDescent="0.25">
      <c r="B24" s="675" t="s">
        <v>795</v>
      </c>
    </row>
  </sheetData>
  <mergeCells count="21">
    <mergeCell ref="P1:Q1"/>
    <mergeCell ref="A4:A6"/>
    <mergeCell ref="B4:B6"/>
    <mergeCell ref="C4:C6"/>
    <mergeCell ref="D4:I4"/>
    <mergeCell ref="J4:J6"/>
    <mergeCell ref="K4:K6"/>
    <mergeCell ref="L4:N4"/>
    <mergeCell ref="A7:B7"/>
    <mergeCell ref="B2:Q2"/>
    <mergeCell ref="E5:E6"/>
    <mergeCell ref="A3:Q3"/>
    <mergeCell ref="O4:Q4"/>
    <mergeCell ref="D5:D6"/>
    <mergeCell ref="F5:I5"/>
    <mergeCell ref="L5:L6"/>
    <mergeCell ref="N5:N6"/>
    <mergeCell ref="O5:O6"/>
    <mergeCell ref="P5:P6"/>
    <mergeCell ref="Q5:Q6"/>
    <mergeCell ref="M5:M6"/>
  </mergeCells>
  <conditionalFormatting sqref="A2 C5:E5 F4:I5 A11:I11 B13:B22 C13:I23 B7:I7 A13:A23 A4:B10 D6">
    <cfRule type="cellIs" dxfId="169" priority="4" operator="lessThan">
      <formula>0</formula>
    </cfRule>
  </conditionalFormatting>
  <conditionalFormatting sqref="B23">
    <cfRule type="cellIs" dxfId="168" priority="3" operator="lessThan">
      <formula>0</formula>
    </cfRule>
  </conditionalFormatting>
  <conditionalFormatting sqref="D7:E7">
    <cfRule type="cellIs" dxfId="167" priority="2" operator="lessThan">
      <formula>0</formula>
    </cfRule>
  </conditionalFormatting>
  <conditionalFormatting sqref="A12:I12">
    <cfRule type="cellIs" dxfId="166" priority="1" operator="lessThan">
      <formula>0</formula>
    </cfRule>
  </conditionalFormatting>
  <printOptions horizontalCentered="1"/>
  <pageMargins left="0.39370078740157483" right="0.27559055118110237" top="0.35433070866141736" bottom="0.35433070866141736" header="0" footer="0"/>
  <pageSetup paperSize="9" scale="5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P28"/>
  <sheetViews>
    <sheetView view="pageBreakPreview" zoomScale="70" zoomScaleNormal="40" zoomScaleSheetLayoutView="70" workbookViewId="0">
      <selection activeCell="F8" sqref="F8"/>
    </sheetView>
  </sheetViews>
  <sheetFormatPr defaultColWidth="8.85546875" defaultRowHeight="18.75" x14ac:dyDescent="0.25"/>
  <cols>
    <col min="1" max="1" width="6.7109375" style="574" customWidth="1"/>
    <col min="2" max="2" width="27.42578125" style="574" customWidth="1"/>
    <col min="3" max="3" width="22.5703125" style="577" customWidth="1"/>
    <col min="4" max="4" width="15.85546875" style="577" customWidth="1"/>
    <col min="5" max="5" width="15.28515625" style="577" customWidth="1"/>
    <col min="6" max="6" width="12.28515625" style="577" customWidth="1"/>
    <col min="7" max="7" width="9" style="577" customWidth="1"/>
    <col min="8" max="8" width="15.5703125" style="577" customWidth="1"/>
    <col min="9" max="9" width="10.5703125" style="577" customWidth="1"/>
    <col min="10" max="10" width="24.140625" style="577" customWidth="1"/>
    <col min="11" max="11" width="12.85546875" style="577" customWidth="1"/>
    <col min="12" max="12" width="13.42578125" style="577" customWidth="1"/>
    <col min="13" max="13" width="12" style="577" customWidth="1"/>
    <col min="14" max="14" width="9.5703125" style="577" customWidth="1"/>
    <col min="15" max="15" width="15.85546875" style="577" customWidth="1"/>
    <col min="16" max="16" width="13.140625" style="577" bestFit="1" customWidth="1"/>
    <col min="17" max="16384" width="8.85546875" style="577"/>
  </cols>
  <sheetData>
    <row r="1" spans="1:16" ht="12" customHeight="1" x14ac:dyDescent="0.25">
      <c r="I1" s="578"/>
      <c r="J1" s="578"/>
      <c r="K1" s="578"/>
      <c r="L1" s="578"/>
      <c r="M1" s="578"/>
      <c r="N1" s="578"/>
      <c r="O1" s="1337"/>
      <c r="P1" s="1337"/>
    </row>
    <row r="2" spans="1:16" ht="52.5" customHeight="1" x14ac:dyDescent="0.25">
      <c r="A2" s="1303" t="s">
        <v>857</v>
      </c>
      <c r="B2" s="1303"/>
      <c r="C2" s="1303"/>
      <c r="D2" s="1303"/>
      <c r="E2" s="1303"/>
      <c r="F2" s="1303"/>
      <c r="G2" s="1303"/>
      <c r="H2" s="1303"/>
      <c r="I2" s="1303"/>
      <c r="J2" s="1303"/>
      <c r="K2" s="1303"/>
      <c r="L2" s="1303"/>
      <c r="M2" s="1303"/>
      <c r="N2" s="1303"/>
      <c r="O2" s="1303"/>
      <c r="P2" s="1303"/>
    </row>
    <row r="3" spans="1:16" ht="26.25" customHeight="1" x14ac:dyDescent="0.25">
      <c r="A3" s="1303" t="s">
        <v>740</v>
      </c>
      <c r="B3" s="1303"/>
      <c r="C3" s="1303"/>
      <c r="D3" s="1303"/>
      <c r="E3" s="1303"/>
      <c r="F3" s="1303"/>
      <c r="G3" s="1303"/>
      <c r="H3" s="1303"/>
      <c r="I3" s="1303"/>
      <c r="J3" s="1303"/>
      <c r="K3" s="1303"/>
      <c r="L3" s="1303"/>
      <c r="M3" s="1303"/>
      <c r="N3" s="1303"/>
      <c r="O3" s="1303"/>
      <c r="P3" s="1303"/>
    </row>
    <row r="4" spans="1:16" ht="6" customHeight="1" thickBot="1" x14ac:dyDescent="0.3">
      <c r="A4" s="610"/>
      <c r="B4" s="610"/>
      <c r="C4" s="610"/>
      <c r="D4" s="610"/>
      <c r="E4" s="610"/>
      <c r="F4" s="610"/>
      <c r="G4" s="610"/>
      <c r="H4" s="610"/>
      <c r="I4" s="610"/>
      <c r="J4" s="610"/>
      <c r="K4" s="610"/>
      <c r="L4" s="610"/>
      <c r="M4" s="610"/>
      <c r="N4" s="610"/>
      <c r="O4" s="610"/>
      <c r="P4" s="610"/>
    </row>
    <row r="5" spans="1:16" ht="19.5" customHeight="1" thickBot="1" x14ac:dyDescent="0.3">
      <c r="A5" s="1343" t="s">
        <v>448</v>
      </c>
      <c r="B5" s="1345" t="s">
        <v>432</v>
      </c>
      <c r="C5" s="1338" t="s">
        <v>775</v>
      </c>
      <c r="D5" s="1340" t="s">
        <v>765</v>
      </c>
      <c r="E5" s="1341"/>
      <c r="F5" s="1341"/>
      <c r="G5" s="1341"/>
      <c r="H5" s="1341"/>
      <c r="I5" s="1342"/>
      <c r="J5" s="1338" t="s">
        <v>776</v>
      </c>
      <c r="K5" s="1340" t="s">
        <v>765</v>
      </c>
      <c r="L5" s="1341"/>
      <c r="M5" s="1341"/>
      <c r="N5" s="1341"/>
      <c r="O5" s="1341"/>
      <c r="P5" s="1342"/>
    </row>
    <row r="6" spans="1:16" ht="131.25" customHeight="1" thickBot="1" x14ac:dyDescent="0.3">
      <c r="A6" s="1344"/>
      <c r="B6" s="1346"/>
      <c r="C6" s="1339"/>
      <c r="D6" s="607" t="s">
        <v>782</v>
      </c>
      <c r="E6" s="608" t="s">
        <v>777</v>
      </c>
      <c r="F6" s="608" t="s">
        <v>778</v>
      </c>
      <c r="G6" s="608" t="s">
        <v>779</v>
      </c>
      <c r="H6" s="608" t="s">
        <v>780</v>
      </c>
      <c r="I6" s="609" t="s">
        <v>781</v>
      </c>
      <c r="J6" s="1339"/>
      <c r="K6" s="607" t="s">
        <v>782</v>
      </c>
      <c r="L6" s="608" t="s">
        <v>777</v>
      </c>
      <c r="M6" s="608" t="s">
        <v>778</v>
      </c>
      <c r="N6" s="608" t="s">
        <v>779</v>
      </c>
      <c r="O6" s="608" t="s">
        <v>780</v>
      </c>
      <c r="P6" s="609" t="s">
        <v>781</v>
      </c>
    </row>
    <row r="7" spans="1:16" ht="41.25" customHeight="1" thickBot="1" x14ac:dyDescent="0.3">
      <c r="A7" s="1335" t="s">
        <v>767</v>
      </c>
      <c r="B7" s="1336"/>
      <c r="C7" s="587">
        <f t="shared" ref="C7:P7" si="0">SUM(C8:C23)</f>
        <v>77081</v>
      </c>
      <c r="D7" s="588">
        <f t="shared" si="0"/>
        <v>23992</v>
      </c>
      <c r="E7" s="589">
        <f t="shared" si="0"/>
        <v>50392</v>
      </c>
      <c r="F7" s="589">
        <f t="shared" si="0"/>
        <v>202</v>
      </c>
      <c r="G7" s="589">
        <f t="shared" si="0"/>
        <v>254</v>
      </c>
      <c r="H7" s="589">
        <f t="shared" si="0"/>
        <v>325</v>
      </c>
      <c r="I7" s="590">
        <f t="shared" si="0"/>
        <v>1916</v>
      </c>
      <c r="J7" s="591">
        <f t="shared" si="0"/>
        <v>22427</v>
      </c>
      <c r="K7" s="588">
        <f t="shared" si="0"/>
        <v>12112</v>
      </c>
      <c r="L7" s="589">
        <f t="shared" si="0"/>
        <v>6219</v>
      </c>
      <c r="M7" s="589">
        <f t="shared" si="0"/>
        <v>214</v>
      </c>
      <c r="N7" s="589">
        <f t="shared" si="0"/>
        <v>219</v>
      </c>
      <c r="O7" s="589">
        <f t="shared" si="0"/>
        <v>269</v>
      </c>
      <c r="P7" s="590">
        <f t="shared" si="0"/>
        <v>3394</v>
      </c>
    </row>
    <row r="8" spans="1:16" ht="37.5" customHeight="1" x14ac:dyDescent="0.25">
      <c r="A8" s="581">
        <v>1</v>
      </c>
      <c r="B8" s="583" t="s">
        <v>739</v>
      </c>
      <c r="C8" s="592">
        <f>SUM(D8:I8)</f>
        <v>5605</v>
      </c>
      <c r="D8" s="593">
        <v>2787</v>
      </c>
      <c r="E8" s="594">
        <v>2368</v>
      </c>
      <c r="F8" s="594"/>
      <c r="G8" s="594"/>
      <c r="H8" s="594">
        <v>46</v>
      </c>
      <c r="I8" s="595">
        <v>404</v>
      </c>
      <c r="J8" s="596">
        <f>SUM(K8:P8)</f>
        <v>131</v>
      </c>
      <c r="K8" s="593">
        <v>9</v>
      </c>
      <c r="L8" s="594">
        <v>21</v>
      </c>
      <c r="M8" s="594"/>
      <c r="N8" s="594"/>
      <c r="O8" s="594"/>
      <c r="P8" s="595">
        <v>101</v>
      </c>
    </row>
    <row r="9" spans="1:16" ht="54" customHeight="1" x14ac:dyDescent="0.25">
      <c r="A9" s="581">
        <v>2</v>
      </c>
      <c r="B9" s="583" t="s">
        <v>29</v>
      </c>
      <c r="C9" s="597">
        <f t="shared" ref="C9:C23" si="1">SUM(D9:I9)</f>
        <v>2319</v>
      </c>
      <c r="D9" s="598">
        <v>1376</v>
      </c>
      <c r="E9" s="599">
        <v>811</v>
      </c>
      <c r="F9" s="599">
        <v>23</v>
      </c>
      <c r="G9" s="599">
        <v>42</v>
      </c>
      <c r="H9" s="599">
        <v>23</v>
      </c>
      <c r="I9" s="600">
        <v>44</v>
      </c>
      <c r="J9" s="601">
        <f t="shared" ref="J9:J23" si="2">SUM(K9:P9)</f>
        <v>1756</v>
      </c>
      <c r="K9" s="598">
        <v>685</v>
      </c>
      <c r="L9" s="599">
        <v>735</v>
      </c>
      <c r="M9" s="599">
        <v>7</v>
      </c>
      <c r="N9" s="599">
        <v>25</v>
      </c>
      <c r="O9" s="599">
        <v>19</v>
      </c>
      <c r="P9" s="600">
        <v>285</v>
      </c>
    </row>
    <row r="10" spans="1:16" ht="37.5" customHeight="1" x14ac:dyDescent="0.25">
      <c r="A10" s="581">
        <v>3</v>
      </c>
      <c r="B10" s="583" t="s">
        <v>408</v>
      </c>
      <c r="C10" s="597">
        <f t="shared" si="1"/>
        <v>547</v>
      </c>
      <c r="D10" s="598">
        <v>211</v>
      </c>
      <c r="E10" s="599">
        <v>277</v>
      </c>
      <c r="F10" s="599"/>
      <c r="G10" s="599">
        <v>26</v>
      </c>
      <c r="H10" s="599">
        <v>3</v>
      </c>
      <c r="I10" s="600">
        <v>30</v>
      </c>
      <c r="J10" s="601">
        <f t="shared" si="2"/>
        <v>1209</v>
      </c>
      <c r="K10" s="598">
        <v>553</v>
      </c>
      <c r="L10" s="599">
        <v>335</v>
      </c>
      <c r="M10" s="599">
        <v>4</v>
      </c>
      <c r="N10" s="599">
        <v>1</v>
      </c>
      <c r="O10" s="599">
        <v>15</v>
      </c>
      <c r="P10" s="600">
        <v>301</v>
      </c>
    </row>
    <row r="11" spans="1:16" ht="37.5" customHeight="1" x14ac:dyDescent="0.25">
      <c r="A11" s="581">
        <v>4</v>
      </c>
      <c r="B11" s="583" t="s">
        <v>255</v>
      </c>
      <c r="C11" s="597">
        <f t="shared" si="1"/>
        <v>763</v>
      </c>
      <c r="D11" s="598">
        <v>278</v>
      </c>
      <c r="E11" s="599">
        <v>369</v>
      </c>
      <c r="F11" s="599">
        <v>23</v>
      </c>
      <c r="G11" s="599">
        <v>8</v>
      </c>
      <c r="H11" s="599">
        <v>34</v>
      </c>
      <c r="I11" s="600">
        <v>51</v>
      </c>
      <c r="J11" s="601">
        <f t="shared" si="2"/>
        <v>1242</v>
      </c>
      <c r="K11" s="598">
        <v>855</v>
      </c>
      <c r="L11" s="599">
        <v>157</v>
      </c>
      <c r="M11" s="599">
        <v>13</v>
      </c>
      <c r="N11" s="599">
        <v>33</v>
      </c>
      <c r="O11" s="599">
        <v>56</v>
      </c>
      <c r="P11" s="600">
        <v>128</v>
      </c>
    </row>
    <row r="12" spans="1:16" ht="37.5" customHeight="1" x14ac:dyDescent="0.25">
      <c r="A12" s="581">
        <v>5</v>
      </c>
      <c r="B12" s="583" t="s">
        <v>74</v>
      </c>
      <c r="C12" s="597">
        <f t="shared" si="1"/>
        <v>646</v>
      </c>
      <c r="D12" s="598">
        <v>329</v>
      </c>
      <c r="E12" s="599">
        <v>281</v>
      </c>
      <c r="F12" s="599"/>
      <c r="G12" s="599"/>
      <c r="H12" s="599"/>
      <c r="I12" s="600">
        <v>36</v>
      </c>
      <c r="J12" s="601">
        <f t="shared" si="2"/>
        <v>1116</v>
      </c>
      <c r="K12" s="598">
        <v>658</v>
      </c>
      <c r="L12" s="599">
        <v>276</v>
      </c>
      <c r="M12" s="599">
        <v>14</v>
      </c>
      <c r="N12" s="599">
        <v>12</v>
      </c>
      <c r="O12" s="599"/>
      <c r="P12" s="600">
        <v>156</v>
      </c>
    </row>
    <row r="13" spans="1:16" ht="37.5" customHeight="1" x14ac:dyDescent="0.25">
      <c r="A13" s="581">
        <v>6</v>
      </c>
      <c r="B13" s="583" t="s">
        <v>90</v>
      </c>
      <c r="C13" s="597">
        <f t="shared" si="1"/>
        <v>1090</v>
      </c>
      <c r="D13" s="598">
        <v>270</v>
      </c>
      <c r="E13" s="599">
        <v>419</v>
      </c>
      <c r="F13" s="599">
        <v>18</v>
      </c>
      <c r="G13" s="599">
        <v>42</v>
      </c>
      <c r="H13" s="599"/>
      <c r="I13" s="600">
        <v>341</v>
      </c>
      <c r="J13" s="601">
        <f t="shared" si="2"/>
        <v>2956</v>
      </c>
      <c r="K13" s="598">
        <v>1617</v>
      </c>
      <c r="L13" s="599">
        <v>565</v>
      </c>
      <c r="M13" s="599">
        <v>8</v>
      </c>
      <c r="N13" s="599">
        <v>37</v>
      </c>
      <c r="O13" s="599">
        <v>13</v>
      </c>
      <c r="P13" s="600">
        <v>716</v>
      </c>
    </row>
    <row r="14" spans="1:16" ht="37.5" customHeight="1" x14ac:dyDescent="0.25">
      <c r="A14" s="581">
        <v>7</v>
      </c>
      <c r="B14" s="583" t="s">
        <v>101</v>
      </c>
      <c r="C14" s="597">
        <f t="shared" si="1"/>
        <v>1128</v>
      </c>
      <c r="D14" s="598">
        <v>501</v>
      </c>
      <c r="E14" s="599">
        <v>544</v>
      </c>
      <c r="F14" s="599">
        <v>4</v>
      </c>
      <c r="G14" s="599">
        <v>10</v>
      </c>
      <c r="H14" s="599">
        <v>18</v>
      </c>
      <c r="I14" s="600">
        <v>51</v>
      </c>
      <c r="J14" s="601">
        <f t="shared" si="2"/>
        <v>1802</v>
      </c>
      <c r="K14" s="598">
        <v>1222</v>
      </c>
      <c r="L14" s="599">
        <v>362</v>
      </c>
      <c r="M14" s="599">
        <v>2</v>
      </c>
      <c r="N14" s="599">
        <v>12</v>
      </c>
      <c r="O14" s="599">
        <v>25</v>
      </c>
      <c r="P14" s="600">
        <v>179</v>
      </c>
    </row>
    <row r="15" spans="1:16" ht="37.5" customHeight="1" x14ac:dyDescent="0.25">
      <c r="A15" s="581">
        <v>8</v>
      </c>
      <c r="B15" s="583" t="s">
        <v>114</v>
      </c>
      <c r="C15" s="597">
        <f t="shared" si="1"/>
        <v>792</v>
      </c>
      <c r="D15" s="598">
        <v>411</v>
      </c>
      <c r="E15" s="599">
        <v>340</v>
      </c>
      <c r="F15" s="599"/>
      <c r="G15" s="599"/>
      <c r="H15" s="599">
        <v>4</v>
      </c>
      <c r="I15" s="600">
        <v>37</v>
      </c>
      <c r="J15" s="601">
        <f t="shared" si="2"/>
        <v>1147</v>
      </c>
      <c r="K15" s="598">
        <v>800</v>
      </c>
      <c r="L15" s="599">
        <v>155</v>
      </c>
      <c r="M15" s="599">
        <v>3</v>
      </c>
      <c r="N15" s="599">
        <v>1</v>
      </c>
      <c r="O15" s="599"/>
      <c r="P15" s="600">
        <v>188</v>
      </c>
    </row>
    <row r="16" spans="1:16" ht="37.5" customHeight="1" x14ac:dyDescent="0.25">
      <c r="A16" s="581">
        <v>9</v>
      </c>
      <c r="B16" s="583" t="s">
        <v>131</v>
      </c>
      <c r="C16" s="597">
        <f t="shared" si="1"/>
        <v>3598</v>
      </c>
      <c r="D16" s="598">
        <v>1513</v>
      </c>
      <c r="E16" s="599">
        <v>1622</v>
      </c>
      <c r="F16" s="599">
        <v>87</v>
      </c>
      <c r="G16" s="599">
        <v>122</v>
      </c>
      <c r="H16" s="599">
        <v>82</v>
      </c>
      <c r="I16" s="600">
        <v>172</v>
      </c>
      <c r="J16" s="601">
        <f t="shared" si="2"/>
        <v>1572</v>
      </c>
      <c r="K16" s="598">
        <v>1149</v>
      </c>
      <c r="L16" s="599">
        <v>236</v>
      </c>
      <c r="M16" s="599">
        <v>1</v>
      </c>
      <c r="N16" s="599">
        <v>18</v>
      </c>
      <c r="O16" s="599"/>
      <c r="P16" s="600">
        <v>168</v>
      </c>
    </row>
    <row r="17" spans="1:16" s="579" customFormat="1" ht="37.5" customHeight="1" x14ac:dyDescent="0.25">
      <c r="A17" s="581">
        <v>10</v>
      </c>
      <c r="B17" s="583" t="s">
        <v>146</v>
      </c>
      <c r="C17" s="597">
        <f t="shared" si="1"/>
        <v>1367</v>
      </c>
      <c r="D17" s="598">
        <v>313</v>
      </c>
      <c r="E17" s="599">
        <v>940</v>
      </c>
      <c r="F17" s="599">
        <v>9</v>
      </c>
      <c r="G17" s="599"/>
      <c r="H17" s="599">
        <v>13</v>
      </c>
      <c r="I17" s="600">
        <v>92</v>
      </c>
      <c r="J17" s="601">
        <f t="shared" si="2"/>
        <v>2350</v>
      </c>
      <c r="K17" s="598">
        <v>632</v>
      </c>
      <c r="L17" s="599">
        <v>1268</v>
      </c>
      <c r="M17" s="599">
        <v>12</v>
      </c>
      <c r="N17" s="599"/>
      <c r="O17" s="599"/>
      <c r="P17" s="600">
        <v>438</v>
      </c>
    </row>
    <row r="18" spans="1:16" ht="37.5" customHeight="1" x14ac:dyDescent="0.25">
      <c r="A18" s="581">
        <v>11</v>
      </c>
      <c r="B18" s="583" t="s">
        <v>158</v>
      </c>
      <c r="C18" s="597">
        <f t="shared" si="1"/>
        <v>612</v>
      </c>
      <c r="D18" s="598">
        <v>291</v>
      </c>
      <c r="E18" s="599">
        <v>280</v>
      </c>
      <c r="F18" s="599"/>
      <c r="G18" s="599"/>
      <c r="H18" s="599"/>
      <c r="I18" s="600">
        <v>41</v>
      </c>
      <c r="J18" s="601">
        <f t="shared" si="2"/>
        <v>816</v>
      </c>
      <c r="K18" s="598">
        <v>613</v>
      </c>
      <c r="L18" s="599">
        <v>110</v>
      </c>
      <c r="M18" s="599"/>
      <c r="N18" s="599">
        <v>6</v>
      </c>
      <c r="O18" s="599">
        <v>2</v>
      </c>
      <c r="P18" s="600">
        <v>85</v>
      </c>
    </row>
    <row r="19" spans="1:16" ht="37.5" customHeight="1" x14ac:dyDescent="0.25">
      <c r="A19" s="581">
        <v>12</v>
      </c>
      <c r="B19" s="583" t="s">
        <v>409</v>
      </c>
      <c r="C19" s="597">
        <f t="shared" si="1"/>
        <v>827</v>
      </c>
      <c r="D19" s="598">
        <v>381</v>
      </c>
      <c r="E19" s="599">
        <v>298</v>
      </c>
      <c r="F19" s="599">
        <v>25</v>
      </c>
      <c r="G19" s="599"/>
      <c r="H19" s="599">
        <v>51</v>
      </c>
      <c r="I19" s="600">
        <v>72</v>
      </c>
      <c r="J19" s="601">
        <f t="shared" si="2"/>
        <v>1902</v>
      </c>
      <c r="K19" s="598">
        <v>724</v>
      </c>
      <c r="L19" s="599">
        <v>812</v>
      </c>
      <c r="M19" s="599">
        <v>90</v>
      </c>
      <c r="N19" s="599">
        <v>10</v>
      </c>
      <c r="O19" s="599">
        <v>117</v>
      </c>
      <c r="P19" s="600">
        <v>149</v>
      </c>
    </row>
    <row r="20" spans="1:16" ht="37.5" customHeight="1" x14ac:dyDescent="0.25">
      <c r="A20" s="581">
        <v>13</v>
      </c>
      <c r="B20" s="583" t="s">
        <v>201</v>
      </c>
      <c r="C20" s="597">
        <f t="shared" si="1"/>
        <v>1170</v>
      </c>
      <c r="D20" s="598">
        <v>311</v>
      </c>
      <c r="E20" s="599">
        <v>582</v>
      </c>
      <c r="F20" s="599">
        <v>2</v>
      </c>
      <c r="G20" s="599"/>
      <c r="H20" s="599">
        <v>21</v>
      </c>
      <c r="I20" s="600">
        <v>254</v>
      </c>
      <c r="J20" s="601">
        <f t="shared" si="2"/>
        <v>1506</v>
      </c>
      <c r="K20" s="598">
        <v>892</v>
      </c>
      <c r="L20" s="599">
        <v>366</v>
      </c>
      <c r="M20" s="599">
        <v>2</v>
      </c>
      <c r="N20" s="599">
        <v>8</v>
      </c>
      <c r="O20" s="599">
        <v>17</v>
      </c>
      <c r="P20" s="600">
        <v>221</v>
      </c>
    </row>
    <row r="21" spans="1:16" ht="37.5" customHeight="1" x14ac:dyDescent="0.25">
      <c r="A21" s="581">
        <v>14</v>
      </c>
      <c r="B21" s="583" t="s">
        <v>214</v>
      </c>
      <c r="C21" s="597">
        <f t="shared" si="1"/>
        <v>261</v>
      </c>
      <c r="D21" s="598">
        <v>93</v>
      </c>
      <c r="E21" s="599">
        <v>147</v>
      </c>
      <c r="F21" s="599"/>
      <c r="G21" s="599">
        <v>1</v>
      </c>
      <c r="H21" s="599">
        <v>9</v>
      </c>
      <c r="I21" s="600">
        <v>11</v>
      </c>
      <c r="J21" s="601">
        <f t="shared" si="2"/>
        <v>848</v>
      </c>
      <c r="K21" s="598">
        <v>549</v>
      </c>
      <c r="L21" s="599">
        <v>138</v>
      </c>
      <c r="M21" s="599">
        <v>1</v>
      </c>
      <c r="N21" s="599">
        <v>19</v>
      </c>
      <c r="O21" s="599">
        <v>5</v>
      </c>
      <c r="P21" s="600">
        <v>136</v>
      </c>
    </row>
    <row r="22" spans="1:16" ht="37.5" customHeight="1" x14ac:dyDescent="0.25">
      <c r="A22" s="581">
        <v>15</v>
      </c>
      <c r="B22" s="583" t="s">
        <v>226</v>
      </c>
      <c r="C22" s="597">
        <f t="shared" si="1"/>
        <v>730</v>
      </c>
      <c r="D22" s="598">
        <v>336</v>
      </c>
      <c r="E22" s="599">
        <v>394</v>
      </c>
      <c r="F22" s="599"/>
      <c r="G22" s="599"/>
      <c r="H22" s="599"/>
      <c r="I22" s="600"/>
      <c r="J22" s="601">
        <f t="shared" si="2"/>
        <v>1854</v>
      </c>
      <c r="K22" s="598">
        <v>1062</v>
      </c>
      <c r="L22" s="599">
        <v>612</v>
      </c>
      <c r="M22" s="599">
        <v>40</v>
      </c>
      <c r="N22" s="599">
        <v>37</v>
      </c>
      <c r="O22" s="599"/>
      <c r="P22" s="600">
        <v>103</v>
      </c>
    </row>
    <row r="23" spans="1:16" ht="44.25" customHeight="1" thickBot="1" x14ac:dyDescent="0.3">
      <c r="A23" s="582">
        <v>16</v>
      </c>
      <c r="B23" s="584" t="s">
        <v>768</v>
      </c>
      <c r="C23" s="602">
        <f t="shared" si="1"/>
        <v>55626</v>
      </c>
      <c r="D23" s="603">
        <v>14591</v>
      </c>
      <c r="E23" s="604">
        <v>40720</v>
      </c>
      <c r="F23" s="604">
        <v>11</v>
      </c>
      <c r="G23" s="604">
        <v>3</v>
      </c>
      <c r="H23" s="604">
        <v>21</v>
      </c>
      <c r="I23" s="605">
        <v>280</v>
      </c>
      <c r="J23" s="606">
        <f t="shared" si="2"/>
        <v>220</v>
      </c>
      <c r="K23" s="603">
        <v>92</v>
      </c>
      <c r="L23" s="604">
        <v>71</v>
      </c>
      <c r="M23" s="604">
        <v>17</v>
      </c>
      <c r="N23" s="604"/>
      <c r="O23" s="604"/>
      <c r="P23" s="605">
        <v>40</v>
      </c>
    </row>
    <row r="24" spans="1:16" ht="20.25" x14ac:dyDescent="0.25">
      <c r="B24" s="676" t="s">
        <v>796</v>
      </c>
    </row>
    <row r="28" spans="1:16" ht="26.25" x14ac:dyDescent="0.25">
      <c r="H28" s="580"/>
    </row>
  </sheetData>
  <mergeCells count="10">
    <mergeCell ref="A7:B7"/>
    <mergeCell ref="O1:P1"/>
    <mergeCell ref="A2:P2"/>
    <mergeCell ref="A3:P3"/>
    <mergeCell ref="C5:C6"/>
    <mergeCell ref="D5:I5"/>
    <mergeCell ref="J5:J6"/>
    <mergeCell ref="K5:P5"/>
    <mergeCell ref="A5:A6"/>
    <mergeCell ref="B5:B6"/>
  </mergeCells>
  <conditionalFormatting sqref="A2:A4 C11:H11 D6:D7 C13:H23 C5:H5 A5:B7">
    <cfRule type="cellIs" dxfId="165" priority="11" operator="lessThan">
      <formula>0</formula>
    </cfRule>
  </conditionalFormatting>
  <conditionalFormatting sqref="B13:B22 A13:A23 A8:B11">
    <cfRule type="cellIs" dxfId="164" priority="7" operator="lessThan">
      <formula>0</formula>
    </cfRule>
  </conditionalFormatting>
  <conditionalFormatting sqref="C12:H12">
    <cfRule type="cellIs" dxfId="163" priority="8" operator="lessThan">
      <formula>0</formula>
    </cfRule>
  </conditionalFormatting>
  <conditionalFormatting sqref="B23">
    <cfRule type="cellIs" dxfId="162" priority="6" operator="lessThan">
      <formula>0</formula>
    </cfRule>
  </conditionalFormatting>
  <conditionalFormatting sqref="A12:B12">
    <cfRule type="cellIs" dxfId="161" priority="5" operator="lessThan">
      <formula>0</formula>
    </cfRule>
  </conditionalFormatting>
  <conditionalFormatting sqref="J5">
    <cfRule type="cellIs" dxfId="160" priority="4" operator="lessThan">
      <formula>0</formula>
    </cfRule>
  </conditionalFormatting>
  <conditionalFormatting sqref="K6">
    <cfRule type="cellIs" dxfId="159" priority="1" operator="lessThan">
      <formula>0</formula>
    </cfRule>
  </conditionalFormatting>
  <printOptions horizontalCentered="1"/>
  <pageMargins left="0.39370078740157483" right="0.35433070866141736" top="0.35433070866141736" bottom="0.35433070866141736" header="0" footer="0"/>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21"/>
  <sheetViews>
    <sheetView view="pageBreakPreview" zoomScale="55" zoomScaleNormal="85" zoomScaleSheetLayoutView="55" workbookViewId="0">
      <selection activeCell="F8" sqref="F8"/>
    </sheetView>
  </sheetViews>
  <sheetFormatPr defaultRowHeight="15" x14ac:dyDescent="0.25"/>
  <cols>
    <col min="1" max="1" width="8" customWidth="1"/>
    <col min="2" max="2" width="32.140625" customWidth="1"/>
    <col min="3" max="4" width="20.5703125" customWidth="1"/>
    <col min="5" max="5" width="19.7109375" bestFit="1" customWidth="1"/>
    <col min="6" max="6" width="15.7109375" style="367" customWidth="1"/>
    <col min="7" max="7" width="19.7109375" style="367" customWidth="1"/>
    <col min="8" max="8" width="15" customWidth="1"/>
  </cols>
  <sheetData>
    <row r="1" spans="1:8" ht="11.25" customHeight="1" x14ac:dyDescent="0.25"/>
    <row r="2" spans="1:8" s="154" customFormat="1" ht="59.25" customHeight="1" x14ac:dyDescent="0.25">
      <c r="A2" s="1349" t="s">
        <v>661</v>
      </c>
      <c r="B2" s="1349"/>
      <c r="C2" s="1349"/>
      <c r="D2" s="1349"/>
      <c r="E2" s="1349"/>
      <c r="F2" s="1349"/>
      <c r="G2" s="1349"/>
      <c r="H2" s="1349"/>
    </row>
    <row r="3" spans="1:8" s="154" customFormat="1" ht="27.75" thickBot="1" x14ac:dyDescent="0.3">
      <c r="A3" s="364"/>
      <c r="B3" s="364"/>
      <c r="C3" s="364"/>
      <c r="D3" s="364"/>
      <c r="E3" s="364"/>
      <c r="F3" s="508"/>
      <c r="G3" s="1358" t="s">
        <v>926</v>
      </c>
      <c r="H3" s="1358"/>
    </row>
    <row r="4" spans="1:8" ht="22.5" customHeight="1" thickBot="1" x14ac:dyDescent="0.4">
      <c r="A4" s="1353" t="s">
        <v>329</v>
      </c>
      <c r="B4" s="1353" t="s">
        <v>432</v>
      </c>
      <c r="C4" s="1353" t="s">
        <v>659</v>
      </c>
      <c r="D4" s="1353" t="s">
        <v>660</v>
      </c>
      <c r="E4" s="1350" t="s">
        <v>335</v>
      </c>
      <c r="F4" s="1351"/>
      <c r="G4" s="1351"/>
      <c r="H4" s="1352"/>
    </row>
    <row r="5" spans="1:8" ht="138" customHeight="1" thickBot="1" x14ac:dyDescent="0.3">
      <c r="A5" s="1354"/>
      <c r="B5" s="1354"/>
      <c r="C5" s="1354"/>
      <c r="D5" s="1354"/>
      <c r="E5" s="1356" t="s">
        <v>658</v>
      </c>
      <c r="F5" s="1357"/>
      <c r="G5" s="1356" t="s">
        <v>11</v>
      </c>
      <c r="H5" s="1357"/>
    </row>
    <row r="6" spans="1:8" s="367" customFormat="1" ht="30.75" customHeight="1" thickBot="1" x14ac:dyDescent="0.3">
      <c r="A6" s="1355"/>
      <c r="B6" s="1355"/>
      <c r="C6" s="1355"/>
      <c r="D6" s="1355"/>
      <c r="E6" s="507" t="s">
        <v>454</v>
      </c>
      <c r="F6" s="133" t="s">
        <v>420</v>
      </c>
      <c r="G6" s="507" t="s">
        <v>454</v>
      </c>
      <c r="H6" s="133" t="s">
        <v>420</v>
      </c>
    </row>
    <row r="7" spans="1:8" ht="44.25" customHeight="1" thickBot="1" x14ac:dyDescent="0.3">
      <c r="A7" s="1347" t="s">
        <v>425</v>
      </c>
      <c r="B7" s="1348"/>
      <c r="C7" s="129">
        <f>SUM(C8:C21)</f>
        <v>620922</v>
      </c>
      <c r="D7" s="514">
        <f>SUM(D8:D21)</f>
        <v>4975770</v>
      </c>
      <c r="E7" s="130">
        <f t="shared" ref="E7" si="0">SUM(E8:E21)</f>
        <v>2704239</v>
      </c>
      <c r="F7" s="274">
        <f>+E7/D7*100</f>
        <v>54.348151140426502</v>
      </c>
      <c r="G7" s="130">
        <f>SUM(G8:G21)</f>
        <v>2271531</v>
      </c>
      <c r="H7" s="274">
        <f>+G7/D7*100</f>
        <v>45.651848859573491</v>
      </c>
    </row>
    <row r="8" spans="1:8" ht="63.75" customHeight="1" thickBot="1" x14ac:dyDescent="0.3">
      <c r="A8" s="127">
        <v>1</v>
      </c>
      <c r="B8" s="128" t="s">
        <v>29</v>
      </c>
      <c r="C8" s="369">
        <v>31211</v>
      </c>
      <c r="D8" s="515">
        <v>260070</v>
      </c>
      <c r="E8" s="370">
        <v>130367</v>
      </c>
      <c r="F8" s="516">
        <f>+E8/D8*100</f>
        <v>50.127657938247395</v>
      </c>
      <c r="G8" s="370">
        <v>129703</v>
      </c>
      <c r="H8" s="516">
        <f t="shared" ref="H8:H21" si="1">+G8/D8*100</f>
        <v>49.872342061752605</v>
      </c>
    </row>
    <row r="9" spans="1:8" ht="63.75" customHeight="1" thickBot="1" x14ac:dyDescent="0.3">
      <c r="A9" s="127">
        <v>2</v>
      </c>
      <c r="B9" s="128" t="s">
        <v>438</v>
      </c>
      <c r="C9" s="369">
        <v>42671</v>
      </c>
      <c r="D9" s="515">
        <v>387645</v>
      </c>
      <c r="E9" s="370">
        <v>186657</v>
      </c>
      <c r="F9" s="516">
        <f t="shared" ref="F9:F21" si="2">+E9/D9*100</f>
        <v>48.15153039507797</v>
      </c>
      <c r="G9" s="370">
        <v>200988</v>
      </c>
      <c r="H9" s="516">
        <f t="shared" si="1"/>
        <v>51.84846960492203</v>
      </c>
    </row>
    <row r="10" spans="1:8" ht="63.75" customHeight="1" thickBot="1" x14ac:dyDescent="0.3">
      <c r="A10" s="127">
        <v>3</v>
      </c>
      <c r="B10" s="128" t="s">
        <v>439</v>
      </c>
      <c r="C10" s="369">
        <v>40188</v>
      </c>
      <c r="D10" s="515">
        <v>292642</v>
      </c>
      <c r="E10" s="370">
        <v>145529</v>
      </c>
      <c r="F10" s="516">
        <f t="shared" si="2"/>
        <v>49.729362155808118</v>
      </c>
      <c r="G10" s="370">
        <v>147113</v>
      </c>
      <c r="H10" s="516">
        <f t="shared" si="1"/>
        <v>50.270637844191882</v>
      </c>
    </row>
    <row r="11" spans="1:8" ht="63.75" customHeight="1" thickBot="1" x14ac:dyDescent="0.3">
      <c r="A11" s="127">
        <v>4</v>
      </c>
      <c r="B11" s="128" t="s">
        <v>289</v>
      </c>
      <c r="C11" s="369">
        <v>31346</v>
      </c>
      <c r="D11" s="515">
        <v>174031</v>
      </c>
      <c r="E11" s="370">
        <v>95859</v>
      </c>
      <c r="F11" s="516">
        <f t="shared" si="2"/>
        <v>55.081565927909395</v>
      </c>
      <c r="G11" s="370">
        <v>78172</v>
      </c>
      <c r="H11" s="516">
        <f t="shared" si="1"/>
        <v>44.918434072090605</v>
      </c>
    </row>
    <row r="12" spans="1:8" ht="63.75" customHeight="1" thickBot="1" x14ac:dyDescent="0.3">
      <c r="A12" s="127">
        <v>5</v>
      </c>
      <c r="B12" s="128" t="s">
        <v>440</v>
      </c>
      <c r="C12" s="369">
        <v>44659</v>
      </c>
      <c r="D12" s="515">
        <v>332407</v>
      </c>
      <c r="E12" s="370">
        <v>179036</v>
      </c>
      <c r="F12" s="516">
        <f t="shared" si="2"/>
        <v>53.860478269109855</v>
      </c>
      <c r="G12" s="370">
        <v>153371</v>
      </c>
      <c r="H12" s="516">
        <f t="shared" si="1"/>
        <v>46.139521730890145</v>
      </c>
    </row>
    <row r="13" spans="1:8" ht="63.75" customHeight="1" thickBot="1" x14ac:dyDescent="0.3">
      <c r="A13" s="127">
        <v>6</v>
      </c>
      <c r="B13" s="128" t="s">
        <v>441</v>
      </c>
      <c r="C13" s="369">
        <v>28731</v>
      </c>
      <c r="D13" s="515">
        <v>244949</v>
      </c>
      <c r="E13" s="370">
        <v>145914</v>
      </c>
      <c r="F13" s="516">
        <f t="shared" si="2"/>
        <v>59.569134799488879</v>
      </c>
      <c r="G13" s="370">
        <v>99035</v>
      </c>
      <c r="H13" s="516">
        <f t="shared" si="1"/>
        <v>40.430865200511128</v>
      </c>
    </row>
    <row r="14" spans="1:8" ht="63.75" customHeight="1" thickBot="1" x14ac:dyDescent="0.3">
      <c r="A14" s="127">
        <v>7</v>
      </c>
      <c r="B14" s="128" t="s">
        <v>442</v>
      </c>
      <c r="C14" s="369">
        <v>36490</v>
      </c>
      <c r="D14" s="515">
        <v>314420</v>
      </c>
      <c r="E14" s="370">
        <v>155538</v>
      </c>
      <c r="F14" s="516">
        <f t="shared" si="2"/>
        <v>49.468227212009417</v>
      </c>
      <c r="G14" s="370">
        <v>158882</v>
      </c>
      <c r="H14" s="516">
        <f t="shared" si="1"/>
        <v>50.531772787990583</v>
      </c>
    </row>
    <row r="15" spans="1:8" ht="63.75" customHeight="1" thickBot="1" x14ac:dyDescent="0.3">
      <c r="A15" s="127">
        <v>8</v>
      </c>
      <c r="B15" s="128" t="s">
        <v>443</v>
      </c>
      <c r="C15" s="369">
        <v>60269</v>
      </c>
      <c r="D15" s="515">
        <v>415568</v>
      </c>
      <c r="E15" s="370">
        <v>229807</v>
      </c>
      <c r="F15" s="516">
        <f t="shared" si="2"/>
        <v>55.299493705001346</v>
      </c>
      <c r="G15" s="370">
        <v>185761</v>
      </c>
      <c r="H15" s="516">
        <f t="shared" si="1"/>
        <v>44.700506294998654</v>
      </c>
    </row>
    <row r="16" spans="1:8" ht="63.75" customHeight="1" thickBot="1" x14ac:dyDescent="0.3">
      <c r="A16" s="127">
        <v>9</v>
      </c>
      <c r="B16" s="128" t="s">
        <v>445</v>
      </c>
      <c r="C16" s="369">
        <v>21022</v>
      </c>
      <c r="D16" s="515">
        <v>123235</v>
      </c>
      <c r="E16" s="370">
        <v>65016</v>
      </c>
      <c r="F16" s="516">
        <f t="shared" si="2"/>
        <v>52.757739278614032</v>
      </c>
      <c r="G16" s="370">
        <v>58219</v>
      </c>
      <c r="H16" s="516">
        <f t="shared" si="1"/>
        <v>47.242260721385968</v>
      </c>
    </row>
    <row r="17" spans="1:8" ht="63.75" customHeight="1" thickBot="1" x14ac:dyDescent="0.3">
      <c r="A17" s="127">
        <v>10</v>
      </c>
      <c r="B17" s="128" t="s">
        <v>444</v>
      </c>
      <c r="C17" s="369">
        <v>33056</v>
      </c>
      <c r="D17" s="515">
        <v>251758</v>
      </c>
      <c r="E17" s="370">
        <v>137022</v>
      </c>
      <c r="F17" s="516">
        <f t="shared" si="2"/>
        <v>54.426075834730185</v>
      </c>
      <c r="G17" s="370">
        <v>114736</v>
      </c>
      <c r="H17" s="516">
        <f t="shared" si="1"/>
        <v>45.573924165269823</v>
      </c>
    </row>
    <row r="18" spans="1:8" ht="63.75" customHeight="1" thickBot="1" x14ac:dyDescent="0.3">
      <c r="A18" s="127">
        <v>11</v>
      </c>
      <c r="B18" s="128" t="s">
        <v>657</v>
      </c>
      <c r="C18" s="369">
        <v>63337</v>
      </c>
      <c r="D18" s="515">
        <v>503644</v>
      </c>
      <c r="E18" s="370">
        <v>288865</v>
      </c>
      <c r="F18" s="516">
        <f t="shared" si="2"/>
        <v>57.354996783442267</v>
      </c>
      <c r="G18" s="370">
        <v>214779</v>
      </c>
      <c r="H18" s="516">
        <f t="shared" si="1"/>
        <v>42.645003216557726</v>
      </c>
    </row>
    <row r="19" spans="1:8" ht="63.75" customHeight="1" thickBot="1" x14ac:dyDescent="0.3">
      <c r="A19" s="127">
        <v>12</v>
      </c>
      <c r="B19" s="128" t="s">
        <v>446</v>
      </c>
      <c r="C19" s="369">
        <v>49531</v>
      </c>
      <c r="D19" s="515">
        <v>475057</v>
      </c>
      <c r="E19" s="370">
        <v>224228</v>
      </c>
      <c r="F19" s="516">
        <f t="shared" si="2"/>
        <v>47.200230709157005</v>
      </c>
      <c r="G19" s="370">
        <v>250829</v>
      </c>
      <c r="H19" s="516">
        <f t="shared" si="1"/>
        <v>52.799769290842988</v>
      </c>
    </row>
    <row r="20" spans="1:8" ht="63.75" customHeight="1" thickBot="1" x14ac:dyDescent="0.3">
      <c r="A20" s="127">
        <v>13</v>
      </c>
      <c r="B20" s="128" t="s">
        <v>447</v>
      </c>
      <c r="C20" s="369">
        <v>30717</v>
      </c>
      <c r="D20" s="515">
        <v>233230</v>
      </c>
      <c r="E20" s="370">
        <v>116435</v>
      </c>
      <c r="F20" s="516">
        <f t="shared" si="2"/>
        <v>49.92282296445569</v>
      </c>
      <c r="G20" s="370">
        <v>116795</v>
      </c>
      <c r="H20" s="516">
        <f t="shared" si="1"/>
        <v>50.077177035544317</v>
      </c>
    </row>
    <row r="21" spans="1:8" ht="63.75" customHeight="1" thickBot="1" x14ac:dyDescent="0.3">
      <c r="A21" s="127">
        <v>14</v>
      </c>
      <c r="B21" s="128" t="s">
        <v>474</v>
      </c>
      <c r="C21" s="369">
        <v>107694</v>
      </c>
      <c r="D21" s="515">
        <v>967114</v>
      </c>
      <c r="E21" s="370">
        <v>603966</v>
      </c>
      <c r="F21" s="516">
        <f t="shared" si="2"/>
        <v>62.450341945210184</v>
      </c>
      <c r="G21" s="370">
        <v>363148</v>
      </c>
      <c r="H21" s="516">
        <f t="shared" si="1"/>
        <v>37.549658054789816</v>
      </c>
    </row>
  </sheetData>
  <mergeCells count="10">
    <mergeCell ref="A7:B7"/>
    <mergeCell ref="A2:H2"/>
    <mergeCell ref="E4:H4"/>
    <mergeCell ref="A4:A6"/>
    <mergeCell ref="B4:B6"/>
    <mergeCell ref="C4:C6"/>
    <mergeCell ref="D4:D6"/>
    <mergeCell ref="E5:F5"/>
    <mergeCell ref="G5:H5"/>
    <mergeCell ref="G3:H3"/>
  </mergeCells>
  <conditionalFormatting sqref="C21 A4 A9:C20 E6:F6 D9:G21 A7:G8 E5 G5">
    <cfRule type="cellIs" dxfId="158" priority="15" operator="lessThan">
      <formula>0</formula>
    </cfRule>
  </conditionalFormatting>
  <conditionalFormatting sqref="A21:B21">
    <cfRule type="cellIs" dxfId="157" priority="11" operator="lessThan">
      <formula>0</formula>
    </cfRule>
  </conditionalFormatting>
  <conditionalFormatting sqref="A2:A3">
    <cfRule type="cellIs" dxfId="156" priority="5" operator="lessThan">
      <formula>0</formula>
    </cfRule>
  </conditionalFormatting>
  <conditionalFormatting sqref="B4:D4">
    <cfRule type="cellIs" dxfId="155" priority="2" operator="lessThan">
      <formula>0</formula>
    </cfRule>
  </conditionalFormatting>
  <conditionalFormatting sqref="H7:H21">
    <cfRule type="cellIs" dxfId="154" priority="3" operator="lessThan">
      <formula>0</formula>
    </cfRule>
  </conditionalFormatting>
  <conditionalFormatting sqref="G6:H6">
    <cfRule type="cellIs" dxfId="153" priority="1" operator="lessThan">
      <formula>0</formula>
    </cfRule>
  </conditionalFormatting>
  <printOptions horizontalCentered="1"/>
  <pageMargins left="0.39370078740157483" right="0.35433070866141736" top="0.35433070866141736" bottom="0.35433070866141736" header="0" footer="0"/>
  <pageSetup paperSize="9" scale="6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48"/>
  <sheetViews>
    <sheetView view="pageBreakPreview" zoomScale="55" zoomScaleNormal="40" zoomScaleSheetLayoutView="55" workbookViewId="0">
      <selection activeCell="F8" sqref="F8"/>
    </sheetView>
  </sheetViews>
  <sheetFormatPr defaultRowHeight="20.25" x14ac:dyDescent="0.25"/>
  <cols>
    <col min="1" max="1" width="10.5703125" style="137" bestFit="1" customWidth="1"/>
    <col min="2" max="2" width="26.140625" style="137" customWidth="1"/>
    <col min="3" max="3" width="15.5703125" style="137" bestFit="1" customWidth="1"/>
    <col min="4" max="4" width="17.85546875" style="137" bestFit="1" customWidth="1"/>
    <col min="5" max="5" width="12" style="137" bestFit="1" customWidth="1"/>
    <col min="6" max="6" width="15.5703125" style="138" bestFit="1" customWidth="1"/>
    <col min="7" max="7" width="8.140625" style="138" customWidth="1"/>
    <col min="8" max="8" width="15.5703125" style="138" bestFit="1" customWidth="1"/>
    <col min="9" max="9" width="9.85546875" style="138" bestFit="1" customWidth="1"/>
    <col min="10" max="10" width="14.42578125" style="138" bestFit="1" customWidth="1"/>
    <col min="11" max="11" width="8.140625" style="137" customWidth="1"/>
    <col min="12" max="12" width="13.42578125" style="137" bestFit="1" customWidth="1"/>
    <col min="13" max="13" width="8.140625" style="137" customWidth="1"/>
    <col min="14" max="14" width="14" style="137" customWidth="1"/>
    <col min="15" max="15" width="8.140625" style="137" customWidth="1"/>
    <col min="16" max="16" width="12.5703125" style="137" customWidth="1"/>
    <col min="17" max="124" width="9.140625" style="137"/>
    <col min="125" max="125" width="6" style="137" bestFit="1" customWidth="1"/>
    <col min="126" max="126" width="23.7109375" style="137" customWidth="1"/>
    <col min="127" max="127" width="19.5703125" style="137" bestFit="1" customWidth="1"/>
    <col min="128" max="128" width="19.7109375" style="137" bestFit="1" customWidth="1"/>
    <col min="129" max="129" width="18.85546875" style="137" bestFit="1" customWidth="1"/>
    <col min="130" max="130" width="12.85546875" style="137" bestFit="1" customWidth="1"/>
    <col min="131" max="131" width="17.7109375" style="137" bestFit="1" customWidth="1"/>
    <col min="132" max="132" width="17.5703125" style="137" bestFit="1" customWidth="1"/>
    <col min="133" max="133" width="18.85546875" style="137" bestFit="1" customWidth="1"/>
    <col min="134" max="134" width="12.42578125" style="137" bestFit="1" customWidth="1"/>
    <col min="135" max="135" width="15.85546875" style="137" bestFit="1" customWidth="1"/>
    <col min="136" max="136" width="17.7109375" style="137" bestFit="1" customWidth="1"/>
    <col min="137" max="137" width="18" style="137" bestFit="1" customWidth="1"/>
    <col min="138" max="138" width="13.5703125" style="137" customWidth="1"/>
    <col min="139" max="139" width="15.85546875" style="137" bestFit="1" customWidth="1"/>
    <col min="140" max="140" width="15.140625" style="137" bestFit="1" customWidth="1"/>
    <col min="141" max="141" width="18" style="137" bestFit="1" customWidth="1"/>
    <col min="142" max="142" width="13.140625" style="137" bestFit="1" customWidth="1"/>
    <col min="143" max="143" width="17.7109375" style="137" bestFit="1" customWidth="1"/>
    <col min="144" max="144" width="15.85546875" style="137" customWidth="1"/>
    <col min="145" max="145" width="18" style="137" bestFit="1" customWidth="1"/>
    <col min="146" max="146" width="13.5703125" style="137" customWidth="1"/>
    <col min="147" max="147" width="15.140625" style="137" bestFit="1" customWidth="1"/>
    <col min="148" max="148" width="12.85546875" style="137" bestFit="1" customWidth="1"/>
    <col min="149" max="149" width="15.28515625" style="137" bestFit="1" customWidth="1"/>
    <col min="150" max="150" width="14.85546875" style="137" bestFit="1" customWidth="1"/>
    <col min="151" max="152" width="17.5703125" style="137" bestFit="1" customWidth="1"/>
    <col min="153" max="153" width="11.140625" style="137" bestFit="1" customWidth="1"/>
    <col min="154" max="154" width="13.42578125" style="137" customWidth="1"/>
    <col min="155" max="155" width="17.7109375" style="137" bestFit="1" customWidth="1"/>
    <col min="156" max="156" width="17.5703125" style="137" bestFit="1" customWidth="1"/>
    <col min="157" max="157" width="18" style="137" bestFit="1" customWidth="1"/>
    <col min="158" max="160" width="12.85546875" style="137" bestFit="1" customWidth="1"/>
    <col min="161" max="161" width="13.85546875" style="137" bestFit="1" customWidth="1"/>
    <col min="162" max="163" width="12.85546875" style="137" bestFit="1" customWidth="1"/>
    <col min="164" max="164" width="11" style="137" bestFit="1" customWidth="1"/>
    <col min="165" max="165" width="13.85546875" style="137" bestFit="1" customWidth="1"/>
    <col min="166" max="166" width="14.85546875" style="137" bestFit="1" customWidth="1"/>
    <col min="167" max="167" width="17.7109375" style="137" bestFit="1" customWidth="1"/>
    <col min="168" max="168" width="15.140625" style="137" bestFit="1" customWidth="1"/>
    <col min="169" max="169" width="16.7109375" style="137" bestFit="1" customWidth="1"/>
    <col min="170" max="170" width="15.7109375" style="137" bestFit="1" customWidth="1"/>
    <col min="171" max="171" width="17.7109375" style="137" bestFit="1" customWidth="1"/>
    <col min="172" max="172" width="15.7109375" style="137" bestFit="1" customWidth="1"/>
    <col min="173" max="173" width="18" style="137" bestFit="1" customWidth="1"/>
    <col min="174" max="174" width="13.140625" style="137" bestFit="1" customWidth="1"/>
    <col min="175" max="175" width="17.7109375" style="137" bestFit="1" customWidth="1"/>
    <col min="176" max="176" width="15.140625" style="137" bestFit="1" customWidth="1"/>
    <col min="177" max="177" width="18" style="137" bestFit="1" customWidth="1"/>
    <col min="178" max="178" width="15.7109375" style="137" bestFit="1" customWidth="1"/>
    <col min="179" max="180" width="15.140625" style="137" bestFit="1" customWidth="1"/>
    <col min="181" max="181" width="15.7109375" style="137" bestFit="1" customWidth="1"/>
    <col min="182" max="182" width="12.85546875" style="137" customWidth="1"/>
    <col min="183" max="183" width="17.7109375" style="137" bestFit="1" customWidth="1"/>
    <col min="184" max="184" width="15.85546875" style="137" bestFit="1" customWidth="1"/>
    <col min="185" max="185" width="18" style="137" bestFit="1" customWidth="1"/>
    <col min="186" max="186" width="10.5703125" style="137" bestFit="1" customWidth="1"/>
    <col min="187" max="187" width="17.7109375" style="137" bestFit="1" customWidth="1"/>
    <col min="188" max="188" width="15.140625" style="137" bestFit="1" customWidth="1"/>
    <col min="189" max="189" width="18" style="137" bestFit="1" customWidth="1"/>
    <col min="190" max="190" width="15.7109375" style="137" bestFit="1" customWidth="1"/>
    <col min="191" max="191" width="17.7109375" style="137" bestFit="1" customWidth="1"/>
    <col min="192" max="192" width="15.7109375" style="137" bestFit="1" customWidth="1"/>
    <col min="193" max="193" width="18" style="137" bestFit="1" customWidth="1"/>
    <col min="194" max="194" width="12.85546875" style="137" bestFit="1" customWidth="1"/>
    <col min="195" max="195" width="12.42578125" style="137" bestFit="1" customWidth="1"/>
    <col min="196" max="196" width="10.7109375" style="137" bestFit="1" customWidth="1"/>
    <col min="197" max="197" width="10.140625" style="137" customWidth="1"/>
    <col min="198" max="198" width="13.140625" style="137" bestFit="1" customWidth="1"/>
    <col min="199" max="202" width="0" style="137" hidden="1" customWidth="1"/>
    <col min="203" max="203" width="15.140625" style="137" bestFit="1" customWidth="1"/>
    <col min="204" max="204" width="13" style="137" bestFit="1" customWidth="1"/>
    <col min="205" max="205" width="15.28515625" style="137" bestFit="1" customWidth="1"/>
    <col min="206" max="206" width="12.85546875" style="137" bestFit="1" customWidth="1"/>
    <col min="207" max="210" width="0" style="137" hidden="1" customWidth="1"/>
    <col min="211" max="212" width="17.7109375" style="137" bestFit="1" customWidth="1"/>
    <col min="213" max="213" width="18.85546875" style="137" bestFit="1" customWidth="1"/>
    <col min="214" max="214" width="12.85546875" style="137" bestFit="1" customWidth="1"/>
    <col min="215" max="215" width="17.7109375" style="137" bestFit="1" customWidth="1"/>
    <col min="216" max="216" width="12.5703125" style="137" bestFit="1" customWidth="1"/>
    <col min="217" max="217" width="18" style="137" bestFit="1" customWidth="1"/>
    <col min="218" max="218" width="13" style="137" customWidth="1"/>
    <col min="219" max="219" width="15.140625" style="137" bestFit="1" customWidth="1"/>
    <col min="220" max="220" width="13" style="137" bestFit="1" customWidth="1"/>
    <col min="221" max="221" width="16.7109375" style="137" bestFit="1" customWidth="1"/>
    <col min="222" max="222" width="13.140625" style="137" bestFit="1" customWidth="1"/>
    <col min="223" max="225" width="12.140625" style="137" customWidth="1"/>
    <col min="226" max="227" width="14" style="137" customWidth="1"/>
    <col min="228" max="228" width="26.28515625" style="137" customWidth="1"/>
    <col min="229" max="229" width="15.42578125" style="137" bestFit="1" customWidth="1"/>
    <col min="230" max="230" width="11.140625" style="137" bestFit="1" customWidth="1"/>
    <col min="231" max="231" width="9.140625" style="137"/>
    <col min="232" max="232" width="9.28515625" style="137" bestFit="1" customWidth="1"/>
    <col min="233" max="380" width="9.140625" style="137"/>
    <col min="381" max="381" width="6" style="137" bestFit="1" customWidth="1"/>
    <col min="382" max="382" width="23.7109375" style="137" customWidth="1"/>
    <col min="383" max="383" width="19.5703125" style="137" bestFit="1" customWidth="1"/>
    <col min="384" max="384" width="19.7109375" style="137" bestFit="1" customWidth="1"/>
    <col min="385" max="385" width="18.85546875" style="137" bestFit="1" customWidth="1"/>
    <col min="386" max="386" width="12.85546875" style="137" bestFit="1" customWidth="1"/>
    <col min="387" max="387" width="17.7109375" style="137" bestFit="1" customWidth="1"/>
    <col min="388" max="388" width="17.5703125" style="137" bestFit="1" customWidth="1"/>
    <col min="389" max="389" width="18.85546875" style="137" bestFit="1" customWidth="1"/>
    <col min="390" max="390" width="12.42578125" style="137" bestFit="1" customWidth="1"/>
    <col min="391" max="391" width="15.85546875" style="137" bestFit="1" customWidth="1"/>
    <col min="392" max="392" width="17.7109375" style="137" bestFit="1" customWidth="1"/>
    <col min="393" max="393" width="18" style="137" bestFit="1" customWidth="1"/>
    <col min="394" max="394" width="13.5703125" style="137" customWidth="1"/>
    <col min="395" max="395" width="15.85546875" style="137" bestFit="1" customWidth="1"/>
    <col min="396" max="396" width="15.140625" style="137" bestFit="1" customWidth="1"/>
    <col min="397" max="397" width="18" style="137" bestFit="1" customWidth="1"/>
    <col min="398" max="398" width="13.140625" style="137" bestFit="1" customWidth="1"/>
    <col min="399" max="399" width="17.7109375" style="137" bestFit="1" customWidth="1"/>
    <col min="400" max="400" width="15.85546875" style="137" customWidth="1"/>
    <col min="401" max="401" width="18" style="137" bestFit="1" customWidth="1"/>
    <col min="402" max="402" width="13.5703125" style="137" customWidth="1"/>
    <col min="403" max="403" width="15.140625" style="137" bestFit="1" customWidth="1"/>
    <col min="404" max="404" width="12.85546875" style="137" bestFit="1" customWidth="1"/>
    <col min="405" max="405" width="15.28515625" style="137" bestFit="1" customWidth="1"/>
    <col min="406" max="406" width="14.85546875" style="137" bestFit="1" customWidth="1"/>
    <col min="407" max="408" width="17.5703125" style="137" bestFit="1" customWidth="1"/>
    <col min="409" max="409" width="11.140625" style="137" bestFit="1" customWidth="1"/>
    <col min="410" max="410" width="13.42578125" style="137" customWidth="1"/>
    <col min="411" max="411" width="17.7109375" style="137" bestFit="1" customWidth="1"/>
    <col min="412" max="412" width="17.5703125" style="137" bestFit="1" customWidth="1"/>
    <col min="413" max="413" width="18" style="137" bestFit="1" customWidth="1"/>
    <col min="414" max="416" width="12.85546875" style="137" bestFit="1" customWidth="1"/>
    <col min="417" max="417" width="13.85546875" style="137" bestFit="1" customWidth="1"/>
    <col min="418" max="419" width="12.85546875" style="137" bestFit="1" customWidth="1"/>
    <col min="420" max="420" width="11" style="137" bestFit="1" customWidth="1"/>
    <col min="421" max="421" width="13.85546875" style="137" bestFit="1" customWidth="1"/>
    <col min="422" max="422" width="14.85546875" style="137" bestFit="1" customWidth="1"/>
    <col min="423" max="423" width="17.7109375" style="137" bestFit="1" customWidth="1"/>
    <col min="424" max="424" width="15.140625" style="137" bestFit="1" customWidth="1"/>
    <col min="425" max="425" width="16.7109375" style="137" bestFit="1" customWidth="1"/>
    <col min="426" max="426" width="15.7109375" style="137" bestFit="1" customWidth="1"/>
    <col min="427" max="427" width="17.7109375" style="137" bestFit="1" customWidth="1"/>
    <col min="428" max="428" width="15.7109375" style="137" bestFit="1" customWidth="1"/>
    <col min="429" max="429" width="18" style="137" bestFit="1" customWidth="1"/>
    <col min="430" max="430" width="13.140625" style="137" bestFit="1" customWidth="1"/>
    <col min="431" max="431" width="17.7109375" style="137" bestFit="1" customWidth="1"/>
    <col min="432" max="432" width="15.140625" style="137" bestFit="1" customWidth="1"/>
    <col min="433" max="433" width="18" style="137" bestFit="1" customWidth="1"/>
    <col min="434" max="434" width="15.7109375" style="137" bestFit="1" customWidth="1"/>
    <col min="435" max="436" width="15.140625" style="137" bestFit="1" customWidth="1"/>
    <col min="437" max="437" width="15.7109375" style="137" bestFit="1" customWidth="1"/>
    <col min="438" max="438" width="12.85546875" style="137" customWidth="1"/>
    <col min="439" max="439" width="17.7109375" style="137" bestFit="1" customWidth="1"/>
    <col min="440" max="440" width="15.85546875" style="137" bestFit="1" customWidth="1"/>
    <col min="441" max="441" width="18" style="137" bestFit="1" customWidth="1"/>
    <col min="442" max="442" width="10.5703125" style="137" bestFit="1" customWidth="1"/>
    <col min="443" max="443" width="17.7109375" style="137" bestFit="1" customWidth="1"/>
    <col min="444" max="444" width="15.140625" style="137" bestFit="1" customWidth="1"/>
    <col min="445" max="445" width="18" style="137" bestFit="1" customWidth="1"/>
    <col min="446" max="446" width="15.7109375" style="137" bestFit="1" customWidth="1"/>
    <col min="447" max="447" width="17.7109375" style="137" bestFit="1" customWidth="1"/>
    <col min="448" max="448" width="15.7109375" style="137" bestFit="1" customWidth="1"/>
    <col min="449" max="449" width="18" style="137" bestFit="1" customWidth="1"/>
    <col min="450" max="450" width="12.85546875" style="137" bestFit="1" customWidth="1"/>
    <col min="451" max="451" width="12.42578125" style="137" bestFit="1" customWidth="1"/>
    <col min="452" max="452" width="10.7109375" style="137" bestFit="1" customWidth="1"/>
    <col min="453" max="453" width="10.140625" style="137" customWidth="1"/>
    <col min="454" max="454" width="13.140625" style="137" bestFit="1" customWidth="1"/>
    <col min="455" max="458" width="0" style="137" hidden="1" customWidth="1"/>
    <col min="459" max="459" width="15.140625" style="137" bestFit="1" customWidth="1"/>
    <col min="460" max="460" width="13" style="137" bestFit="1" customWidth="1"/>
    <col min="461" max="461" width="15.28515625" style="137" bestFit="1" customWidth="1"/>
    <col min="462" max="462" width="12.85546875" style="137" bestFit="1" customWidth="1"/>
    <col min="463" max="466" width="0" style="137" hidden="1" customWidth="1"/>
    <col min="467" max="468" width="17.7109375" style="137" bestFit="1" customWidth="1"/>
    <col min="469" max="469" width="18.85546875" style="137" bestFit="1" customWidth="1"/>
    <col min="470" max="470" width="12.85546875" style="137" bestFit="1" customWidth="1"/>
    <col min="471" max="471" width="17.7109375" style="137" bestFit="1" customWidth="1"/>
    <col min="472" max="472" width="12.5703125" style="137" bestFit="1" customWidth="1"/>
    <col min="473" max="473" width="18" style="137" bestFit="1" customWidth="1"/>
    <col min="474" max="474" width="13" style="137" customWidth="1"/>
    <col min="475" max="475" width="15.140625" style="137" bestFit="1" customWidth="1"/>
    <col min="476" max="476" width="13" style="137" bestFit="1" customWidth="1"/>
    <col min="477" max="477" width="16.7109375" style="137" bestFit="1" customWidth="1"/>
    <col min="478" max="478" width="13.140625" style="137" bestFit="1" customWidth="1"/>
    <col min="479" max="481" width="12.140625" style="137" customWidth="1"/>
    <col min="482" max="483" width="14" style="137" customWidth="1"/>
    <col min="484" max="484" width="26.28515625" style="137" customWidth="1"/>
    <col min="485" max="485" width="15.42578125" style="137" bestFit="1" customWidth="1"/>
    <col min="486" max="486" width="11.140625" style="137" bestFit="1" customWidth="1"/>
    <col min="487" max="487" width="9.140625" style="137"/>
    <col min="488" max="488" width="9.28515625" style="137" bestFit="1" customWidth="1"/>
    <col min="489" max="636" width="9.140625" style="137"/>
    <col min="637" max="637" width="6" style="137" bestFit="1" customWidth="1"/>
    <col min="638" max="638" width="23.7109375" style="137" customWidth="1"/>
    <col min="639" max="639" width="19.5703125" style="137" bestFit="1" customWidth="1"/>
    <col min="640" max="640" width="19.7109375" style="137" bestFit="1" customWidth="1"/>
    <col min="641" max="641" width="18.85546875" style="137" bestFit="1" customWidth="1"/>
    <col min="642" max="642" width="12.85546875" style="137" bestFit="1" customWidth="1"/>
    <col min="643" max="643" width="17.7109375" style="137" bestFit="1" customWidth="1"/>
    <col min="644" max="644" width="17.5703125" style="137" bestFit="1" customWidth="1"/>
    <col min="645" max="645" width="18.85546875" style="137" bestFit="1" customWidth="1"/>
    <col min="646" max="646" width="12.42578125" style="137" bestFit="1" customWidth="1"/>
    <col min="647" max="647" width="15.85546875" style="137" bestFit="1" customWidth="1"/>
    <col min="648" max="648" width="17.7109375" style="137" bestFit="1" customWidth="1"/>
    <col min="649" max="649" width="18" style="137" bestFit="1" customWidth="1"/>
    <col min="650" max="650" width="13.5703125" style="137" customWidth="1"/>
    <col min="651" max="651" width="15.85546875" style="137" bestFit="1" customWidth="1"/>
    <col min="652" max="652" width="15.140625" style="137" bestFit="1" customWidth="1"/>
    <col min="653" max="653" width="18" style="137" bestFit="1" customWidth="1"/>
    <col min="654" max="654" width="13.140625" style="137" bestFit="1" customWidth="1"/>
    <col min="655" max="655" width="17.7109375" style="137" bestFit="1" customWidth="1"/>
    <col min="656" max="656" width="15.85546875" style="137" customWidth="1"/>
    <col min="657" max="657" width="18" style="137" bestFit="1" customWidth="1"/>
    <col min="658" max="658" width="13.5703125" style="137" customWidth="1"/>
    <col min="659" max="659" width="15.140625" style="137" bestFit="1" customWidth="1"/>
    <col min="660" max="660" width="12.85546875" style="137" bestFit="1" customWidth="1"/>
    <col min="661" max="661" width="15.28515625" style="137" bestFit="1" customWidth="1"/>
    <col min="662" max="662" width="14.85546875" style="137" bestFit="1" customWidth="1"/>
    <col min="663" max="664" width="17.5703125" style="137" bestFit="1" customWidth="1"/>
    <col min="665" max="665" width="11.140625" style="137" bestFit="1" customWidth="1"/>
    <col min="666" max="666" width="13.42578125" style="137" customWidth="1"/>
    <col min="667" max="667" width="17.7109375" style="137" bestFit="1" customWidth="1"/>
    <col min="668" max="668" width="17.5703125" style="137" bestFit="1" customWidth="1"/>
    <col min="669" max="669" width="18" style="137" bestFit="1" customWidth="1"/>
    <col min="670" max="672" width="12.85546875" style="137" bestFit="1" customWidth="1"/>
    <col min="673" max="673" width="13.85546875" style="137" bestFit="1" customWidth="1"/>
    <col min="674" max="675" width="12.85546875" style="137" bestFit="1" customWidth="1"/>
    <col min="676" max="676" width="11" style="137" bestFit="1" customWidth="1"/>
    <col min="677" max="677" width="13.85546875" style="137" bestFit="1" customWidth="1"/>
    <col min="678" max="678" width="14.85546875" style="137" bestFit="1" customWidth="1"/>
    <col min="679" max="679" width="17.7109375" style="137" bestFit="1" customWidth="1"/>
    <col min="680" max="680" width="15.140625" style="137" bestFit="1" customWidth="1"/>
    <col min="681" max="681" width="16.7109375" style="137" bestFit="1" customWidth="1"/>
    <col min="682" max="682" width="15.7109375" style="137" bestFit="1" customWidth="1"/>
    <col min="683" max="683" width="17.7109375" style="137" bestFit="1" customWidth="1"/>
    <col min="684" max="684" width="15.7109375" style="137" bestFit="1" customWidth="1"/>
    <col min="685" max="685" width="18" style="137" bestFit="1" customWidth="1"/>
    <col min="686" max="686" width="13.140625" style="137" bestFit="1" customWidth="1"/>
    <col min="687" max="687" width="17.7109375" style="137" bestFit="1" customWidth="1"/>
    <col min="688" max="688" width="15.140625" style="137" bestFit="1" customWidth="1"/>
    <col min="689" max="689" width="18" style="137" bestFit="1" customWidth="1"/>
    <col min="690" max="690" width="15.7109375" style="137" bestFit="1" customWidth="1"/>
    <col min="691" max="692" width="15.140625" style="137" bestFit="1" customWidth="1"/>
    <col min="693" max="693" width="15.7109375" style="137" bestFit="1" customWidth="1"/>
    <col min="694" max="694" width="12.85546875" style="137" customWidth="1"/>
    <col min="695" max="695" width="17.7109375" style="137" bestFit="1" customWidth="1"/>
    <col min="696" max="696" width="15.85546875" style="137" bestFit="1" customWidth="1"/>
    <col min="697" max="697" width="18" style="137" bestFit="1" customWidth="1"/>
    <col min="698" max="698" width="10.5703125" style="137" bestFit="1" customWidth="1"/>
    <col min="699" max="699" width="17.7109375" style="137" bestFit="1" customWidth="1"/>
    <col min="700" max="700" width="15.140625" style="137" bestFit="1" customWidth="1"/>
    <col min="701" max="701" width="18" style="137" bestFit="1" customWidth="1"/>
    <col min="702" max="702" width="15.7109375" style="137" bestFit="1" customWidth="1"/>
    <col min="703" max="703" width="17.7109375" style="137" bestFit="1" customWidth="1"/>
    <col min="704" max="704" width="15.7109375" style="137" bestFit="1" customWidth="1"/>
    <col min="705" max="705" width="18" style="137" bestFit="1" customWidth="1"/>
    <col min="706" max="706" width="12.85546875" style="137" bestFit="1" customWidth="1"/>
    <col min="707" max="707" width="12.42578125" style="137" bestFit="1" customWidth="1"/>
    <col min="708" max="708" width="10.7109375" style="137" bestFit="1" customWidth="1"/>
    <col min="709" max="709" width="10.140625" style="137" customWidth="1"/>
    <col min="710" max="710" width="13.140625" style="137" bestFit="1" customWidth="1"/>
    <col min="711" max="714" width="0" style="137" hidden="1" customWidth="1"/>
    <col min="715" max="715" width="15.140625" style="137" bestFit="1" customWidth="1"/>
    <col min="716" max="716" width="13" style="137" bestFit="1" customWidth="1"/>
    <col min="717" max="717" width="15.28515625" style="137" bestFit="1" customWidth="1"/>
    <col min="718" max="718" width="12.85546875" style="137" bestFit="1" customWidth="1"/>
    <col min="719" max="722" width="0" style="137" hidden="1" customWidth="1"/>
    <col min="723" max="724" width="17.7109375" style="137" bestFit="1" customWidth="1"/>
    <col min="725" max="725" width="18.85546875" style="137" bestFit="1" customWidth="1"/>
    <col min="726" max="726" width="12.85546875" style="137" bestFit="1" customWidth="1"/>
    <col min="727" max="727" width="17.7109375" style="137" bestFit="1" customWidth="1"/>
    <col min="728" max="728" width="12.5703125" style="137" bestFit="1" customWidth="1"/>
    <col min="729" max="729" width="18" style="137" bestFit="1" customWidth="1"/>
    <col min="730" max="730" width="13" style="137" customWidth="1"/>
    <col min="731" max="731" width="15.140625" style="137" bestFit="1" customWidth="1"/>
    <col min="732" max="732" width="13" style="137" bestFit="1" customWidth="1"/>
    <col min="733" max="733" width="16.7109375" style="137" bestFit="1" customWidth="1"/>
    <col min="734" max="734" width="13.140625" style="137" bestFit="1" customWidth="1"/>
    <col min="735" max="737" width="12.140625" style="137" customWidth="1"/>
    <col min="738" max="739" width="14" style="137" customWidth="1"/>
    <col min="740" max="740" width="26.28515625" style="137" customWidth="1"/>
    <col min="741" max="741" width="15.42578125" style="137" bestFit="1" customWidth="1"/>
    <col min="742" max="742" width="11.140625" style="137" bestFit="1" customWidth="1"/>
    <col min="743" max="743" width="9.140625" style="137"/>
    <col min="744" max="744" width="9.28515625" style="137" bestFit="1" customWidth="1"/>
    <col min="745" max="892" width="9.140625" style="137"/>
    <col min="893" max="893" width="6" style="137" bestFit="1" customWidth="1"/>
    <col min="894" max="894" width="23.7109375" style="137" customWidth="1"/>
    <col min="895" max="895" width="19.5703125" style="137" bestFit="1" customWidth="1"/>
    <col min="896" max="896" width="19.7109375" style="137" bestFit="1" customWidth="1"/>
    <col min="897" max="897" width="18.85546875" style="137" bestFit="1" customWidth="1"/>
    <col min="898" max="898" width="12.85546875" style="137" bestFit="1" customWidth="1"/>
    <col min="899" max="899" width="17.7109375" style="137" bestFit="1" customWidth="1"/>
    <col min="900" max="900" width="17.5703125" style="137" bestFit="1" customWidth="1"/>
    <col min="901" max="901" width="18.85546875" style="137" bestFit="1" customWidth="1"/>
    <col min="902" max="902" width="12.42578125" style="137" bestFit="1" customWidth="1"/>
    <col min="903" max="903" width="15.85546875" style="137" bestFit="1" customWidth="1"/>
    <col min="904" max="904" width="17.7109375" style="137" bestFit="1" customWidth="1"/>
    <col min="905" max="905" width="18" style="137" bestFit="1" customWidth="1"/>
    <col min="906" max="906" width="13.5703125" style="137" customWidth="1"/>
    <col min="907" max="907" width="15.85546875" style="137" bestFit="1" customWidth="1"/>
    <col min="908" max="908" width="15.140625" style="137" bestFit="1" customWidth="1"/>
    <col min="909" max="909" width="18" style="137" bestFit="1" customWidth="1"/>
    <col min="910" max="910" width="13.140625" style="137" bestFit="1" customWidth="1"/>
    <col min="911" max="911" width="17.7109375" style="137" bestFit="1" customWidth="1"/>
    <col min="912" max="912" width="15.85546875" style="137" customWidth="1"/>
    <col min="913" max="913" width="18" style="137" bestFit="1" customWidth="1"/>
    <col min="914" max="914" width="13.5703125" style="137" customWidth="1"/>
    <col min="915" max="915" width="15.140625" style="137" bestFit="1" customWidth="1"/>
    <col min="916" max="916" width="12.85546875" style="137" bestFit="1" customWidth="1"/>
    <col min="917" max="917" width="15.28515625" style="137" bestFit="1" customWidth="1"/>
    <col min="918" max="918" width="14.85546875" style="137" bestFit="1" customWidth="1"/>
    <col min="919" max="920" width="17.5703125" style="137" bestFit="1" customWidth="1"/>
    <col min="921" max="921" width="11.140625" style="137" bestFit="1" customWidth="1"/>
    <col min="922" max="922" width="13.42578125" style="137" customWidth="1"/>
    <col min="923" max="923" width="17.7109375" style="137" bestFit="1" customWidth="1"/>
    <col min="924" max="924" width="17.5703125" style="137" bestFit="1" customWidth="1"/>
    <col min="925" max="925" width="18" style="137" bestFit="1" customWidth="1"/>
    <col min="926" max="928" width="12.85546875" style="137" bestFit="1" customWidth="1"/>
    <col min="929" max="929" width="13.85546875" style="137" bestFit="1" customWidth="1"/>
    <col min="930" max="931" width="12.85546875" style="137" bestFit="1" customWidth="1"/>
    <col min="932" max="932" width="11" style="137" bestFit="1" customWidth="1"/>
    <col min="933" max="933" width="13.85546875" style="137" bestFit="1" customWidth="1"/>
    <col min="934" max="934" width="14.85546875" style="137" bestFit="1" customWidth="1"/>
    <col min="935" max="935" width="17.7109375" style="137" bestFit="1" customWidth="1"/>
    <col min="936" max="936" width="15.140625" style="137" bestFit="1" customWidth="1"/>
    <col min="937" max="937" width="16.7109375" style="137" bestFit="1" customWidth="1"/>
    <col min="938" max="938" width="15.7109375" style="137" bestFit="1" customWidth="1"/>
    <col min="939" max="939" width="17.7109375" style="137" bestFit="1" customWidth="1"/>
    <col min="940" max="940" width="15.7109375" style="137" bestFit="1" customWidth="1"/>
    <col min="941" max="941" width="18" style="137" bestFit="1" customWidth="1"/>
    <col min="942" max="942" width="13.140625" style="137" bestFit="1" customWidth="1"/>
    <col min="943" max="943" width="17.7109375" style="137" bestFit="1" customWidth="1"/>
    <col min="944" max="944" width="15.140625" style="137" bestFit="1" customWidth="1"/>
    <col min="945" max="945" width="18" style="137" bestFit="1" customWidth="1"/>
    <col min="946" max="946" width="15.7109375" style="137" bestFit="1" customWidth="1"/>
    <col min="947" max="948" width="15.140625" style="137" bestFit="1" customWidth="1"/>
    <col min="949" max="949" width="15.7109375" style="137" bestFit="1" customWidth="1"/>
    <col min="950" max="950" width="12.85546875" style="137" customWidth="1"/>
    <col min="951" max="951" width="17.7109375" style="137" bestFit="1" customWidth="1"/>
    <col min="952" max="952" width="15.85546875" style="137" bestFit="1" customWidth="1"/>
    <col min="953" max="953" width="18" style="137" bestFit="1" customWidth="1"/>
    <col min="954" max="954" width="10.5703125" style="137" bestFit="1" customWidth="1"/>
    <col min="955" max="955" width="17.7109375" style="137" bestFit="1" customWidth="1"/>
    <col min="956" max="956" width="15.140625" style="137" bestFit="1" customWidth="1"/>
    <col min="957" max="957" width="18" style="137" bestFit="1" customWidth="1"/>
    <col min="958" max="958" width="15.7109375" style="137" bestFit="1" customWidth="1"/>
    <col min="959" max="959" width="17.7109375" style="137" bestFit="1" customWidth="1"/>
    <col min="960" max="960" width="15.7109375" style="137" bestFit="1" customWidth="1"/>
    <col min="961" max="961" width="18" style="137" bestFit="1" customWidth="1"/>
    <col min="962" max="962" width="12.85546875" style="137" bestFit="1" customWidth="1"/>
    <col min="963" max="963" width="12.42578125" style="137" bestFit="1" customWidth="1"/>
    <col min="964" max="964" width="10.7109375" style="137" bestFit="1" customWidth="1"/>
    <col min="965" max="965" width="10.140625" style="137" customWidth="1"/>
    <col min="966" max="966" width="13.140625" style="137" bestFit="1" customWidth="1"/>
    <col min="967" max="970" width="0" style="137" hidden="1" customWidth="1"/>
    <col min="971" max="971" width="15.140625" style="137" bestFit="1" customWidth="1"/>
    <col min="972" max="972" width="13" style="137" bestFit="1" customWidth="1"/>
    <col min="973" max="973" width="15.28515625" style="137" bestFit="1" customWidth="1"/>
    <col min="974" max="974" width="12.85546875" style="137" bestFit="1" customWidth="1"/>
    <col min="975" max="978" width="0" style="137" hidden="1" customWidth="1"/>
    <col min="979" max="980" width="17.7109375" style="137" bestFit="1" customWidth="1"/>
    <col min="981" max="981" width="18.85546875" style="137" bestFit="1" customWidth="1"/>
    <col min="982" max="982" width="12.85546875" style="137" bestFit="1" customWidth="1"/>
    <col min="983" max="983" width="17.7109375" style="137" bestFit="1" customWidth="1"/>
    <col min="984" max="984" width="12.5703125" style="137" bestFit="1" customWidth="1"/>
    <col min="985" max="985" width="18" style="137" bestFit="1" customWidth="1"/>
    <col min="986" max="986" width="13" style="137" customWidth="1"/>
    <col min="987" max="987" width="15.140625" style="137" bestFit="1" customWidth="1"/>
    <col min="988" max="988" width="13" style="137" bestFit="1" customWidth="1"/>
    <col min="989" max="989" width="16.7109375" style="137" bestFit="1" customWidth="1"/>
    <col min="990" max="990" width="13.140625" style="137" bestFit="1" customWidth="1"/>
    <col min="991" max="993" width="12.140625" style="137" customWidth="1"/>
    <col min="994" max="995" width="14" style="137" customWidth="1"/>
    <col min="996" max="996" width="26.28515625" style="137" customWidth="1"/>
    <col min="997" max="997" width="15.42578125" style="137" bestFit="1" customWidth="1"/>
    <col min="998" max="998" width="11.140625" style="137" bestFit="1" customWidth="1"/>
    <col min="999" max="999" width="9.140625" style="137"/>
    <col min="1000" max="1000" width="9.28515625" style="137" bestFit="1" customWidth="1"/>
    <col min="1001" max="1148" width="9.140625" style="137"/>
    <col min="1149" max="1149" width="6" style="137" bestFit="1" customWidth="1"/>
    <col min="1150" max="1150" width="23.7109375" style="137" customWidth="1"/>
    <col min="1151" max="1151" width="19.5703125" style="137" bestFit="1" customWidth="1"/>
    <col min="1152" max="1152" width="19.7109375" style="137" bestFit="1" customWidth="1"/>
    <col min="1153" max="1153" width="18.85546875" style="137" bestFit="1" customWidth="1"/>
    <col min="1154" max="1154" width="12.85546875" style="137" bestFit="1" customWidth="1"/>
    <col min="1155" max="1155" width="17.7109375" style="137" bestFit="1" customWidth="1"/>
    <col min="1156" max="1156" width="17.5703125" style="137" bestFit="1" customWidth="1"/>
    <col min="1157" max="1157" width="18.85546875" style="137" bestFit="1" customWidth="1"/>
    <col min="1158" max="1158" width="12.42578125" style="137" bestFit="1" customWidth="1"/>
    <col min="1159" max="1159" width="15.85546875" style="137" bestFit="1" customWidth="1"/>
    <col min="1160" max="1160" width="17.7109375" style="137" bestFit="1" customWidth="1"/>
    <col min="1161" max="1161" width="18" style="137" bestFit="1" customWidth="1"/>
    <col min="1162" max="1162" width="13.5703125" style="137" customWidth="1"/>
    <col min="1163" max="1163" width="15.85546875" style="137" bestFit="1" customWidth="1"/>
    <col min="1164" max="1164" width="15.140625" style="137" bestFit="1" customWidth="1"/>
    <col min="1165" max="1165" width="18" style="137" bestFit="1" customWidth="1"/>
    <col min="1166" max="1166" width="13.140625" style="137" bestFit="1" customWidth="1"/>
    <col min="1167" max="1167" width="17.7109375" style="137" bestFit="1" customWidth="1"/>
    <col min="1168" max="1168" width="15.85546875" style="137" customWidth="1"/>
    <col min="1169" max="1169" width="18" style="137" bestFit="1" customWidth="1"/>
    <col min="1170" max="1170" width="13.5703125" style="137" customWidth="1"/>
    <col min="1171" max="1171" width="15.140625" style="137" bestFit="1" customWidth="1"/>
    <col min="1172" max="1172" width="12.85546875" style="137" bestFit="1" customWidth="1"/>
    <col min="1173" max="1173" width="15.28515625" style="137" bestFit="1" customWidth="1"/>
    <col min="1174" max="1174" width="14.85546875" style="137" bestFit="1" customWidth="1"/>
    <col min="1175" max="1176" width="17.5703125" style="137" bestFit="1" customWidth="1"/>
    <col min="1177" max="1177" width="11.140625" style="137" bestFit="1" customWidth="1"/>
    <col min="1178" max="1178" width="13.42578125" style="137" customWidth="1"/>
    <col min="1179" max="1179" width="17.7109375" style="137" bestFit="1" customWidth="1"/>
    <col min="1180" max="1180" width="17.5703125" style="137" bestFit="1" customWidth="1"/>
    <col min="1181" max="1181" width="18" style="137" bestFit="1" customWidth="1"/>
    <col min="1182" max="1184" width="12.85546875" style="137" bestFit="1" customWidth="1"/>
    <col min="1185" max="1185" width="13.85546875" style="137" bestFit="1" customWidth="1"/>
    <col min="1186" max="1187" width="12.85546875" style="137" bestFit="1" customWidth="1"/>
    <col min="1188" max="1188" width="11" style="137" bestFit="1" customWidth="1"/>
    <col min="1189" max="1189" width="13.85546875" style="137" bestFit="1" customWidth="1"/>
    <col min="1190" max="1190" width="14.85546875" style="137" bestFit="1" customWidth="1"/>
    <col min="1191" max="1191" width="17.7109375" style="137" bestFit="1" customWidth="1"/>
    <col min="1192" max="1192" width="15.140625" style="137" bestFit="1" customWidth="1"/>
    <col min="1193" max="1193" width="16.7109375" style="137" bestFit="1" customWidth="1"/>
    <col min="1194" max="1194" width="15.7109375" style="137" bestFit="1" customWidth="1"/>
    <col min="1195" max="1195" width="17.7109375" style="137" bestFit="1" customWidth="1"/>
    <col min="1196" max="1196" width="15.7109375" style="137" bestFit="1" customWidth="1"/>
    <col min="1197" max="1197" width="18" style="137" bestFit="1" customWidth="1"/>
    <col min="1198" max="1198" width="13.140625" style="137" bestFit="1" customWidth="1"/>
    <col min="1199" max="1199" width="17.7109375" style="137" bestFit="1" customWidth="1"/>
    <col min="1200" max="1200" width="15.140625" style="137" bestFit="1" customWidth="1"/>
    <col min="1201" max="1201" width="18" style="137" bestFit="1" customWidth="1"/>
    <col min="1202" max="1202" width="15.7109375" style="137" bestFit="1" customWidth="1"/>
    <col min="1203" max="1204" width="15.140625" style="137" bestFit="1" customWidth="1"/>
    <col min="1205" max="1205" width="15.7109375" style="137" bestFit="1" customWidth="1"/>
    <col min="1206" max="1206" width="12.85546875" style="137" customWidth="1"/>
    <col min="1207" max="1207" width="17.7109375" style="137" bestFit="1" customWidth="1"/>
    <col min="1208" max="1208" width="15.85546875" style="137" bestFit="1" customWidth="1"/>
    <col min="1209" max="1209" width="18" style="137" bestFit="1" customWidth="1"/>
    <col min="1210" max="1210" width="10.5703125" style="137" bestFit="1" customWidth="1"/>
    <col min="1211" max="1211" width="17.7109375" style="137" bestFit="1" customWidth="1"/>
    <col min="1212" max="1212" width="15.140625" style="137" bestFit="1" customWidth="1"/>
    <col min="1213" max="1213" width="18" style="137" bestFit="1" customWidth="1"/>
    <col min="1214" max="1214" width="15.7109375" style="137" bestFit="1" customWidth="1"/>
    <col min="1215" max="1215" width="17.7109375" style="137" bestFit="1" customWidth="1"/>
    <col min="1216" max="1216" width="15.7109375" style="137" bestFit="1" customWidth="1"/>
    <col min="1217" max="1217" width="18" style="137" bestFit="1" customWidth="1"/>
    <col min="1218" max="1218" width="12.85546875" style="137" bestFit="1" customWidth="1"/>
    <col min="1219" max="1219" width="12.42578125" style="137" bestFit="1" customWidth="1"/>
    <col min="1220" max="1220" width="10.7109375" style="137" bestFit="1" customWidth="1"/>
    <col min="1221" max="1221" width="10.140625" style="137" customWidth="1"/>
    <col min="1222" max="1222" width="13.140625" style="137" bestFit="1" customWidth="1"/>
    <col min="1223" max="1226" width="0" style="137" hidden="1" customWidth="1"/>
    <col min="1227" max="1227" width="15.140625" style="137" bestFit="1" customWidth="1"/>
    <col min="1228" max="1228" width="13" style="137" bestFit="1" customWidth="1"/>
    <col min="1229" max="1229" width="15.28515625" style="137" bestFit="1" customWidth="1"/>
    <col min="1230" max="1230" width="12.85546875" style="137" bestFit="1" customWidth="1"/>
    <col min="1231" max="1234" width="0" style="137" hidden="1" customWidth="1"/>
    <col min="1235" max="1236" width="17.7109375" style="137" bestFit="1" customWidth="1"/>
    <col min="1237" max="1237" width="18.85546875" style="137" bestFit="1" customWidth="1"/>
    <col min="1238" max="1238" width="12.85546875" style="137" bestFit="1" customWidth="1"/>
    <col min="1239" max="1239" width="17.7109375" style="137" bestFit="1" customWidth="1"/>
    <col min="1240" max="1240" width="12.5703125" style="137" bestFit="1" customWidth="1"/>
    <col min="1241" max="1241" width="18" style="137" bestFit="1" customWidth="1"/>
    <col min="1242" max="1242" width="13" style="137" customWidth="1"/>
    <col min="1243" max="1243" width="15.140625" style="137" bestFit="1" customWidth="1"/>
    <col min="1244" max="1244" width="13" style="137" bestFit="1" customWidth="1"/>
    <col min="1245" max="1245" width="16.7109375" style="137" bestFit="1" customWidth="1"/>
    <col min="1246" max="1246" width="13.140625" style="137" bestFit="1" customWidth="1"/>
    <col min="1247" max="1249" width="12.140625" style="137" customWidth="1"/>
    <col min="1250" max="1251" width="14" style="137" customWidth="1"/>
    <col min="1252" max="1252" width="26.28515625" style="137" customWidth="1"/>
    <col min="1253" max="1253" width="15.42578125" style="137" bestFit="1" customWidth="1"/>
    <col min="1254" max="1254" width="11.140625" style="137" bestFit="1" customWidth="1"/>
    <col min="1255" max="1255" width="9.140625" style="137"/>
    <col min="1256" max="1256" width="9.28515625" style="137" bestFit="1" customWidth="1"/>
    <col min="1257" max="1404" width="9.140625" style="137"/>
    <col min="1405" max="1405" width="6" style="137" bestFit="1" customWidth="1"/>
    <col min="1406" max="1406" width="23.7109375" style="137" customWidth="1"/>
    <col min="1407" max="1407" width="19.5703125" style="137" bestFit="1" customWidth="1"/>
    <col min="1408" max="1408" width="19.7109375" style="137" bestFit="1" customWidth="1"/>
    <col min="1409" max="1409" width="18.85546875" style="137" bestFit="1" customWidth="1"/>
    <col min="1410" max="1410" width="12.85546875" style="137" bestFit="1" customWidth="1"/>
    <col min="1411" max="1411" width="17.7109375" style="137" bestFit="1" customWidth="1"/>
    <col min="1412" max="1412" width="17.5703125" style="137" bestFit="1" customWidth="1"/>
    <col min="1413" max="1413" width="18.85546875" style="137" bestFit="1" customWidth="1"/>
    <col min="1414" max="1414" width="12.42578125" style="137" bestFit="1" customWidth="1"/>
    <col min="1415" max="1415" width="15.85546875" style="137" bestFit="1" customWidth="1"/>
    <col min="1416" max="1416" width="17.7109375" style="137" bestFit="1" customWidth="1"/>
    <col min="1417" max="1417" width="18" style="137" bestFit="1" customWidth="1"/>
    <col min="1418" max="1418" width="13.5703125" style="137" customWidth="1"/>
    <col min="1419" max="1419" width="15.85546875" style="137" bestFit="1" customWidth="1"/>
    <col min="1420" max="1420" width="15.140625" style="137" bestFit="1" customWidth="1"/>
    <col min="1421" max="1421" width="18" style="137" bestFit="1" customWidth="1"/>
    <col min="1422" max="1422" width="13.140625" style="137" bestFit="1" customWidth="1"/>
    <col min="1423" max="1423" width="17.7109375" style="137" bestFit="1" customWidth="1"/>
    <col min="1424" max="1424" width="15.85546875" style="137" customWidth="1"/>
    <col min="1425" max="1425" width="18" style="137" bestFit="1" customWidth="1"/>
    <col min="1426" max="1426" width="13.5703125" style="137" customWidth="1"/>
    <col min="1427" max="1427" width="15.140625" style="137" bestFit="1" customWidth="1"/>
    <col min="1428" max="1428" width="12.85546875" style="137" bestFit="1" customWidth="1"/>
    <col min="1429" max="1429" width="15.28515625" style="137" bestFit="1" customWidth="1"/>
    <col min="1430" max="1430" width="14.85546875" style="137" bestFit="1" customWidth="1"/>
    <col min="1431" max="1432" width="17.5703125" style="137" bestFit="1" customWidth="1"/>
    <col min="1433" max="1433" width="11.140625" style="137" bestFit="1" customWidth="1"/>
    <col min="1434" max="1434" width="13.42578125" style="137" customWidth="1"/>
    <col min="1435" max="1435" width="17.7109375" style="137" bestFit="1" customWidth="1"/>
    <col min="1436" max="1436" width="17.5703125" style="137" bestFit="1" customWidth="1"/>
    <col min="1437" max="1437" width="18" style="137" bestFit="1" customWidth="1"/>
    <col min="1438" max="1440" width="12.85546875" style="137" bestFit="1" customWidth="1"/>
    <col min="1441" max="1441" width="13.85546875" style="137" bestFit="1" customWidth="1"/>
    <col min="1442" max="1443" width="12.85546875" style="137" bestFit="1" customWidth="1"/>
    <col min="1444" max="1444" width="11" style="137" bestFit="1" customWidth="1"/>
    <col min="1445" max="1445" width="13.85546875" style="137" bestFit="1" customWidth="1"/>
    <col min="1446" max="1446" width="14.85546875" style="137" bestFit="1" customWidth="1"/>
    <col min="1447" max="1447" width="17.7109375" style="137" bestFit="1" customWidth="1"/>
    <col min="1448" max="1448" width="15.140625" style="137" bestFit="1" customWidth="1"/>
    <col min="1449" max="1449" width="16.7109375" style="137" bestFit="1" customWidth="1"/>
    <col min="1450" max="1450" width="15.7109375" style="137" bestFit="1" customWidth="1"/>
    <col min="1451" max="1451" width="17.7109375" style="137" bestFit="1" customWidth="1"/>
    <col min="1452" max="1452" width="15.7109375" style="137" bestFit="1" customWidth="1"/>
    <col min="1453" max="1453" width="18" style="137" bestFit="1" customWidth="1"/>
    <col min="1454" max="1454" width="13.140625" style="137" bestFit="1" customWidth="1"/>
    <col min="1455" max="1455" width="17.7109375" style="137" bestFit="1" customWidth="1"/>
    <col min="1456" max="1456" width="15.140625" style="137" bestFit="1" customWidth="1"/>
    <col min="1457" max="1457" width="18" style="137" bestFit="1" customWidth="1"/>
    <col min="1458" max="1458" width="15.7109375" style="137" bestFit="1" customWidth="1"/>
    <col min="1459" max="1460" width="15.140625" style="137" bestFit="1" customWidth="1"/>
    <col min="1461" max="1461" width="15.7109375" style="137" bestFit="1" customWidth="1"/>
    <col min="1462" max="1462" width="12.85546875" style="137" customWidth="1"/>
    <col min="1463" max="1463" width="17.7109375" style="137" bestFit="1" customWidth="1"/>
    <col min="1464" max="1464" width="15.85546875" style="137" bestFit="1" customWidth="1"/>
    <col min="1465" max="1465" width="18" style="137" bestFit="1" customWidth="1"/>
    <col min="1466" max="1466" width="10.5703125" style="137" bestFit="1" customWidth="1"/>
    <col min="1467" max="1467" width="17.7109375" style="137" bestFit="1" customWidth="1"/>
    <col min="1468" max="1468" width="15.140625" style="137" bestFit="1" customWidth="1"/>
    <col min="1469" max="1469" width="18" style="137" bestFit="1" customWidth="1"/>
    <col min="1470" max="1470" width="15.7109375" style="137" bestFit="1" customWidth="1"/>
    <col min="1471" max="1471" width="17.7109375" style="137" bestFit="1" customWidth="1"/>
    <col min="1472" max="1472" width="15.7109375" style="137" bestFit="1" customWidth="1"/>
    <col min="1473" max="1473" width="18" style="137" bestFit="1" customWidth="1"/>
    <col min="1474" max="1474" width="12.85546875" style="137" bestFit="1" customWidth="1"/>
    <col min="1475" max="1475" width="12.42578125" style="137" bestFit="1" customWidth="1"/>
    <col min="1476" max="1476" width="10.7109375" style="137" bestFit="1" customWidth="1"/>
    <col min="1477" max="1477" width="10.140625" style="137" customWidth="1"/>
    <col min="1478" max="1478" width="13.140625" style="137" bestFit="1" customWidth="1"/>
    <col min="1479" max="1482" width="0" style="137" hidden="1" customWidth="1"/>
    <col min="1483" max="1483" width="15.140625" style="137" bestFit="1" customWidth="1"/>
    <col min="1484" max="1484" width="13" style="137" bestFit="1" customWidth="1"/>
    <col min="1485" max="1485" width="15.28515625" style="137" bestFit="1" customWidth="1"/>
    <col min="1486" max="1486" width="12.85546875" style="137" bestFit="1" customWidth="1"/>
    <col min="1487" max="1490" width="0" style="137" hidden="1" customWidth="1"/>
    <col min="1491" max="1492" width="17.7109375" style="137" bestFit="1" customWidth="1"/>
    <col min="1493" max="1493" width="18.85546875" style="137" bestFit="1" customWidth="1"/>
    <col min="1494" max="1494" width="12.85546875" style="137" bestFit="1" customWidth="1"/>
    <col min="1495" max="1495" width="17.7109375" style="137" bestFit="1" customWidth="1"/>
    <col min="1496" max="1496" width="12.5703125" style="137" bestFit="1" customWidth="1"/>
    <col min="1497" max="1497" width="18" style="137" bestFit="1" customWidth="1"/>
    <col min="1498" max="1498" width="13" style="137" customWidth="1"/>
    <col min="1499" max="1499" width="15.140625" style="137" bestFit="1" customWidth="1"/>
    <col min="1500" max="1500" width="13" style="137" bestFit="1" customWidth="1"/>
    <col min="1501" max="1501" width="16.7109375" style="137" bestFit="1" customWidth="1"/>
    <col min="1502" max="1502" width="13.140625" style="137" bestFit="1" customWidth="1"/>
    <col min="1503" max="1505" width="12.140625" style="137" customWidth="1"/>
    <col min="1506" max="1507" width="14" style="137" customWidth="1"/>
    <col min="1508" max="1508" width="26.28515625" style="137" customWidth="1"/>
    <col min="1509" max="1509" width="15.42578125" style="137" bestFit="1" customWidth="1"/>
    <col min="1510" max="1510" width="11.140625" style="137" bestFit="1" customWidth="1"/>
    <col min="1511" max="1511" width="9.140625" style="137"/>
    <col min="1512" max="1512" width="9.28515625" style="137" bestFit="1" customWidth="1"/>
    <col min="1513" max="1660" width="9.140625" style="137"/>
    <col min="1661" max="1661" width="6" style="137" bestFit="1" customWidth="1"/>
    <col min="1662" max="1662" width="23.7109375" style="137" customWidth="1"/>
    <col min="1663" max="1663" width="19.5703125" style="137" bestFit="1" customWidth="1"/>
    <col min="1664" max="1664" width="19.7109375" style="137" bestFit="1" customWidth="1"/>
    <col min="1665" max="1665" width="18.85546875" style="137" bestFit="1" customWidth="1"/>
    <col min="1666" max="1666" width="12.85546875" style="137" bestFit="1" customWidth="1"/>
    <col min="1667" max="1667" width="17.7109375" style="137" bestFit="1" customWidth="1"/>
    <col min="1668" max="1668" width="17.5703125" style="137" bestFit="1" customWidth="1"/>
    <col min="1669" max="1669" width="18.85546875" style="137" bestFit="1" customWidth="1"/>
    <col min="1670" max="1670" width="12.42578125" style="137" bestFit="1" customWidth="1"/>
    <col min="1671" max="1671" width="15.85546875" style="137" bestFit="1" customWidth="1"/>
    <col min="1672" max="1672" width="17.7109375" style="137" bestFit="1" customWidth="1"/>
    <col min="1673" max="1673" width="18" style="137" bestFit="1" customWidth="1"/>
    <col min="1674" max="1674" width="13.5703125" style="137" customWidth="1"/>
    <col min="1675" max="1675" width="15.85546875" style="137" bestFit="1" customWidth="1"/>
    <col min="1676" max="1676" width="15.140625" style="137" bestFit="1" customWidth="1"/>
    <col min="1677" max="1677" width="18" style="137" bestFit="1" customWidth="1"/>
    <col min="1678" max="1678" width="13.140625" style="137" bestFit="1" customWidth="1"/>
    <col min="1679" max="1679" width="17.7109375" style="137" bestFit="1" customWidth="1"/>
    <col min="1680" max="1680" width="15.85546875" style="137" customWidth="1"/>
    <col min="1681" max="1681" width="18" style="137" bestFit="1" customWidth="1"/>
    <col min="1682" max="1682" width="13.5703125" style="137" customWidth="1"/>
    <col min="1683" max="1683" width="15.140625" style="137" bestFit="1" customWidth="1"/>
    <col min="1684" max="1684" width="12.85546875" style="137" bestFit="1" customWidth="1"/>
    <col min="1685" max="1685" width="15.28515625" style="137" bestFit="1" customWidth="1"/>
    <col min="1686" max="1686" width="14.85546875" style="137" bestFit="1" customWidth="1"/>
    <col min="1687" max="1688" width="17.5703125" style="137" bestFit="1" customWidth="1"/>
    <col min="1689" max="1689" width="11.140625" style="137" bestFit="1" customWidth="1"/>
    <col min="1690" max="1690" width="13.42578125" style="137" customWidth="1"/>
    <col min="1691" max="1691" width="17.7109375" style="137" bestFit="1" customWidth="1"/>
    <col min="1692" max="1692" width="17.5703125" style="137" bestFit="1" customWidth="1"/>
    <col min="1693" max="1693" width="18" style="137" bestFit="1" customWidth="1"/>
    <col min="1694" max="1696" width="12.85546875" style="137" bestFit="1" customWidth="1"/>
    <col min="1697" max="1697" width="13.85546875" style="137" bestFit="1" customWidth="1"/>
    <col min="1698" max="1699" width="12.85546875" style="137" bestFit="1" customWidth="1"/>
    <col min="1700" max="1700" width="11" style="137" bestFit="1" customWidth="1"/>
    <col min="1701" max="1701" width="13.85546875" style="137" bestFit="1" customWidth="1"/>
    <col min="1702" max="1702" width="14.85546875" style="137" bestFit="1" customWidth="1"/>
    <col min="1703" max="1703" width="17.7109375" style="137" bestFit="1" customWidth="1"/>
    <col min="1704" max="1704" width="15.140625" style="137" bestFit="1" customWidth="1"/>
    <col min="1705" max="1705" width="16.7109375" style="137" bestFit="1" customWidth="1"/>
    <col min="1706" max="1706" width="15.7109375" style="137" bestFit="1" customWidth="1"/>
    <col min="1707" max="1707" width="17.7109375" style="137" bestFit="1" customWidth="1"/>
    <col min="1708" max="1708" width="15.7109375" style="137" bestFit="1" customWidth="1"/>
    <col min="1709" max="1709" width="18" style="137" bestFit="1" customWidth="1"/>
    <col min="1710" max="1710" width="13.140625" style="137" bestFit="1" customWidth="1"/>
    <col min="1711" max="1711" width="17.7109375" style="137" bestFit="1" customWidth="1"/>
    <col min="1712" max="1712" width="15.140625" style="137" bestFit="1" customWidth="1"/>
    <col min="1713" max="1713" width="18" style="137" bestFit="1" customWidth="1"/>
    <col min="1714" max="1714" width="15.7109375" style="137" bestFit="1" customWidth="1"/>
    <col min="1715" max="1716" width="15.140625" style="137" bestFit="1" customWidth="1"/>
    <col min="1717" max="1717" width="15.7109375" style="137" bestFit="1" customWidth="1"/>
    <col min="1718" max="1718" width="12.85546875" style="137" customWidth="1"/>
    <col min="1719" max="1719" width="17.7109375" style="137" bestFit="1" customWidth="1"/>
    <col min="1720" max="1720" width="15.85546875" style="137" bestFit="1" customWidth="1"/>
    <col min="1721" max="1721" width="18" style="137" bestFit="1" customWidth="1"/>
    <col min="1722" max="1722" width="10.5703125" style="137" bestFit="1" customWidth="1"/>
    <col min="1723" max="1723" width="17.7109375" style="137" bestFit="1" customWidth="1"/>
    <col min="1724" max="1724" width="15.140625" style="137" bestFit="1" customWidth="1"/>
    <col min="1725" max="1725" width="18" style="137" bestFit="1" customWidth="1"/>
    <col min="1726" max="1726" width="15.7109375" style="137" bestFit="1" customWidth="1"/>
    <col min="1727" max="1727" width="17.7109375" style="137" bestFit="1" customWidth="1"/>
    <col min="1728" max="1728" width="15.7109375" style="137" bestFit="1" customWidth="1"/>
    <col min="1729" max="1729" width="18" style="137" bestFit="1" customWidth="1"/>
    <col min="1730" max="1730" width="12.85546875" style="137" bestFit="1" customWidth="1"/>
    <col min="1731" max="1731" width="12.42578125" style="137" bestFit="1" customWidth="1"/>
    <col min="1732" max="1732" width="10.7109375" style="137" bestFit="1" customWidth="1"/>
    <col min="1733" max="1733" width="10.140625" style="137" customWidth="1"/>
    <col min="1734" max="1734" width="13.140625" style="137" bestFit="1" customWidth="1"/>
    <col min="1735" max="1738" width="0" style="137" hidden="1" customWidth="1"/>
    <col min="1739" max="1739" width="15.140625" style="137" bestFit="1" customWidth="1"/>
    <col min="1740" max="1740" width="13" style="137" bestFit="1" customWidth="1"/>
    <col min="1741" max="1741" width="15.28515625" style="137" bestFit="1" customWidth="1"/>
    <col min="1742" max="1742" width="12.85546875" style="137" bestFit="1" customWidth="1"/>
    <col min="1743" max="1746" width="0" style="137" hidden="1" customWidth="1"/>
    <col min="1747" max="1748" width="17.7109375" style="137" bestFit="1" customWidth="1"/>
    <col min="1749" max="1749" width="18.85546875" style="137" bestFit="1" customWidth="1"/>
    <col min="1750" max="1750" width="12.85546875" style="137" bestFit="1" customWidth="1"/>
    <col min="1751" max="1751" width="17.7109375" style="137" bestFit="1" customWidth="1"/>
    <col min="1752" max="1752" width="12.5703125" style="137" bestFit="1" customWidth="1"/>
    <col min="1753" max="1753" width="18" style="137" bestFit="1" customWidth="1"/>
    <col min="1754" max="1754" width="13" style="137" customWidth="1"/>
    <col min="1755" max="1755" width="15.140625" style="137" bestFit="1" customWidth="1"/>
    <col min="1756" max="1756" width="13" style="137" bestFit="1" customWidth="1"/>
    <col min="1757" max="1757" width="16.7109375" style="137" bestFit="1" customWidth="1"/>
    <col min="1758" max="1758" width="13.140625" style="137" bestFit="1" customWidth="1"/>
    <col min="1759" max="1761" width="12.140625" style="137" customWidth="1"/>
    <col min="1762" max="1763" width="14" style="137" customWidth="1"/>
    <col min="1764" max="1764" width="26.28515625" style="137" customWidth="1"/>
    <col min="1765" max="1765" width="15.42578125" style="137" bestFit="1" customWidth="1"/>
    <col min="1766" max="1766" width="11.140625" style="137" bestFit="1" customWidth="1"/>
    <col min="1767" max="1767" width="9.140625" style="137"/>
    <col min="1768" max="1768" width="9.28515625" style="137" bestFit="1" customWidth="1"/>
    <col min="1769" max="1916" width="9.140625" style="137"/>
    <col min="1917" max="1917" width="6" style="137" bestFit="1" customWidth="1"/>
    <col min="1918" max="1918" width="23.7109375" style="137" customWidth="1"/>
    <col min="1919" max="1919" width="19.5703125" style="137" bestFit="1" customWidth="1"/>
    <col min="1920" max="1920" width="19.7109375" style="137" bestFit="1" customWidth="1"/>
    <col min="1921" max="1921" width="18.85546875" style="137" bestFit="1" customWidth="1"/>
    <col min="1922" max="1922" width="12.85546875" style="137" bestFit="1" customWidth="1"/>
    <col min="1923" max="1923" width="17.7109375" style="137" bestFit="1" customWidth="1"/>
    <col min="1924" max="1924" width="17.5703125" style="137" bestFit="1" customWidth="1"/>
    <col min="1925" max="1925" width="18.85546875" style="137" bestFit="1" customWidth="1"/>
    <col min="1926" max="1926" width="12.42578125" style="137" bestFit="1" customWidth="1"/>
    <col min="1927" max="1927" width="15.85546875" style="137" bestFit="1" customWidth="1"/>
    <col min="1928" max="1928" width="17.7109375" style="137" bestFit="1" customWidth="1"/>
    <col min="1929" max="1929" width="18" style="137" bestFit="1" customWidth="1"/>
    <col min="1930" max="1930" width="13.5703125" style="137" customWidth="1"/>
    <col min="1931" max="1931" width="15.85546875" style="137" bestFit="1" customWidth="1"/>
    <col min="1932" max="1932" width="15.140625" style="137" bestFit="1" customWidth="1"/>
    <col min="1933" max="1933" width="18" style="137" bestFit="1" customWidth="1"/>
    <col min="1934" max="1934" width="13.140625" style="137" bestFit="1" customWidth="1"/>
    <col min="1935" max="1935" width="17.7109375" style="137" bestFit="1" customWidth="1"/>
    <col min="1936" max="1936" width="15.85546875" style="137" customWidth="1"/>
    <col min="1937" max="1937" width="18" style="137" bestFit="1" customWidth="1"/>
    <col min="1938" max="1938" width="13.5703125" style="137" customWidth="1"/>
    <col min="1939" max="1939" width="15.140625" style="137" bestFit="1" customWidth="1"/>
    <col min="1940" max="1940" width="12.85546875" style="137" bestFit="1" customWidth="1"/>
    <col min="1941" max="1941" width="15.28515625" style="137" bestFit="1" customWidth="1"/>
    <col min="1942" max="1942" width="14.85546875" style="137" bestFit="1" customWidth="1"/>
    <col min="1943" max="1944" width="17.5703125" style="137" bestFit="1" customWidth="1"/>
    <col min="1945" max="1945" width="11.140625" style="137" bestFit="1" customWidth="1"/>
    <col min="1946" max="1946" width="13.42578125" style="137" customWidth="1"/>
    <col min="1947" max="1947" width="17.7109375" style="137" bestFit="1" customWidth="1"/>
    <col min="1948" max="1948" width="17.5703125" style="137" bestFit="1" customWidth="1"/>
    <col min="1949" max="1949" width="18" style="137" bestFit="1" customWidth="1"/>
    <col min="1950" max="1952" width="12.85546875" style="137" bestFit="1" customWidth="1"/>
    <col min="1953" max="1953" width="13.85546875" style="137" bestFit="1" customWidth="1"/>
    <col min="1954" max="1955" width="12.85546875" style="137" bestFit="1" customWidth="1"/>
    <col min="1956" max="1956" width="11" style="137" bestFit="1" customWidth="1"/>
    <col min="1957" max="1957" width="13.85546875" style="137" bestFit="1" customWidth="1"/>
    <col min="1958" max="1958" width="14.85546875" style="137" bestFit="1" customWidth="1"/>
    <col min="1959" max="1959" width="17.7109375" style="137" bestFit="1" customWidth="1"/>
    <col min="1960" max="1960" width="15.140625" style="137" bestFit="1" customWidth="1"/>
    <col min="1961" max="1961" width="16.7109375" style="137" bestFit="1" customWidth="1"/>
    <col min="1962" max="1962" width="15.7109375" style="137" bestFit="1" customWidth="1"/>
    <col min="1963" max="1963" width="17.7109375" style="137" bestFit="1" customWidth="1"/>
    <col min="1964" max="1964" width="15.7109375" style="137" bestFit="1" customWidth="1"/>
    <col min="1965" max="1965" width="18" style="137" bestFit="1" customWidth="1"/>
    <col min="1966" max="1966" width="13.140625" style="137" bestFit="1" customWidth="1"/>
    <col min="1967" max="1967" width="17.7109375" style="137" bestFit="1" customWidth="1"/>
    <col min="1968" max="1968" width="15.140625" style="137" bestFit="1" customWidth="1"/>
    <col min="1969" max="1969" width="18" style="137" bestFit="1" customWidth="1"/>
    <col min="1970" max="1970" width="15.7109375" style="137" bestFit="1" customWidth="1"/>
    <col min="1971" max="1972" width="15.140625" style="137" bestFit="1" customWidth="1"/>
    <col min="1973" max="1973" width="15.7109375" style="137" bestFit="1" customWidth="1"/>
    <col min="1974" max="1974" width="12.85546875" style="137" customWidth="1"/>
    <col min="1975" max="1975" width="17.7109375" style="137" bestFit="1" customWidth="1"/>
    <col min="1976" max="1976" width="15.85546875" style="137" bestFit="1" customWidth="1"/>
    <col min="1977" max="1977" width="18" style="137" bestFit="1" customWidth="1"/>
    <col min="1978" max="1978" width="10.5703125" style="137" bestFit="1" customWidth="1"/>
    <col min="1979" max="1979" width="17.7109375" style="137" bestFit="1" customWidth="1"/>
    <col min="1980" max="1980" width="15.140625" style="137" bestFit="1" customWidth="1"/>
    <col min="1981" max="1981" width="18" style="137" bestFit="1" customWidth="1"/>
    <col min="1982" max="1982" width="15.7109375" style="137" bestFit="1" customWidth="1"/>
    <col min="1983" max="1983" width="17.7109375" style="137" bestFit="1" customWidth="1"/>
    <col min="1984" max="1984" width="15.7109375" style="137" bestFit="1" customWidth="1"/>
    <col min="1985" max="1985" width="18" style="137" bestFit="1" customWidth="1"/>
    <col min="1986" max="1986" width="12.85546875" style="137" bestFit="1" customWidth="1"/>
    <col min="1987" max="1987" width="12.42578125" style="137" bestFit="1" customWidth="1"/>
    <col min="1988" max="1988" width="10.7109375" style="137" bestFit="1" customWidth="1"/>
    <col min="1989" max="1989" width="10.140625" style="137" customWidth="1"/>
    <col min="1990" max="1990" width="13.140625" style="137" bestFit="1" customWidth="1"/>
    <col min="1991" max="1994" width="0" style="137" hidden="1" customWidth="1"/>
    <col min="1995" max="1995" width="15.140625" style="137" bestFit="1" customWidth="1"/>
    <col min="1996" max="1996" width="13" style="137" bestFit="1" customWidth="1"/>
    <col min="1997" max="1997" width="15.28515625" style="137" bestFit="1" customWidth="1"/>
    <col min="1998" max="1998" width="12.85546875" style="137" bestFit="1" customWidth="1"/>
    <col min="1999" max="2002" width="0" style="137" hidden="1" customWidth="1"/>
    <col min="2003" max="2004" width="17.7109375" style="137" bestFit="1" customWidth="1"/>
    <col min="2005" max="2005" width="18.85546875" style="137" bestFit="1" customWidth="1"/>
    <col min="2006" max="2006" width="12.85546875" style="137" bestFit="1" customWidth="1"/>
    <col min="2007" max="2007" width="17.7109375" style="137" bestFit="1" customWidth="1"/>
    <col min="2008" max="2008" width="12.5703125" style="137" bestFit="1" customWidth="1"/>
    <col min="2009" max="2009" width="18" style="137" bestFit="1" customWidth="1"/>
    <col min="2010" max="2010" width="13" style="137" customWidth="1"/>
    <col min="2011" max="2011" width="15.140625" style="137" bestFit="1" customWidth="1"/>
    <col min="2012" max="2012" width="13" style="137" bestFit="1" customWidth="1"/>
    <col min="2013" max="2013" width="16.7109375" style="137" bestFit="1" customWidth="1"/>
    <col min="2014" max="2014" width="13.140625" style="137" bestFit="1" customWidth="1"/>
    <col min="2015" max="2017" width="12.140625" style="137" customWidth="1"/>
    <col min="2018" max="2019" width="14" style="137" customWidth="1"/>
    <col min="2020" max="2020" width="26.28515625" style="137" customWidth="1"/>
    <col min="2021" max="2021" width="15.42578125" style="137" bestFit="1" customWidth="1"/>
    <col min="2022" max="2022" width="11.140625" style="137" bestFit="1" customWidth="1"/>
    <col min="2023" max="2023" width="9.140625" style="137"/>
    <col min="2024" max="2024" width="9.28515625" style="137" bestFit="1" customWidth="1"/>
    <col min="2025" max="2172" width="9.140625" style="137"/>
    <col min="2173" max="2173" width="6" style="137" bestFit="1" customWidth="1"/>
    <col min="2174" max="2174" width="23.7109375" style="137" customWidth="1"/>
    <col min="2175" max="2175" width="19.5703125" style="137" bestFit="1" customWidth="1"/>
    <col min="2176" max="2176" width="19.7109375" style="137" bestFit="1" customWidth="1"/>
    <col min="2177" max="2177" width="18.85546875" style="137" bestFit="1" customWidth="1"/>
    <col min="2178" max="2178" width="12.85546875" style="137" bestFit="1" customWidth="1"/>
    <col min="2179" max="2179" width="17.7109375" style="137" bestFit="1" customWidth="1"/>
    <col min="2180" max="2180" width="17.5703125" style="137" bestFit="1" customWidth="1"/>
    <col min="2181" max="2181" width="18.85546875" style="137" bestFit="1" customWidth="1"/>
    <col min="2182" max="2182" width="12.42578125" style="137" bestFit="1" customWidth="1"/>
    <col min="2183" max="2183" width="15.85546875" style="137" bestFit="1" customWidth="1"/>
    <col min="2184" max="2184" width="17.7109375" style="137" bestFit="1" customWidth="1"/>
    <col min="2185" max="2185" width="18" style="137" bestFit="1" customWidth="1"/>
    <col min="2186" max="2186" width="13.5703125" style="137" customWidth="1"/>
    <col min="2187" max="2187" width="15.85546875" style="137" bestFit="1" customWidth="1"/>
    <col min="2188" max="2188" width="15.140625" style="137" bestFit="1" customWidth="1"/>
    <col min="2189" max="2189" width="18" style="137" bestFit="1" customWidth="1"/>
    <col min="2190" max="2190" width="13.140625" style="137" bestFit="1" customWidth="1"/>
    <col min="2191" max="2191" width="17.7109375" style="137" bestFit="1" customWidth="1"/>
    <col min="2192" max="2192" width="15.85546875" style="137" customWidth="1"/>
    <col min="2193" max="2193" width="18" style="137" bestFit="1" customWidth="1"/>
    <col min="2194" max="2194" width="13.5703125" style="137" customWidth="1"/>
    <col min="2195" max="2195" width="15.140625" style="137" bestFit="1" customWidth="1"/>
    <col min="2196" max="2196" width="12.85546875" style="137" bestFit="1" customWidth="1"/>
    <col min="2197" max="2197" width="15.28515625" style="137" bestFit="1" customWidth="1"/>
    <col min="2198" max="2198" width="14.85546875" style="137" bestFit="1" customWidth="1"/>
    <col min="2199" max="2200" width="17.5703125" style="137" bestFit="1" customWidth="1"/>
    <col min="2201" max="2201" width="11.140625" style="137" bestFit="1" customWidth="1"/>
    <col min="2202" max="2202" width="13.42578125" style="137" customWidth="1"/>
    <col min="2203" max="2203" width="17.7109375" style="137" bestFit="1" customWidth="1"/>
    <col min="2204" max="2204" width="17.5703125" style="137" bestFit="1" customWidth="1"/>
    <col min="2205" max="2205" width="18" style="137" bestFit="1" customWidth="1"/>
    <col min="2206" max="2208" width="12.85546875" style="137" bestFit="1" customWidth="1"/>
    <col min="2209" max="2209" width="13.85546875" style="137" bestFit="1" customWidth="1"/>
    <col min="2210" max="2211" width="12.85546875" style="137" bestFit="1" customWidth="1"/>
    <col min="2212" max="2212" width="11" style="137" bestFit="1" customWidth="1"/>
    <col min="2213" max="2213" width="13.85546875" style="137" bestFit="1" customWidth="1"/>
    <col min="2214" max="2214" width="14.85546875" style="137" bestFit="1" customWidth="1"/>
    <col min="2215" max="2215" width="17.7109375" style="137" bestFit="1" customWidth="1"/>
    <col min="2216" max="2216" width="15.140625" style="137" bestFit="1" customWidth="1"/>
    <col min="2217" max="2217" width="16.7109375" style="137" bestFit="1" customWidth="1"/>
    <col min="2218" max="2218" width="15.7109375" style="137" bestFit="1" customWidth="1"/>
    <col min="2219" max="2219" width="17.7109375" style="137" bestFit="1" customWidth="1"/>
    <col min="2220" max="2220" width="15.7109375" style="137" bestFit="1" customWidth="1"/>
    <col min="2221" max="2221" width="18" style="137" bestFit="1" customWidth="1"/>
    <col min="2222" max="2222" width="13.140625" style="137" bestFit="1" customWidth="1"/>
    <col min="2223" max="2223" width="17.7109375" style="137" bestFit="1" customWidth="1"/>
    <col min="2224" max="2224" width="15.140625" style="137" bestFit="1" customWidth="1"/>
    <col min="2225" max="2225" width="18" style="137" bestFit="1" customWidth="1"/>
    <col min="2226" max="2226" width="15.7109375" style="137" bestFit="1" customWidth="1"/>
    <col min="2227" max="2228" width="15.140625" style="137" bestFit="1" customWidth="1"/>
    <col min="2229" max="2229" width="15.7109375" style="137" bestFit="1" customWidth="1"/>
    <col min="2230" max="2230" width="12.85546875" style="137" customWidth="1"/>
    <col min="2231" max="2231" width="17.7109375" style="137" bestFit="1" customWidth="1"/>
    <col min="2232" max="2232" width="15.85546875" style="137" bestFit="1" customWidth="1"/>
    <col min="2233" max="2233" width="18" style="137" bestFit="1" customWidth="1"/>
    <col min="2234" max="2234" width="10.5703125" style="137" bestFit="1" customWidth="1"/>
    <col min="2235" max="2235" width="17.7109375" style="137" bestFit="1" customWidth="1"/>
    <col min="2236" max="2236" width="15.140625" style="137" bestFit="1" customWidth="1"/>
    <col min="2237" max="2237" width="18" style="137" bestFit="1" customWidth="1"/>
    <col min="2238" max="2238" width="15.7109375" style="137" bestFit="1" customWidth="1"/>
    <col min="2239" max="2239" width="17.7109375" style="137" bestFit="1" customWidth="1"/>
    <col min="2240" max="2240" width="15.7109375" style="137" bestFit="1" customWidth="1"/>
    <col min="2241" max="2241" width="18" style="137" bestFit="1" customWidth="1"/>
    <col min="2242" max="2242" width="12.85546875" style="137" bestFit="1" customWidth="1"/>
    <col min="2243" max="2243" width="12.42578125" style="137" bestFit="1" customWidth="1"/>
    <col min="2244" max="2244" width="10.7109375" style="137" bestFit="1" customWidth="1"/>
    <col min="2245" max="2245" width="10.140625" style="137" customWidth="1"/>
    <col min="2246" max="2246" width="13.140625" style="137" bestFit="1" customWidth="1"/>
    <col min="2247" max="2250" width="0" style="137" hidden="1" customWidth="1"/>
    <col min="2251" max="2251" width="15.140625" style="137" bestFit="1" customWidth="1"/>
    <col min="2252" max="2252" width="13" style="137" bestFit="1" customWidth="1"/>
    <col min="2253" max="2253" width="15.28515625" style="137" bestFit="1" customWidth="1"/>
    <col min="2254" max="2254" width="12.85546875" style="137" bestFit="1" customWidth="1"/>
    <col min="2255" max="2258" width="0" style="137" hidden="1" customWidth="1"/>
    <col min="2259" max="2260" width="17.7109375" style="137" bestFit="1" customWidth="1"/>
    <col min="2261" max="2261" width="18.85546875" style="137" bestFit="1" customWidth="1"/>
    <col min="2262" max="2262" width="12.85546875" style="137" bestFit="1" customWidth="1"/>
    <col min="2263" max="2263" width="17.7109375" style="137" bestFit="1" customWidth="1"/>
    <col min="2264" max="2264" width="12.5703125" style="137" bestFit="1" customWidth="1"/>
    <col min="2265" max="2265" width="18" style="137" bestFit="1" customWidth="1"/>
    <col min="2266" max="2266" width="13" style="137" customWidth="1"/>
    <col min="2267" max="2267" width="15.140625" style="137" bestFit="1" customWidth="1"/>
    <col min="2268" max="2268" width="13" style="137" bestFit="1" customWidth="1"/>
    <col min="2269" max="2269" width="16.7109375" style="137" bestFit="1" customWidth="1"/>
    <col min="2270" max="2270" width="13.140625" style="137" bestFit="1" customWidth="1"/>
    <col min="2271" max="2273" width="12.140625" style="137" customWidth="1"/>
    <col min="2274" max="2275" width="14" style="137" customWidth="1"/>
    <col min="2276" max="2276" width="26.28515625" style="137" customWidth="1"/>
    <col min="2277" max="2277" width="15.42578125" style="137" bestFit="1" customWidth="1"/>
    <col min="2278" max="2278" width="11.140625" style="137" bestFit="1" customWidth="1"/>
    <col min="2279" max="2279" width="9.140625" style="137"/>
    <col min="2280" max="2280" width="9.28515625" style="137" bestFit="1" customWidth="1"/>
    <col min="2281" max="2428" width="9.140625" style="137"/>
    <col min="2429" max="2429" width="6" style="137" bestFit="1" customWidth="1"/>
    <col min="2430" max="2430" width="23.7109375" style="137" customWidth="1"/>
    <col min="2431" max="2431" width="19.5703125" style="137" bestFit="1" customWidth="1"/>
    <col min="2432" max="2432" width="19.7109375" style="137" bestFit="1" customWidth="1"/>
    <col min="2433" max="2433" width="18.85546875" style="137" bestFit="1" customWidth="1"/>
    <col min="2434" max="2434" width="12.85546875" style="137" bestFit="1" customWidth="1"/>
    <col min="2435" max="2435" width="17.7109375" style="137" bestFit="1" customWidth="1"/>
    <col min="2436" max="2436" width="17.5703125" style="137" bestFit="1" customWidth="1"/>
    <col min="2437" max="2437" width="18.85546875" style="137" bestFit="1" customWidth="1"/>
    <col min="2438" max="2438" width="12.42578125" style="137" bestFit="1" customWidth="1"/>
    <col min="2439" max="2439" width="15.85546875" style="137" bestFit="1" customWidth="1"/>
    <col min="2440" max="2440" width="17.7109375" style="137" bestFit="1" customWidth="1"/>
    <col min="2441" max="2441" width="18" style="137" bestFit="1" customWidth="1"/>
    <col min="2442" max="2442" width="13.5703125" style="137" customWidth="1"/>
    <col min="2443" max="2443" width="15.85546875" style="137" bestFit="1" customWidth="1"/>
    <col min="2444" max="2444" width="15.140625" style="137" bestFit="1" customWidth="1"/>
    <col min="2445" max="2445" width="18" style="137" bestFit="1" customWidth="1"/>
    <col min="2446" max="2446" width="13.140625" style="137" bestFit="1" customWidth="1"/>
    <col min="2447" max="2447" width="17.7109375" style="137" bestFit="1" customWidth="1"/>
    <col min="2448" max="2448" width="15.85546875" style="137" customWidth="1"/>
    <col min="2449" max="2449" width="18" style="137" bestFit="1" customWidth="1"/>
    <col min="2450" max="2450" width="13.5703125" style="137" customWidth="1"/>
    <col min="2451" max="2451" width="15.140625" style="137" bestFit="1" customWidth="1"/>
    <col min="2452" max="2452" width="12.85546875" style="137" bestFit="1" customWidth="1"/>
    <col min="2453" max="2453" width="15.28515625" style="137" bestFit="1" customWidth="1"/>
    <col min="2454" max="2454" width="14.85546875" style="137" bestFit="1" customWidth="1"/>
    <col min="2455" max="2456" width="17.5703125" style="137" bestFit="1" customWidth="1"/>
    <col min="2457" max="2457" width="11.140625" style="137" bestFit="1" customWidth="1"/>
    <col min="2458" max="2458" width="13.42578125" style="137" customWidth="1"/>
    <col min="2459" max="2459" width="17.7109375" style="137" bestFit="1" customWidth="1"/>
    <col min="2460" max="2460" width="17.5703125" style="137" bestFit="1" customWidth="1"/>
    <col min="2461" max="2461" width="18" style="137" bestFit="1" customWidth="1"/>
    <col min="2462" max="2464" width="12.85546875" style="137" bestFit="1" customWidth="1"/>
    <col min="2465" max="2465" width="13.85546875" style="137" bestFit="1" customWidth="1"/>
    <col min="2466" max="2467" width="12.85546875" style="137" bestFit="1" customWidth="1"/>
    <col min="2468" max="2468" width="11" style="137" bestFit="1" customWidth="1"/>
    <col min="2469" max="2469" width="13.85546875" style="137" bestFit="1" customWidth="1"/>
    <col min="2470" max="2470" width="14.85546875" style="137" bestFit="1" customWidth="1"/>
    <col min="2471" max="2471" width="17.7109375" style="137" bestFit="1" customWidth="1"/>
    <col min="2472" max="2472" width="15.140625" style="137" bestFit="1" customWidth="1"/>
    <col min="2473" max="2473" width="16.7109375" style="137" bestFit="1" customWidth="1"/>
    <col min="2474" max="2474" width="15.7109375" style="137" bestFit="1" customWidth="1"/>
    <col min="2475" max="2475" width="17.7109375" style="137" bestFit="1" customWidth="1"/>
    <col min="2476" max="2476" width="15.7109375" style="137" bestFit="1" customWidth="1"/>
    <col min="2477" max="2477" width="18" style="137" bestFit="1" customWidth="1"/>
    <col min="2478" max="2478" width="13.140625" style="137" bestFit="1" customWidth="1"/>
    <col min="2479" max="2479" width="17.7109375" style="137" bestFit="1" customWidth="1"/>
    <col min="2480" max="2480" width="15.140625" style="137" bestFit="1" customWidth="1"/>
    <col min="2481" max="2481" width="18" style="137" bestFit="1" customWidth="1"/>
    <col min="2482" max="2482" width="15.7109375" style="137" bestFit="1" customWidth="1"/>
    <col min="2483" max="2484" width="15.140625" style="137" bestFit="1" customWidth="1"/>
    <col min="2485" max="2485" width="15.7109375" style="137" bestFit="1" customWidth="1"/>
    <col min="2486" max="2486" width="12.85546875" style="137" customWidth="1"/>
    <col min="2487" max="2487" width="17.7109375" style="137" bestFit="1" customWidth="1"/>
    <col min="2488" max="2488" width="15.85546875" style="137" bestFit="1" customWidth="1"/>
    <col min="2489" max="2489" width="18" style="137" bestFit="1" customWidth="1"/>
    <col min="2490" max="2490" width="10.5703125" style="137" bestFit="1" customWidth="1"/>
    <col min="2491" max="2491" width="17.7109375" style="137" bestFit="1" customWidth="1"/>
    <col min="2492" max="2492" width="15.140625" style="137" bestFit="1" customWidth="1"/>
    <col min="2493" max="2493" width="18" style="137" bestFit="1" customWidth="1"/>
    <col min="2494" max="2494" width="15.7109375" style="137" bestFit="1" customWidth="1"/>
    <col min="2495" max="2495" width="17.7109375" style="137" bestFit="1" customWidth="1"/>
    <col min="2496" max="2496" width="15.7109375" style="137" bestFit="1" customWidth="1"/>
    <col min="2497" max="2497" width="18" style="137" bestFit="1" customWidth="1"/>
    <col min="2498" max="2498" width="12.85546875" style="137" bestFit="1" customWidth="1"/>
    <col min="2499" max="2499" width="12.42578125" style="137" bestFit="1" customWidth="1"/>
    <col min="2500" max="2500" width="10.7109375" style="137" bestFit="1" customWidth="1"/>
    <col min="2501" max="2501" width="10.140625" style="137" customWidth="1"/>
    <col min="2502" max="2502" width="13.140625" style="137" bestFit="1" customWidth="1"/>
    <col min="2503" max="2506" width="0" style="137" hidden="1" customWidth="1"/>
    <col min="2507" max="2507" width="15.140625" style="137" bestFit="1" customWidth="1"/>
    <col min="2508" max="2508" width="13" style="137" bestFit="1" customWidth="1"/>
    <col min="2509" max="2509" width="15.28515625" style="137" bestFit="1" customWidth="1"/>
    <col min="2510" max="2510" width="12.85546875" style="137" bestFit="1" customWidth="1"/>
    <col min="2511" max="2514" width="0" style="137" hidden="1" customWidth="1"/>
    <col min="2515" max="2516" width="17.7109375" style="137" bestFit="1" customWidth="1"/>
    <col min="2517" max="2517" width="18.85546875" style="137" bestFit="1" customWidth="1"/>
    <col min="2518" max="2518" width="12.85546875" style="137" bestFit="1" customWidth="1"/>
    <col min="2519" max="2519" width="17.7109375" style="137" bestFit="1" customWidth="1"/>
    <col min="2520" max="2520" width="12.5703125" style="137" bestFit="1" customWidth="1"/>
    <col min="2521" max="2521" width="18" style="137" bestFit="1" customWidth="1"/>
    <col min="2522" max="2522" width="13" style="137" customWidth="1"/>
    <col min="2523" max="2523" width="15.140625" style="137" bestFit="1" customWidth="1"/>
    <col min="2524" max="2524" width="13" style="137" bestFit="1" customWidth="1"/>
    <col min="2525" max="2525" width="16.7109375" style="137" bestFit="1" customWidth="1"/>
    <col min="2526" max="2526" width="13.140625" style="137" bestFit="1" customWidth="1"/>
    <col min="2527" max="2529" width="12.140625" style="137" customWidth="1"/>
    <col min="2530" max="2531" width="14" style="137" customWidth="1"/>
    <col min="2532" max="2532" width="26.28515625" style="137" customWidth="1"/>
    <col min="2533" max="2533" width="15.42578125" style="137" bestFit="1" customWidth="1"/>
    <col min="2534" max="2534" width="11.140625" style="137" bestFit="1" customWidth="1"/>
    <col min="2535" max="2535" width="9.140625" style="137"/>
    <col min="2536" max="2536" width="9.28515625" style="137" bestFit="1" customWidth="1"/>
    <col min="2537" max="2684" width="9.140625" style="137"/>
    <col min="2685" max="2685" width="6" style="137" bestFit="1" customWidth="1"/>
    <col min="2686" max="2686" width="23.7109375" style="137" customWidth="1"/>
    <col min="2687" max="2687" width="19.5703125" style="137" bestFit="1" customWidth="1"/>
    <col min="2688" max="2688" width="19.7109375" style="137" bestFit="1" customWidth="1"/>
    <col min="2689" max="2689" width="18.85546875" style="137" bestFit="1" customWidth="1"/>
    <col min="2690" max="2690" width="12.85546875" style="137" bestFit="1" customWidth="1"/>
    <col min="2691" max="2691" width="17.7109375" style="137" bestFit="1" customWidth="1"/>
    <col min="2692" max="2692" width="17.5703125" style="137" bestFit="1" customWidth="1"/>
    <col min="2693" max="2693" width="18.85546875" style="137" bestFit="1" customWidth="1"/>
    <col min="2694" max="2694" width="12.42578125" style="137" bestFit="1" customWidth="1"/>
    <col min="2695" max="2695" width="15.85546875" style="137" bestFit="1" customWidth="1"/>
    <col min="2696" max="2696" width="17.7109375" style="137" bestFit="1" customWidth="1"/>
    <col min="2697" max="2697" width="18" style="137" bestFit="1" customWidth="1"/>
    <col min="2698" max="2698" width="13.5703125" style="137" customWidth="1"/>
    <col min="2699" max="2699" width="15.85546875" style="137" bestFit="1" customWidth="1"/>
    <col min="2700" max="2700" width="15.140625" style="137" bestFit="1" customWidth="1"/>
    <col min="2701" max="2701" width="18" style="137" bestFit="1" customWidth="1"/>
    <col min="2702" max="2702" width="13.140625" style="137" bestFit="1" customWidth="1"/>
    <col min="2703" max="2703" width="17.7109375" style="137" bestFit="1" customWidth="1"/>
    <col min="2704" max="2704" width="15.85546875" style="137" customWidth="1"/>
    <col min="2705" max="2705" width="18" style="137" bestFit="1" customWidth="1"/>
    <col min="2706" max="2706" width="13.5703125" style="137" customWidth="1"/>
    <col min="2707" max="2707" width="15.140625" style="137" bestFit="1" customWidth="1"/>
    <col min="2708" max="2708" width="12.85546875" style="137" bestFit="1" customWidth="1"/>
    <col min="2709" max="2709" width="15.28515625" style="137" bestFit="1" customWidth="1"/>
    <col min="2710" max="2710" width="14.85546875" style="137" bestFit="1" customWidth="1"/>
    <col min="2711" max="2712" width="17.5703125" style="137" bestFit="1" customWidth="1"/>
    <col min="2713" max="2713" width="11.140625" style="137" bestFit="1" customWidth="1"/>
    <col min="2714" max="2714" width="13.42578125" style="137" customWidth="1"/>
    <col min="2715" max="2715" width="17.7109375" style="137" bestFit="1" customWidth="1"/>
    <col min="2716" max="2716" width="17.5703125" style="137" bestFit="1" customWidth="1"/>
    <col min="2717" max="2717" width="18" style="137" bestFit="1" customWidth="1"/>
    <col min="2718" max="2720" width="12.85546875" style="137" bestFit="1" customWidth="1"/>
    <col min="2721" max="2721" width="13.85546875" style="137" bestFit="1" customWidth="1"/>
    <col min="2722" max="2723" width="12.85546875" style="137" bestFit="1" customWidth="1"/>
    <col min="2724" max="2724" width="11" style="137" bestFit="1" customWidth="1"/>
    <col min="2725" max="2725" width="13.85546875" style="137" bestFit="1" customWidth="1"/>
    <col min="2726" max="2726" width="14.85546875" style="137" bestFit="1" customWidth="1"/>
    <col min="2727" max="2727" width="17.7109375" style="137" bestFit="1" customWidth="1"/>
    <col min="2728" max="2728" width="15.140625" style="137" bestFit="1" customWidth="1"/>
    <col min="2729" max="2729" width="16.7109375" style="137" bestFit="1" customWidth="1"/>
    <col min="2730" max="2730" width="15.7109375" style="137" bestFit="1" customWidth="1"/>
    <col min="2731" max="2731" width="17.7109375" style="137" bestFit="1" customWidth="1"/>
    <col min="2732" max="2732" width="15.7109375" style="137" bestFit="1" customWidth="1"/>
    <col min="2733" max="2733" width="18" style="137" bestFit="1" customWidth="1"/>
    <col min="2734" max="2734" width="13.140625" style="137" bestFit="1" customWidth="1"/>
    <col min="2735" max="2735" width="17.7109375" style="137" bestFit="1" customWidth="1"/>
    <col min="2736" max="2736" width="15.140625" style="137" bestFit="1" customWidth="1"/>
    <col min="2737" max="2737" width="18" style="137" bestFit="1" customWidth="1"/>
    <col min="2738" max="2738" width="15.7109375" style="137" bestFit="1" customWidth="1"/>
    <col min="2739" max="2740" width="15.140625" style="137" bestFit="1" customWidth="1"/>
    <col min="2741" max="2741" width="15.7109375" style="137" bestFit="1" customWidth="1"/>
    <col min="2742" max="2742" width="12.85546875" style="137" customWidth="1"/>
    <col min="2743" max="2743" width="17.7109375" style="137" bestFit="1" customWidth="1"/>
    <col min="2744" max="2744" width="15.85546875" style="137" bestFit="1" customWidth="1"/>
    <col min="2745" max="2745" width="18" style="137" bestFit="1" customWidth="1"/>
    <col min="2746" max="2746" width="10.5703125" style="137" bestFit="1" customWidth="1"/>
    <col min="2747" max="2747" width="17.7109375" style="137" bestFit="1" customWidth="1"/>
    <col min="2748" max="2748" width="15.140625" style="137" bestFit="1" customWidth="1"/>
    <col min="2749" max="2749" width="18" style="137" bestFit="1" customWidth="1"/>
    <col min="2750" max="2750" width="15.7109375" style="137" bestFit="1" customWidth="1"/>
    <col min="2751" max="2751" width="17.7109375" style="137" bestFit="1" customWidth="1"/>
    <col min="2752" max="2752" width="15.7109375" style="137" bestFit="1" customWidth="1"/>
    <col min="2753" max="2753" width="18" style="137" bestFit="1" customWidth="1"/>
    <col min="2754" max="2754" width="12.85546875" style="137" bestFit="1" customWidth="1"/>
    <col min="2755" max="2755" width="12.42578125" style="137" bestFit="1" customWidth="1"/>
    <col min="2756" max="2756" width="10.7109375" style="137" bestFit="1" customWidth="1"/>
    <col min="2757" max="2757" width="10.140625" style="137" customWidth="1"/>
    <col min="2758" max="2758" width="13.140625" style="137" bestFit="1" customWidth="1"/>
    <col min="2759" max="2762" width="0" style="137" hidden="1" customWidth="1"/>
    <col min="2763" max="2763" width="15.140625" style="137" bestFit="1" customWidth="1"/>
    <col min="2764" max="2764" width="13" style="137" bestFit="1" customWidth="1"/>
    <col min="2765" max="2765" width="15.28515625" style="137" bestFit="1" customWidth="1"/>
    <col min="2766" max="2766" width="12.85546875" style="137" bestFit="1" customWidth="1"/>
    <col min="2767" max="2770" width="0" style="137" hidden="1" customWidth="1"/>
    <col min="2771" max="2772" width="17.7109375" style="137" bestFit="1" customWidth="1"/>
    <col min="2773" max="2773" width="18.85546875" style="137" bestFit="1" customWidth="1"/>
    <col min="2774" max="2774" width="12.85546875" style="137" bestFit="1" customWidth="1"/>
    <col min="2775" max="2775" width="17.7109375" style="137" bestFit="1" customWidth="1"/>
    <col min="2776" max="2776" width="12.5703125" style="137" bestFit="1" customWidth="1"/>
    <col min="2777" max="2777" width="18" style="137" bestFit="1" customWidth="1"/>
    <col min="2778" max="2778" width="13" style="137" customWidth="1"/>
    <col min="2779" max="2779" width="15.140625" style="137" bestFit="1" customWidth="1"/>
    <col min="2780" max="2780" width="13" style="137" bestFit="1" customWidth="1"/>
    <col min="2781" max="2781" width="16.7109375" style="137" bestFit="1" customWidth="1"/>
    <col min="2782" max="2782" width="13.140625" style="137" bestFit="1" customWidth="1"/>
    <col min="2783" max="2785" width="12.140625" style="137" customWidth="1"/>
    <col min="2786" max="2787" width="14" style="137" customWidth="1"/>
    <col min="2788" max="2788" width="26.28515625" style="137" customWidth="1"/>
    <col min="2789" max="2789" width="15.42578125" style="137" bestFit="1" customWidth="1"/>
    <col min="2790" max="2790" width="11.140625" style="137" bestFit="1" customWidth="1"/>
    <col min="2791" max="2791" width="9.140625" style="137"/>
    <col min="2792" max="2792" width="9.28515625" style="137" bestFit="1" customWidth="1"/>
    <col min="2793" max="2940" width="9.140625" style="137"/>
    <col min="2941" max="2941" width="6" style="137" bestFit="1" customWidth="1"/>
    <col min="2942" max="2942" width="23.7109375" style="137" customWidth="1"/>
    <col min="2943" max="2943" width="19.5703125" style="137" bestFit="1" customWidth="1"/>
    <col min="2944" max="2944" width="19.7109375" style="137" bestFit="1" customWidth="1"/>
    <col min="2945" max="2945" width="18.85546875" style="137" bestFit="1" customWidth="1"/>
    <col min="2946" max="2946" width="12.85546875" style="137" bestFit="1" customWidth="1"/>
    <col min="2947" max="2947" width="17.7109375" style="137" bestFit="1" customWidth="1"/>
    <col min="2948" max="2948" width="17.5703125" style="137" bestFit="1" customWidth="1"/>
    <col min="2949" max="2949" width="18.85546875" style="137" bestFit="1" customWidth="1"/>
    <col min="2950" max="2950" width="12.42578125" style="137" bestFit="1" customWidth="1"/>
    <col min="2951" max="2951" width="15.85546875" style="137" bestFit="1" customWidth="1"/>
    <col min="2952" max="2952" width="17.7109375" style="137" bestFit="1" customWidth="1"/>
    <col min="2953" max="2953" width="18" style="137" bestFit="1" customWidth="1"/>
    <col min="2954" max="2954" width="13.5703125" style="137" customWidth="1"/>
    <col min="2955" max="2955" width="15.85546875" style="137" bestFit="1" customWidth="1"/>
    <col min="2956" max="2956" width="15.140625" style="137" bestFit="1" customWidth="1"/>
    <col min="2957" max="2957" width="18" style="137" bestFit="1" customWidth="1"/>
    <col min="2958" max="2958" width="13.140625" style="137" bestFit="1" customWidth="1"/>
    <col min="2959" max="2959" width="17.7109375" style="137" bestFit="1" customWidth="1"/>
    <col min="2960" max="2960" width="15.85546875" style="137" customWidth="1"/>
    <col min="2961" max="2961" width="18" style="137" bestFit="1" customWidth="1"/>
    <col min="2962" max="2962" width="13.5703125" style="137" customWidth="1"/>
    <col min="2963" max="2963" width="15.140625" style="137" bestFit="1" customWidth="1"/>
    <col min="2964" max="2964" width="12.85546875" style="137" bestFit="1" customWidth="1"/>
    <col min="2965" max="2965" width="15.28515625" style="137" bestFit="1" customWidth="1"/>
    <col min="2966" max="2966" width="14.85546875" style="137" bestFit="1" customWidth="1"/>
    <col min="2967" max="2968" width="17.5703125" style="137" bestFit="1" customWidth="1"/>
    <col min="2969" max="2969" width="11.140625" style="137" bestFit="1" customWidth="1"/>
    <col min="2970" max="2970" width="13.42578125" style="137" customWidth="1"/>
    <col min="2971" max="2971" width="17.7109375" style="137" bestFit="1" customWidth="1"/>
    <col min="2972" max="2972" width="17.5703125" style="137" bestFit="1" customWidth="1"/>
    <col min="2973" max="2973" width="18" style="137" bestFit="1" customWidth="1"/>
    <col min="2974" max="2976" width="12.85546875" style="137" bestFit="1" customWidth="1"/>
    <col min="2977" max="2977" width="13.85546875" style="137" bestFit="1" customWidth="1"/>
    <col min="2978" max="2979" width="12.85546875" style="137" bestFit="1" customWidth="1"/>
    <col min="2980" max="2980" width="11" style="137" bestFit="1" customWidth="1"/>
    <col min="2981" max="2981" width="13.85546875" style="137" bestFit="1" customWidth="1"/>
    <col min="2982" max="2982" width="14.85546875" style="137" bestFit="1" customWidth="1"/>
    <col min="2983" max="2983" width="17.7109375" style="137" bestFit="1" customWidth="1"/>
    <col min="2984" max="2984" width="15.140625" style="137" bestFit="1" customWidth="1"/>
    <col min="2985" max="2985" width="16.7109375" style="137" bestFit="1" customWidth="1"/>
    <col min="2986" max="2986" width="15.7109375" style="137" bestFit="1" customWidth="1"/>
    <col min="2987" max="2987" width="17.7109375" style="137" bestFit="1" customWidth="1"/>
    <col min="2988" max="2988" width="15.7109375" style="137" bestFit="1" customWidth="1"/>
    <col min="2989" max="2989" width="18" style="137" bestFit="1" customWidth="1"/>
    <col min="2990" max="2990" width="13.140625" style="137" bestFit="1" customWidth="1"/>
    <col min="2991" max="2991" width="17.7109375" style="137" bestFit="1" customWidth="1"/>
    <col min="2992" max="2992" width="15.140625" style="137" bestFit="1" customWidth="1"/>
    <col min="2993" max="2993" width="18" style="137" bestFit="1" customWidth="1"/>
    <col min="2994" max="2994" width="15.7109375" style="137" bestFit="1" customWidth="1"/>
    <col min="2995" max="2996" width="15.140625" style="137" bestFit="1" customWidth="1"/>
    <col min="2997" max="2997" width="15.7109375" style="137" bestFit="1" customWidth="1"/>
    <col min="2998" max="2998" width="12.85546875" style="137" customWidth="1"/>
    <col min="2999" max="2999" width="17.7109375" style="137" bestFit="1" customWidth="1"/>
    <col min="3000" max="3000" width="15.85546875" style="137" bestFit="1" customWidth="1"/>
    <col min="3001" max="3001" width="18" style="137" bestFit="1" customWidth="1"/>
    <col min="3002" max="3002" width="10.5703125" style="137" bestFit="1" customWidth="1"/>
    <col min="3003" max="3003" width="17.7109375" style="137" bestFit="1" customWidth="1"/>
    <col min="3004" max="3004" width="15.140625" style="137" bestFit="1" customWidth="1"/>
    <col min="3005" max="3005" width="18" style="137" bestFit="1" customWidth="1"/>
    <col min="3006" max="3006" width="15.7109375" style="137" bestFit="1" customWidth="1"/>
    <col min="3007" max="3007" width="17.7109375" style="137" bestFit="1" customWidth="1"/>
    <col min="3008" max="3008" width="15.7109375" style="137" bestFit="1" customWidth="1"/>
    <col min="3009" max="3009" width="18" style="137" bestFit="1" customWidth="1"/>
    <col min="3010" max="3010" width="12.85546875" style="137" bestFit="1" customWidth="1"/>
    <col min="3011" max="3011" width="12.42578125" style="137" bestFit="1" customWidth="1"/>
    <col min="3012" max="3012" width="10.7109375" style="137" bestFit="1" customWidth="1"/>
    <col min="3013" max="3013" width="10.140625" style="137" customWidth="1"/>
    <col min="3014" max="3014" width="13.140625" style="137" bestFit="1" customWidth="1"/>
    <col min="3015" max="3018" width="0" style="137" hidden="1" customWidth="1"/>
    <col min="3019" max="3019" width="15.140625" style="137" bestFit="1" customWidth="1"/>
    <col min="3020" max="3020" width="13" style="137" bestFit="1" customWidth="1"/>
    <col min="3021" max="3021" width="15.28515625" style="137" bestFit="1" customWidth="1"/>
    <col min="3022" max="3022" width="12.85546875" style="137" bestFit="1" customWidth="1"/>
    <col min="3023" max="3026" width="0" style="137" hidden="1" customWidth="1"/>
    <col min="3027" max="3028" width="17.7109375" style="137" bestFit="1" customWidth="1"/>
    <col min="3029" max="3029" width="18.85546875" style="137" bestFit="1" customWidth="1"/>
    <col min="3030" max="3030" width="12.85546875" style="137" bestFit="1" customWidth="1"/>
    <col min="3031" max="3031" width="17.7109375" style="137" bestFit="1" customWidth="1"/>
    <col min="3032" max="3032" width="12.5703125" style="137" bestFit="1" customWidth="1"/>
    <col min="3033" max="3033" width="18" style="137" bestFit="1" customWidth="1"/>
    <col min="3034" max="3034" width="13" style="137" customWidth="1"/>
    <col min="3035" max="3035" width="15.140625" style="137" bestFit="1" customWidth="1"/>
    <col min="3036" max="3036" width="13" style="137" bestFit="1" customWidth="1"/>
    <col min="3037" max="3037" width="16.7109375" style="137" bestFit="1" customWidth="1"/>
    <col min="3038" max="3038" width="13.140625" style="137" bestFit="1" customWidth="1"/>
    <col min="3039" max="3041" width="12.140625" style="137" customWidth="1"/>
    <col min="3042" max="3043" width="14" style="137" customWidth="1"/>
    <col min="3044" max="3044" width="26.28515625" style="137" customWidth="1"/>
    <col min="3045" max="3045" width="15.42578125" style="137" bestFit="1" customWidth="1"/>
    <col min="3046" max="3046" width="11.140625" style="137" bestFit="1" customWidth="1"/>
    <col min="3047" max="3047" width="9.140625" style="137"/>
    <col min="3048" max="3048" width="9.28515625" style="137" bestFit="1" customWidth="1"/>
    <col min="3049" max="3196" width="9.140625" style="137"/>
    <col min="3197" max="3197" width="6" style="137" bestFit="1" customWidth="1"/>
    <col min="3198" max="3198" width="23.7109375" style="137" customWidth="1"/>
    <col min="3199" max="3199" width="19.5703125" style="137" bestFit="1" customWidth="1"/>
    <col min="3200" max="3200" width="19.7109375" style="137" bestFit="1" customWidth="1"/>
    <col min="3201" max="3201" width="18.85546875" style="137" bestFit="1" customWidth="1"/>
    <col min="3202" max="3202" width="12.85546875" style="137" bestFit="1" customWidth="1"/>
    <col min="3203" max="3203" width="17.7109375" style="137" bestFit="1" customWidth="1"/>
    <col min="3204" max="3204" width="17.5703125" style="137" bestFit="1" customWidth="1"/>
    <col min="3205" max="3205" width="18.85546875" style="137" bestFit="1" customWidth="1"/>
    <col min="3206" max="3206" width="12.42578125" style="137" bestFit="1" customWidth="1"/>
    <col min="3207" max="3207" width="15.85546875" style="137" bestFit="1" customWidth="1"/>
    <col min="3208" max="3208" width="17.7109375" style="137" bestFit="1" customWidth="1"/>
    <col min="3209" max="3209" width="18" style="137" bestFit="1" customWidth="1"/>
    <col min="3210" max="3210" width="13.5703125" style="137" customWidth="1"/>
    <col min="3211" max="3211" width="15.85546875" style="137" bestFit="1" customWidth="1"/>
    <col min="3212" max="3212" width="15.140625" style="137" bestFit="1" customWidth="1"/>
    <col min="3213" max="3213" width="18" style="137" bestFit="1" customWidth="1"/>
    <col min="3214" max="3214" width="13.140625" style="137" bestFit="1" customWidth="1"/>
    <col min="3215" max="3215" width="17.7109375" style="137" bestFit="1" customWidth="1"/>
    <col min="3216" max="3216" width="15.85546875" style="137" customWidth="1"/>
    <col min="3217" max="3217" width="18" style="137" bestFit="1" customWidth="1"/>
    <col min="3218" max="3218" width="13.5703125" style="137" customWidth="1"/>
    <col min="3219" max="3219" width="15.140625" style="137" bestFit="1" customWidth="1"/>
    <col min="3220" max="3220" width="12.85546875" style="137" bestFit="1" customWidth="1"/>
    <col min="3221" max="3221" width="15.28515625" style="137" bestFit="1" customWidth="1"/>
    <col min="3222" max="3222" width="14.85546875" style="137" bestFit="1" customWidth="1"/>
    <col min="3223" max="3224" width="17.5703125" style="137" bestFit="1" customWidth="1"/>
    <col min="3225" max="3225" width="11.140625" style="137" bestFit="1" customWidth="1"/>
    <col min="3226" max="3226" width="13.42578125" style="137" customWidth="1"/>
    <col min="3227" max="3227" width="17.7109375" style="137" bestFit="1" customWidth="1"/>
    <col min="3228" max="3228" width="17.5703125" style="137" bestFit="1" customWidth="1"/>
    <col min="3229" max="3229" width="18" style="137" bestFit="1" customWidth="1"/>
    <col min="3230" max="3232" width="12.85546875" style="137" bestFit="1" customWidth="1"/>
    <col min="3233" max="3233" width="13.85546875" style="137" bestFit="1" customWidth="1"/>
    <col min="3234" max="3235" width="12.85546875" style="137" bestFit="1" customWidth="1"/>
    <col min="3236" max="3236" width="11" style="137" bestFit="1" customWidth="1"/>
    <col min="3237" max="3237" width="13.85546875" style="137" bestFit="1" customWidth="1"/>
    <col min="3238" max="3238" width="14.85546875" style="137" bestFit="1" customWidth="1"/>
    <col min="3239" max="3239" width="17.7109375" style="137" bestFit="1" customWidth="1"/>
    <col min="3240" max="3240" width="15.140625" style="137" bestFit="1" customWidth="1"/>
    <col min="3241" max="3241" width="16.7109375" style="137" bestFit="1" customWidth="1"/>
    <col min="3242" max="3242" width="15.7109375" style="137" bestFit="1" customWidth="1"/>
    <col min="3243" max="3243" width="17.7109375" style="137" bestFit="1" customWidth="1"/>
    <col min="3244" max="3244" width="15.7109375" style="137" bestFit="1" customWidth="1"/>
    <col min="3245" max="3245" width="18" style="137" bestFit="1" customWidth="1"/>
    <col min="3246" max="3246" width="13.140625" style="137" bestFit="1" customWidth="1"/>
    <col min="3247" max="3247" width="17.7109375" style="137" bestFit="1" customWidth="1"/>
    <col min="3248" max="3248" width="15.140625" style="137" bestFit="1" customWidth="1"/>
    <col min="3249" max="3249" width="18" style="137" bestFit="1" customWidth="1"/>
    <col min="3250" max="3250" width="15.7109375" style="137" bestFit="1" customWidth="1"/>
    <col min="3251" max="3252" width="15.140625" style="137" bestFit="1" customWidth="1"/>
    <col min="3253" max="3253" width="15.7109375" style="137" bestFit="1" customWidth="1"/>
    <col min="3254" max="3254" width="12.85546875" style="137" customWidth="1"/>
    <col min="3255" max="3255" width="17.7109375" style="137" bestFit="1" customWidth="1"/>
    <col min="3256" max="3256" width="15.85546875" style="137" bestFit="1" customWidth="1"/>
    <col min="3257" max="3257" width="18" style="137" bestFit="1" customWidth="1"/>
    <col min="3258" max="3258" width="10.5703125" style="137" bestFit="1" customWidth="1"/>
    <col min="3259" max="3259" width="17.7109375" style="137" bestFit="1" customWidth="1"/>
    <col min="3260" max="3260" width="15.140625" style="137" bestFit="1" customWidth="1"/>
    <col min="3261" max="3261" width="18" style="137" bestFit="1" customWidth="1"/>
    <col min="3262" max="3262" width="15.7109375" style="137" bestFit="1" customWidth="1"/>
    <col min="3263" max="3263" width="17.7109375" style="137" bestFit="1" customWidth="1"/>
    <col min="3264" max="3264" width="15.7109375" style="137" bestFit="1" customWidth="1"/>
    <col min="3265" max="3265" width="18" style="137" bestFit="1" customWidth="1"/>
    <col min="3266" max="3266" width="12.85546875" style="137" bestFit="1" customWidth="1"/>
    <col min="3267" max="3267" width="12.42578125" style="137" bestFit="1" customWidth="1"/>
    <col min="3268" max="3268" width="10.7109375" style="137" bestFit="1" customWidth="1"/>
    <col min="3269" max="3269" width="10.140625" style="137" customWidth="1"/>
    <col min="3270" max="3270" width="13.140625" style="137" bestFit="1" customWidth="1"/>
    <col min="3271" max="3274" width="0" style="137" hidden="1" customWidth="1"/>
    <col min="3275" max="3275" width="15.140625" style="137" bestFit="1" customWidth="1"/>
    <col min="3276" max="3276" width="13" style="137" bestFit="1" customWidth="1"/>
    <col min="3277" max="3277" width="15.28515625" style="137" bestFit="1" customWidth="1"/>
    <col min="3278" max="3278" width="12.85546875" style="137" bestFit="1" customWidth="1"/>
    <col min="3279" max="3282" width="0" style="137" hidden="1" customWidth="1"/>
    <col min="3283" max="3284" width="17.7109375" style="137" bestFit="1" customWidth="1"/>
    <col min="3285" max="3285" width="18.85546875" style="137" bestFit="1" customWidth="1"/>
    <col min="3286" max="3286" width="12.85546875" style="137" bestFit="1" customWidth="1"/>
    <col min="3287" max="3287" width="17.7109375" style="137" bestFit="1" customWidth="1"/>
    <col min="3288" max="3288" width="12.5703125" style="137" bestFit="1" customWidth="1"/>
    <col min="3289" max="3289" width="18" style="137" bestFit="1" customWidth="1"/>
    <col min="3290" max="3290" width="13" style="137" customWidth="1"/>
    <col min="3291" max="3291" width="15.140625" style="137" bestFit="1" customWidth="1"/>
    <col min="3292" max="3292" width="13" style="137" bestFit="1" customWidth="1"/>
    <col min="3293" max="3293" width="16.7109375" style="137" bestFit="1" customWidth="1"/>
    <col min="3294" max="3294" width="13.140625" style="137" bestFit="1" customWidth="1"/>
    <col min="3295" max="3297" width="12.140625" style="137" customWidth="1"/>
    <col min="3298" max="3299" width="14" style="137" customWidth="1"/>
    <col min="3300" max="3300" width="26.28515625" style="137" customWidth="1"/>
    <col min="3301" max="3301" width="15.42578125" style="137" bestFit="1" customWidth="1"/>
    <col min="3302" max="3302" width="11.140625" style="137" bestFit="1" customWidth="1"/>
    <col min="3303" max="3303" width="9.140625" style="137"/>
    <col min="3304" max="3304" width="9.28515625" style="137" bestFit="1" customWidth="1"/>
    <col min="3305" max="3452" width="9.140625" style="137"/>
    <col min="3453" max="3453" width="6" style="137" bestFit="1" customWidth="1"/>
    <col min="3454" max="3454" width="23.7109375" style="137" customWidth="1"/>
    <col min="3455" max="3455" width="19.5703125" style="137" bestFit="1" customWidth="1"/>
    <col min="3456" max="3456" width="19.7109375" style="137" bestFit="1" customWidth="1"/>
    <col min="3457" max="3457" width="18.85546875" style="137" bestFit="1" customWidth="1"/>
    <col min="3458" max="3458" width="12.85546875" style="137" bestFit="1" customWidth="1"/>
    <col min="3459" max="3459" width="17.7109375" style="137" bestFit="1" customWidth="1"/>
    <col min="3460" max="3460" width="17.5703125" style="137" bestFit="1" customWidth="1"/>
    <col min="3461" max="3461" width="18.85546875" style="137" bestFit="1" customWidth="1"/>
    <col min="3462" max="3462" width="12.42578125" style="137" bestFit="1" customWidth="1"/>
    <col min="3463" max="3463" width="15.85546875" style="137" bestFit="1" customWidth="1"/>
    <col min="3464" max="3464" width="17.7109375" style="137" bestFit="1" customWidth="1"/>
    <col min="3465" max="3465" width="18" style="137" bestFit="1" customWidth="1"/>
    <col min="3466" max="3466" width="13.5703125" style="137" customWidth="1"/>
    <col min="3467" max="3467" width="15.85546875" style="137" bestFit="1" customWidth="1"/>
    <col min="3468" max="3468" width="15.140625" style="137" bestFit="1" customWidth="1"/>
    <col min="3469" max="3469" width="18" style="137" bestFit="1" customWidth="1"/>
    <col min="3470" max="3470" width="13.140625" style="137" bestFit="1" customWidth="1"/>
    <col min="3471" max="3471" width="17.7109375" style="137" bestFit="1" customWidth="1"/>
    <col min="3472" max="3472" width="15.85546875" style="137" customWidth="1"/>
    <col min="3473" max="3473" width="18" style="137" bestFit="1" customWidth="1"/>
    <col min="3474" max="3474" width="13.5703125" style="137" customWidth="1"/>
    <col min="3475" max="3475" width="15.140625" style="137" bestFit="1" customWidth="1"/>
    <col min="3476" max="3476" width="12.85546875" style="137" bestFit="1" customWidth="1"/>
    <col min="3477" max="3477" width="15.28515625" style="137" bestFit="1" customWidth="1"/>
    <col min="3478" max="3478" width="14.85546875" style="137" bestFit="1" customWidth="1"/>
    <col min="3479" max="3480" width="17.5703125" style="137" bestFit="1" customWidth="1"/>
    <col min="3481" max="3481" width="11.140625" style="137" bestFit="1" customWidth="1"/>
    <col min="3482" max="3482" width="13.42578125" style="137" customWidth="1"/>
    <col min="3483" max="3483" width="17.7109375" style="137" bestFit="1" customWidth="1"/>
    <col min="3484" max="3484" width="17.5703125" style="137" bestFit="1" customWidth="1"/>
    <col min="3485" max="3485" width="18" style="137" bestFit="1" customWidth="1"/>
    <col min="3486" max="3488" width="12.85546875" style="137" bestFit="1" customWidth="1"/>
    <col min="3489" max="3489" width="13.85546875" style="137" bestFit="1" customWidth="1"/>
    <col min="3490" max="3491" width="12.85546875" style="137" bestFit="1" customWidth="1"/>
    <col min="3492" max="3492" width="11" style="137" bestFit="1" customWidth="1"/>
    <col min="3493" max="3493" width="13.85546875" style="137" bestFit="1" customWidth="1"/>
    <col min="3494" max="3494" width="14.85546875" style="137" bestFit="1" customWidth="1"/>
    <col min="3495" max="3495" width="17.7109375" style="137" bestFit="1" customWidth="1"/>
    <col min="3496" max="3496" width="15.140625" style="137" bestFit="1" customWidth="1"/>
    <col min="3497" max="3497" width="16.7109375" style="137" bestFit="1" customWidth="1"/>
    <col min="3498" max="3498" width="15.7109375" style="137" bestFit="1" customWidth="1"/>
    <col min="3499" max="3499" width="17.7109375" style="137" bestFit="1" customWidth="1"/>
    <col min="3500" max="3500" width="15.7109375" style="137" bestFit="1" customWidth="1"/>
    <col min="3501" max="3501" width="18" style="137" bestFit="1" customWidth="1"/>
    <col min="3502" max="3502" width="13.140625" style="137" bestFit="1" customWidth="1"/>
    <col min="3503" max="3503" width="17.7109375" style="137" bestFit="1" customWidth="1"/>
    <col min="3504" max="3504" width="15.140625" style="137" bestFit="1" customWidth="1"/>
    <col min="3505" max="3505" width="18" style="137" bestFit="1" customWidth="1"/>
    <col min="3506" max="3506" width="15.7109375" style="137" bestFit="1" customWidth="1"/>
    <col min="3507" max="3508" width="15.140625" style="137" bestFit="1" customWidth="1"/>
    <col min="3509" max="3509" width="15.7109375" style="137" bestFit="1" customWidth="1"/>
    <col min="3510" max="3510" width="12.85546875" style="137" customWidth="1"/>
    <col min="3511" max="3511" width="17.7109375" style="137" bestFit="1" customWidth="1"/>
    <col min="3512" max="3512" width="15.85546875" style="137" bestFit="1" customWidth="1"/>
    <col min="3513" max="3513" width="18" style="137" bestFit="1" customWidth="1"/>
    <col min="3514" max="3514" width="10.5703125" style="137" bestFit="1" customWidth="1"/>
    <col min="3515" max="3515" width="17.7109375" style="137" bestFit="1" customWidth="1"/>
    <col min="3516" max="3516" width="15.140625" style="137" bestFit="1" customWidth="1"/>
    <col min="3517" max="3517" width="18" style="137" bestFit="1" customWidth="1"/>
    <col min="3518" max="3518" width="15.7109375" style="137" bestFit="1" customWidth="1"/>
    <col min="3519" max="3519" width="17.7109375" style="137" bestFit="1" customWidth="1"/>
    <col min="3520" max="3520" width="15.7109375" style="137" bestFit="1" customWidth="1"/>
    <col min="3521" max="3521" width="18" style="137" bestFit="1" customWidth="1"/>
    <col min="3522" max="3522" width="12.85546875" style="137" bestFit="1" customWidth="1"/>
    <col min="3523" max="3523" width="12.42578125" style="137" bestFit="1" customWidth="1"/>
    <col min="3524" max="3524" width="10.7109375" style="137" bestFit="1" customWidth="1"/>
    <col min="3525" max="3525" width="10.140625" style="137" customWidth="1"/>
    <col min="3526" max="3526" width="13.140625" style="137" bestFit="1" customWidth="1"/>
    <col min="3527" max="3530" width="0" style="137" hidden="1" customWidth="1"/>
    <col min="3531" max="3531" width="15.140625" style="137" bestFit="1" customWidth="1"/>
    <col min="3532" max="3532" width="13" style="137" bestFit="1" customWidth="1"/>
    <col min="3533" max="3533" width="15.28515625" style="137" bestFit="1" customWidth="1"/>
    <col min="3534" max="3534" width="12.85546875" style="137" bestFit="1" customWidth="1"/>
    <col min="3535" max="3538" width="0" style="137" hidden="1" customWidth="1"/>
    <col min="3539" max="3540" width="17.7109375" style="137" bestFit="1" customWidth="1"/>
    <col min="3541" max="3541" width="18.85546875" style="137" bestFit="1" customWidth="1"/>
    <col min="3542" max="3542" width="12.85546875" style="137" bestFit="1" customWidth="1"/>
    <col min="3543" max="3543" width="17.7109375" style="137" bestFit="1" customWidth="1"/>
    <col min="3544" max="3544" width="12.5703125" style="137" bestFit="1" customWidth="1"/>
    <col min="3545" max="3545" width="18" style="137" bestFit="1" customWidth="1"/>
    <col min="3546" max="3546" width="13" style="137" customWidth="1"/>
    <col min="3547" max="3547" width="15.140625" style="137" bestFit="1" customWidth="1"/>
    <col min="3548" max="3548" width="13" style="137" bestFit="1" customWidth="1"/>
    <col min="3549" max="3549" width="16.7109375" style="137" bestFit="1" customWidth="1"/>
    <col min="3550" max="3550" width="13.140625" style="137" bestFit="1" customWidth="1"/>
    <col min="3551" max="3553" width="12.140625" style="137" customWidth="1"/>
    <col min="3554" max="3555" width="14" style="137" customWidth="1"/>
    <col min="3556" max="3556" width="26.28515625" style="137" customWidth="1"/>
    <col min="3557" max="3557" width="15.42578125" style="137" bestFit="1" customWidth="1"/>
    <col min="3558" max="3558" width="11.140625" style="137" bestFit="1" customWidth="1"/>
    <col min="3559" max="3559" width="9.140625" style="137"/>
    <col min="3560" max="3560" width="9.28515625" style="137" bestFit="1" customWidth="1"/>
    <col min="3561" max="3708" width="9.140625" style="137"/>
    <col min="3709" max="3709" width="6" style="137" bestFit="1" customWidth="1"/>
    <col min="3710" max="3710" width="23.7109375" style="137" customWidth="1"/>
    <col min="3711" max="3711" width="19.5703125" style="137" bestFit="1" customWidth="1"/>
    <col min="3712" max="3712" width="19.7109375" style="137" bestFit="1" customWidth="1"/>
    <col min="3713" max="3713" width="18.85546875" style="137" bestFit="1" customWidth="1"/>
    <col min="3714" max="3714" width="12.85546875" style="137" bestFit="1" customWidth="1"/>
    <col min="3715" max="3715" width="17.7109375" style="137" bestFit="1" customWidth="1"/>
    <col min="3716" max="3716" width="17.5703125" style="137" bestFit="1" customWidth="1"/>
    <col min="3717" max="3717" width="18.85546875" style="137" bestFit="1" customWidth="1"/>
    <col min="3718" max="3718" width="12.42578125" style="137" bestFit="1" customWidth="1"/>
    <col min="3719" max="3719" width="15.85546875" style="137" bestFit="1" customWidth="1"/>
    <col min="3720" max="3720" width="17.7109375" style="137" bestFit="1" customWidth="1"/>
    <col min="3721" max="3721" width="18" style="137" bestFit="1" customWidth="1"/>
    <col min="3722" max="3722" width="13.5703125" style="137" customWidth="1"/>
    <col min="3723" max="3723" width="15.85546875" style="137" bestFit="1" customWidth="1"/>
    <col min="3724" max="3724" width="15.140625" style="137" bestFit="1" customWidth="1"/>
    <col min="3725" max="3725" width="18" style="137" bestFit="1" customWidth="1"/>
    <col min="3726" max="3726" width="13.140625" style="137" bestFit="1" customWidth="1"/>
    <col min="3727" max="3727" width="17.7109375" style="137" bestFit="1" customWidth="1"/>
    <col min="3728" max="3728" width="15.85546875" style="137" customWidth="1"/>
    <col min="3729" max="3729" width="18" style="137" bestFit="1" customWidth="1"/>
    <col min="3730" max="3730" width="13.5703125" style="137" customWidth="1"/>
    <col min="3731" max="3731" width="15.140625" style="137" bestFit="1" customWidth="1"/>
    <col min="3732" max="3732" width="12.85546875" style="137" bestFit="1" customWidth="1"/>
    <col min="3733" max="3733" width="15.28515625" style="137" bestFit="1" customWidth="1"/>
    <col min="3734" max="3734" width="14.85546875" style="137" bestFit="1" customWidth="1"/>
    <col min="3735" max="3736" width="17.5703125" style="137" bestFit="1" customWidth="1"/>
    <col min="3737" max="3737" width="11.140625" style="137" bestFit="1" customWidth="1"/>
    <col min="3738" max="3738" width="13.42578125" style="137" customWidth="1"/>
    <col min="3739" max="3739" width="17.7109375" style="137" bestFit="1" customWidth="1"/>
    <col min="3740" max="3740" width="17.5703125" style="137" bestFit="1" customWidth="1"/>
    <col min="3741" max="3741" width="18" style="137" bestFit="1" customWidth="1"/>
    <col min="3742" max="3744" width="12.85546875" style="137" bestFit="1" customWidth="1"/>
    <col min="3745" max="3745" width="13.85546875" style="137" bestFit="1" customWidth="1"/>
    <col min="3746" max="3747" width="12.85546875" style="137" bestFit="1" customWidth="1"/>
    <col min="3748" max="3748" width="11" style="137" bestFit="1" customWidth="1"/>
    <col min="3749" max="3749" width="13.85546875" style="137" bestFit="1" customWidth="1"/>
    <col min="3750" max="3750" width="14.85546875" style="137" bestFit="1" customWidth="1"/>
    <col min="3751" max="3751" width="17.7109375" style="137" bestFit="1" customWidth="1"/>
    <col min="3752" max="3752" width="15.140625" style="137" bestFit="1" customWidth="1"/>
    <col min="3753" max="3753" width="16.7109375" style="137" bestFit="1" customWidth="1"/>
    <col min="3754" max="3754" width="15.7109375" style="137" bestFit="1" customWidth="1"/>
    <col min="3755" max="3755" width="17.7109375" style="137" bestFit="1" customWidth="1"/>
    <col min="3756" max="3756" width="15.7109375" style="137" bestFit="1" customWidth="1"/>
    <col min="3757" max="3757" width="18" style="137" bestFit="1" customWidth="1"/>
    <col min="3758" max="3758" width="13.140625" style="137" bestFit="1" customWidth="1"/>
    <col min="3759" max="3759" width="17.7109375" style="137" bestFit="1" customWidth="1"/>
    <col min="3760" max="3760" width="15.140625" style="137" bestFit="1" customWidth="1"/>
    <col min="3761" max="3761" width="18" style="137" bestFit="1" customWidth="1"/>
    <col min="3762" max="3762" width="15.7109375" style="137" bestFit="1" customWidth="1"/>
    <col min="3763" max="3764" width="15.140625" style="137" bestFit="1" customWidth="1"/>
    <col min="3765" max="3765" width="15.7109375" style="137" bestFit="1" customWidth="1"/>
    <col min="3766" max="3766" width="12.85546875" style="137" customWidth="1"/>
    <col min="3767" max="3767" width="17.7109375" style="137" bestFit="1" customWidth="1"/>
    <col min="3768" max="3768" width="15.85546875" style="137" bestFit="1" customWidth="1"/>
    <col min="3769" max="3769" width="18" style="137" bestFit="1" customWidth="1"/>
    <col min="3770" max="3770" width="10.5703125" style="137" bestFit="1" customWidth="1"/>
    <col min="3771" max="3771" width="17.7109375" style="137" bestFit="1" customWidth="1"/>
    <col min="3772" max="3772" width="15.140625" style="137" bestFit="1" customWidth="1"/>
    <col min="3773" max="3773" width="18" style="137" bestFit="1" customWidth="1"/>
    <col min="3774" max="3774" width="15.7109375" style="137" bestFit="1" customWidth="1"/>
    <col min="3775" max="3775" width="17.7109375" style="137" bestFit="1" customWidth="1"/>
    <col min="3776" max="3776" width="15.7109375" style="137" bestFit="1" customWidth="1"/>
    <col min="3777" max="3777" width="18" style="137" bestFit="1" customWidth="1"/>
    <col min="3778" max="3778" width="12.85546875" style="137" bestFit="1" customWidth="1"/>
    <col min="3779" max="3779" width="12.42578125" style="137" bestFit="1" customWidth="1"/>
    <col min="3780" max="3780" width="10.7109375" style="137" bestFit="1" customWidth="1"/>
    <col min="3781" max="3781" width="10.140625" style="137" customWidth="1"/>
    <col min="3782" max="3782" width="13.140625" style="137" bestFit="1" customWidth="1"/>
    <col min="3783" max="3786" width="0" style="137" hidden="1" customWidth="1"/>
    <col min="3787" max="3787" width="15.140625" style="137" bestFit="1" customWidth="1"/>
    <col min="3788" max="3788" width="13" style="137" bestFit="1" customWidth="1"/>
    <col min="3789" max="3789" width="15.28515625" style="137" bestFit="1" customWidth="1"/>
    <col min="3790" max="3790" width="12.85546875" style="137" bestFit="1" customWidth="1"/>
    <col min="3791" max="3794" width="0" style="137" hidden="1" customWidth="1"/>
    <col min="3795" max="3796" width="17.7109375" style="137" bestFit="1" customWidth="1"/>
    <col min="3797" max="3797" width="18.85546875" style="137" bestFit="1" customWidth="1"/>
    <col min="3798" max="3798" width="12.85546875" style="137" bestFit="1" customWidth="1"/>
    <col min="3799" max="3799" width="17.7109375" style="137" bestFit="1" customWidth="1"/>
    <col min="3800" max="3800" width="12.5703125" style="137" bestFit="1" customWidth="1"/>
    <col min="3801" max="3801" width="18" style="137" bestFit="1" customWidth="1"/>
    <col min="3802" max="3802" width="13" style="137" customWidth="1"/>
    <col min="3803" max="3803" width="15.140625" style="137" bestFit="1" customWidth="1"/>
    <col min="3804" max="3804" width="13" style="137" bestFit="1" customWidth="1"/>
    <col min="3805" max="3805" width="16.7109375" style="137" bestFit="1" customWidth="1"/>
    <col min="3806" max="3806" width="13.140625" style="137" bestFit="1" customWidth="1"/>
    <col min="3807" max="3809" width="12.140625" style="137" customWidth="1"/>
    <col min="3810" max="3811" width="14" style="137" customWidth="1"/>
    <col min="3812" max="3812" width="26.28515625" style="137" customWidth="1"/>
    <col min="3813" max="3813" width="15.42578125" style="137" bestFit="1" customWidth="1"/>
    <col min="3814" max="3814" width="11.140625" style="137" bestFit="1" customWidth="1"/>
    <col min="3815" max="3815" width="9.140625" style="137"/>
    <col min="3816" max="3816" width="9.28515625" style="137" bestFit="1" customWidth="1"/>
    <col min="3817" max="3964" width="9.140625" style="137"/>
    <col min="3965" max="3965" width="6" style="137" bestFit="1" customWidth="1"/>
    <col min="3966" max="3966" width="23.7109375" style="137" customWidth="1"/>
    <col min="3967" max="3967" width="19.5703125" style="137" bestFit="1" customWidth="1"/>
    <col min="3968" max="3968" width="19.7109375" style="137" bestFit="1" customWidth="1"/>
    <col min="3969" max="3969" width="18.85546875" style="137" bestFit="1" customWidth="1"/>
    <col min="3970" max="3970" width="12.85546875" style="137" bestFit="1" customWidth="1"/>
    <col min="3971" max="3971" width="17.7109375" style="137" bestFit="1" customWidth="1"/>
    <col min="3972" max="3972" width="17.5703125" style="137" bestFit="1" customWidth="1"/>
    <col min="3973" max="3973" width="18.85546875" style="137" bestFit="1" customWidth="1"/>
    <col min="3974" max="3974" width="12.42578125" style="137" bestFit="1" customWidth="1"/>
    <col min="3975" max="3975" width="15.85546875" style="137" bestFit="1" customWidth="1"/>
    <col min="3976" max="3976" width="17.7109375" style="137" bestFit="1" customWidth="1"/>
    <col min="3977" max="3977" width="18" style="137" bestFit="1" customWidth="1"/>
    <col min="3978" max="3978" width="13.5703125" style="137" customWidth="1"/>
    <col min="3979" max="3979" width="15.85546875" style="137" bestFit="1" customWidth="1"/>
    <col min="3980" max="3980" width="15.140625" style="137" bestFit="1" customWidth="1"/>
    <col min="3981" max="3981" width="18" style="137" bestFit="1" customWidth="1"/>
    <col min="3982" max="3982" width="13.140625" style="137" bestFit="1" customWidth="1"/>
    <col min="3983" max="3983" width="17.7109375" style="137" bestFit="1" customWidth="1"/>
    <col min="3984" max="3984" width="15.85546875" style="137" customWidth="1"/>
    <col min="3985" max="3985" width="18" style="137" bestFit="1" customWidth="1"/>
    <col min="3986" max="3986" width="13.5703125" style="137" customWidth="1"/>
    <col min="3987" max="3987" width="15.140625" style="137" bestFit="1" customWidth="1"/>
    <col min="3988" max="3988" width="12.85546875" style="137" bestFit="1" customWidth="1"/>
    <col min="3989" max="3989" width="15.28515625" style="137" bestFit="1" customWidth="1"/>
    <col min="3990" max="3990" width="14.85546875" style="137" bestFit="1" customWidth="1"/>
    <col min="3991" max="3992" width="17.5703125" style="137" bestFit="1" customWidth="1"/>
    <col min="3993" max="3993" width="11.140625" style="137" bestFit="1" customWidth="1"/>
    <col min="3994" max="3994" width="13.42578125" style="137" customWidth="1"/>
    <col min="3995" max="3995" width="17.7109375" style="137" bestFit="1" customWidth="1"/>
    <col min="3996" max="3996" width="17.5703125" style="137" bestFit="1" customWidth="1"/>
    <col min="3997" max="3997" width="18" style="137" bestFit="1" customWidth="1"/>
    <col min="3998" max="4000" width="12.85546875" style="137" bestFit="1" customWidth="1"/>
    <col min="4001" max="4001" width="13.85546875" style="137" bestFit="1" customWidth="1"/>
    <col min="4002" max="4003" width="12.85546875" style="137" bestFit="1" customWidth="1"/>
    <col min="4004" max="4004" width="11" style="137" bestFit="1" customWidth="1"/>
    <col min="4005" max="4005" width="13.85546875" style="137" bestFit="1" customWidth="1"/>
    <col min="4006" max="4006" width="14.85546875" style="137" bestFit="1" customWidth="1"/>
    <col min="4007" max="4007" width="17.7109375" style="137" bestFit="1" customWidth="1"/>
    <col min="4008" max="4008" width="15.140625" style="137" bestFit="1" customWidth="1"/>
    <col min="4009" max="4009" width="16.7109375" style="137" bestFit="1" customWidth="1"/>
    <col min="4010" max="4010" width="15.7109375" style="137" bestFit="1" customWidth="1"/>
    <col min="4011" max="4011" width="17.7109375" style="137" bestFit="1" customWidth="1"/>
    <col min="4012" max="4012" width="15.7109375" style="137" bestFit="1" customWidth="1"/>
    <col min="4013" max="4013" width="18" style="137" bestFit="1" customWidth="1"/>
    <col min="4014" max="4014" width="13.140625" style="137" bestFit="1" customWidth="1"/>
    <col min="4015" max="4015" width="17.7109375" style="137" bestFit="1" customWidth="1"/>
    <col min="4016" max="4016" width="15.140625" style="137" bestFit="1" customWidth="1"/>
    <col min="4017" max="4017" width="18" style="137" bestFit="1" customWidth="1"/>
    <col min="4018" max="4018" width="15.7109375" style="137" bestFit="1" customWidth="1"/>
    <col min="4019" max="4020" width="15.140625" style="137" bestFit="1" customWidth="1"/>
    <col min="4021" max="4021" width="15.7109375" style="137" bestFit="1" customWidth="1"/>
    <col min="4022" max="4022" width="12.85546875" style="137" customWidth="1"/>
    <col min="4023" max="4023" width="17.7109375" style="137" bestFit="1" customWidth="1"/>
    <col min="4024" max="4024" width="15.85546875" style="137" bestFit="1" customWidth="1"/>
    <col min="4025" max="4025" width="18" style="137" bestFit="1" customWidth="1"/>
    <col min="4026" max="4026" width="10.5703125" style="137" bestFit="1" customWidth="1"/>
    <col min="4027" max="4027" width="17.7109375" style="137" bestFit="1" customWidth="1"/>
    <col min="4028" max="4028" width="15.140625" style="137" bestFit="1" customWidth="1"/>
    <col min="4029" max="4029" width="18" style="137" bestFit="1" customWidth="1"/>
    <col min="4030" max="4030" width="15.7109375" style="137" bestFit="1" customWidth="1"/>
    <col min="4031" max="4031" width="17.7109375" style="137" bestFit="1" customWidth="1"/>
    <col min="4032" max="4032" width="15.7109375" style="137" bestFit="1" customWidth="1"/>
    <col min="4033" max="4033" width="18" style="137" bestFit="1" customWidth="1"/>
    <col min="4034" max="4034" width="12.85546875" style="137" bestFit="1" customWidth="1"/>
    <col min="4035" max="4035" width="12.42578125" style="137" bestFit="1" customWidth="1"/>
    <col min="4036" max="4036" width="10.7109375" style="137" bestFit="1" customWidth="1"/>
    <col min="4037" max="4037" width="10.140625" style="137" customWidth="1"/>
    <col min="4038" max="4038" width="13.140625" style="137" bestFit="1" customWidth="1"/>
    <col min="4039" max="4042" width="0" style="137" hidden="1" customWidth="1"/>
    <col min="4043" max="4043" width="15.140625" style="137" bestFit="1" customWidth="1"/>
    <col min="4044" max="4044" width="13" style="137" bestFit="1" customWidth="1"/>
    <col min="4045" max="4045" width="15.28515625" style="137" bestFit="1" customWidth="1"/>
    <col min="4046" max="4046" width="12.85546875" style="137" bestFit="1" customWidth="1"/>
    <col min="4047" max="4050" width="0" style="137" hidden="1" customWidth="1"/>
    <col min="4051" max="4052" width="17.7109375" style="137" bestFit="1" customWidth="1"/>
    <col min="4053" max="4053" width="18.85546875" style="137" bestFit="1" customWidth="1"/>
    <col min="4054" max="4054" width="12.85546875" style="137" bestFit="1" customWidth="1"/>
    <col min="4055" max="4055" width="17.7109375" style="137" bestFit="1" customWidth="1"/>
    <col min="4056" max="4056" width="12.5703125" style="137" bestFit="1" customWidth="1"/>
    <col min="4057" max="4057" width="18" style="137" bestFit="1" customWidth="1"/>
    <col min="4058" max="4058" width="13" style="137" customWidth="1"/>
    <col min="4059" max="4059" width="15.140625" style="137" bestFit="1" customWidth="1"/>
    <col min="4060" max="4060" width="13" style="137" bestFit="1" customWidth="1"/>
    <col min="4061" max="4061" width="16.7109375" style="137" bestFit="1" customWidth="1"/>
    <col min="4062" max="4062" width="13.140625" style="137" bestFit="1" customWidth="1"/>
    <col min="4063" max="4065" width="12.140625" style="137" customWidth="1"/>
    <col min="4066" max="4067" width="14" style="137" customWidth="1"/>
    <col min="4068" max="4068" width="26.28515625" style="137" customWidth="1"/>
    <col min="4069" max="4069" width="15.42578125" style="137" bestFit="1" customWidth="1"/>
    <col min="4070" max="4070" width="11.140625" style="137" bestFit="1" customWidth="1"/>
    <col min="4071" max="4071" width="9.140625" style="137"/>
    <col min="4072" max="4072" width="9.28515625" style="137" bestFit="1" customWidth="1"/>
    <col min="4073" max="4220" width="9.140625" style="137"/>
    <col min="4221" max="4221" width="6" style="137" bestFit="1" customWidth="1"/>
    <col min="4222" max="4222" width="23.7109375" style="137" customWidth="1"/>
    <col min="4223" max="4223" width="19.5703125" style="137" bestFit="1" customWidth="1"/>
    <col min="4224" max="4224" width="19.7109375" style="137" bestFit="1" customWidth="1"/>
    <col min="4225" max="4225" width="18.85546875" style="137" bestFit="1" customWidth="1"/>
    <col min="4226" max="4226" width="12.85546875" style="137" bestFit="1" customWidth="1"/>
    <col min="4227" max="4227" width="17.7109375" style="137" bestFit="1" customWidth="1"/>
    <col min="4228" max="4228" width="17.5703125" style="137" bestFit="1" customWidth="1"/>
    <col min="4229" max="4229" width="18.85546875" style="137" bestFit="1" customWidth="1"/>
    <col min="4230" max="4230" width="12.42578125" style="137" bestFit="1" customWidth="1"/>
    <col min="4231" max="4231" width="15.85546875" style="137" bestFit="1" customWidth="1"/>
    <col min="4232" max="4232" width="17.7109375" style="137" bestFit="1" customWidth="1"/>
    <col min="4233" max="4233" width="18" style="137" bestFit="1" customWidth="1"/>
    <col min="4234" max="4234" width="13.5703125" style="137" customWidth="1"/>
    <col min="4235" max="4235" width="15.85546875" style="137" bestFit="1" customWidth="1"/>
    <col min="4236" max="4236" width="15.140625" style="137" bestFit="1" customWidth="1"/>
    <col min="4237" max="4237" width="18" style="137" bestFit="1" customWidth="1"/>
    <col min="4238" max="4238" width="13.140625" style="137" bestFit="1" customWidth="1"/>
    <col min="4239" max="4239" width="17.7109375" style="137" bestFit="1" customWidth="1"/>
    <col min="4240" max="4240" width="15.85546875" style="137" customWidth="1"/>
    <col min="4241" max="4241" width="18" style="137" bestFit="1" customWidth="1"/>
    <col min="4242" max="4242" width="13.5703125" style="137" customWidth="1"/>
    <col min="4243" max="4243" width="15.140625" style="137" bestFit="1" customWidth="1"/>
    <col min="4244" max="4244" width="12.85546875" style="137" bestFit="1" customWidth="1"/>
    <col min="4245" max="4245" width="15.28515625" style="137" bestFit="1" customWidth="1"/>
    <col min="4246" max="4246" width="14.85546875" style="137" bestFit="1" customWidth="1"/>
    <col min="4247" max="4248" width="17.5703125" style="137" bestFit="1" customWidth="1"/>
    <col min="4249" max="4249" width="11.140625" style="137" bestFit="1" customWidth="1"/>
    <col min="4250" max="4250" width="13.42578125" style="137" customWidth="1"/>
    <col min="4251" max="4251" width="17.7109375" style="137" bestFit="1" customWidth="1"/>
    <col min="4252" max="4252" width="17.5703125" style="137" bestFit="1" customWidth="1"/>
    <col min="4253" max="4253" width="18" style="137" bestFit="1" customWidth="1"/>
    <col min="4254" max="4256" width="12.85546875" style="137" bestFit="1" customWidth="1"/>
    <col min="4257" max="4257" width="13.85546875" style="137" bestFit="1" customWidth="1"/>
    <col min="4258" max="4259" width="12.85546875" style="137" bestFit="1" customWidth="1"/>
    <col min="4260" max="4260" width="11" style="137" bestFit="1" customWidth="1"/>
    <col min="4261" max="4261" width="13.85546875" style="137" bestFit="1" customWidth="1"/>
    <col min="4262" max="4262" width="14.85546875" style="137" bestFit="1" customWidth="1"/>
    <col min="4263" max="4263" width="17.7109375" style="137" bestFit="1" customWidth="1"/>
    <col min="4264" max="4264" width="15.140625" style="137" bestFit="1" customWidth="1"/>
    <col min="4265" max="4265" width="16.7109375" style="137" bestFit="1" customWidth="1"/>
    <col min="4266" max="4266" width="15.7109375" style="137" bestFit="1" customWidth="1"/>
    <col min="4267" max="4267" width="17.7109375" style="137" bestFit="1" customWidth="1"/>
    <col min="4268" max="4268" width="15.7109375" style="137" bestFit="1" customWidth="1"/>
    <col min="4269" max="4269" width="18" style="137" bestFit="1" customWidth="1"/>
    <col min="4270" max="4270" width="13.140625" style="137" bestFit="1" customWidth="1"/>
    <col min="4271" max="4271" width="17.7109375" style="137" bestFit="1" customWidth="1"/>
    <col min="4272" max="4272" width="15.140625" style="137" bestFit="1" customWidth="1"/>
    <col min="4273" max="4273" width="18" style="137" bestFit="1" customWidth="1"/>
    <col min="4274" max="4274" width="15.7109375" style="137" bestFit="1" customWidth="1"/>
    <col min="4275" max="4276" width="15.140625" style="137" bestFit="1" customWidth="1"/>
    <col min="4277" max="4277" width="15.7109375" style="137" bestFit="1" customWidth="1"/>
    <col min="4278" max="4278" width="12.85546875" style="137" customWidth="1"/>
    <col min="4279" max="4279" width="17.7109375" style="137" bestFit="1" customWidth="1"/>
    <col min="4280" max="4280" width="15.85546875" style="137" bestFit="1" customWidth="1"/>
    <col min="4281" max="4281" width="18" style="137" bestFit="1" customWidth="1"/>
    <col min="4282" max="4282" width="10.5703125" style="137" bestFit="1" customWidth="1"/>
    <col min="4283" max="4283" width="17.7109375" style="137" bestFit="1" customWidth="1"/>
    <col min="4284" max="4284" width="15.140625" style="137" bestFit="1" customWidth="1"/>
    <col min="4285" max="4285" width="18" style="137" bestFit="1" customWidth="1"/>
    <col min="4286" max="4286" width="15.7109375" style="137" bestFit="1" customWidth="1"/>
    <col min="4287" max="4287" width="17.7109375" style="137" bestFit="1" customWidth="1"/>
    <col min="4288" max="4288" width="15.7109375" style="137" bestFit="1" customWidth="1"/>
    <col min="4289" max="4289" width="18" style="137" bestFit="1" customWidth="1"/>
    <col min="4290" max="4290" width="12.85546875" style="137" bestFit="1" customWidth="1"/>
    <col min="4291" max="4291" width="12.42578125" style="137" bestFit="1" customWidth="1"/>
    <col min="4292" max="4292" width="10.7109375" style="137" bestFit="1" customWidth="1"/>
    <col min="4293" max="4293" width="10.140625" style="137" customWidth="1"/>
    <col min="4294" max="4294" width="13.140625" style="137" bestFit="1" customWidth="1"/>
    <col min="4295" max="4298" width="0" style="137" hidden="1" customWidth="1"/>
    <col min="4299" max="4299" width="15.140625" style="137" bestFit="1" customWidth="1"/>
    <col min="4300" max="4300" width="13" style="137" bestFit="1" customWidth="1"/>
    <col min="4301" max="4301" width="15.28515625" style="137" bestFit="1" customWidth="1"/>
    <col min="4302" max="4302" width="12.85546875" style="137" bestFit="1" customWidth="1"/>
    <col min="4303" max="4306" width="0" style="137" hidden="1" customWidth="1"/>
    <col min="4307" max="4308" width="17.7109375" style="137" bestFit="1" customWidth="1"/>
    <col min="4309" max="4309" width="18.85546875" style="137" bestFit="1" customWidth="1"/>
    <col min="4310" max="4310" width="12.85546875" style="137" bestFit="1" customWidth="1"/>
    <col min="4311" max="4311" width="17.7109375" style="137" bestFit="1" customWidth="1"/>
    <col min="4312" max="4312" width="12.5703125" style="137" bestFit="1" customWidth="1"/>
    <col min="4313" max="4313" width="18" style="137" bestFit="1" customWidth="1"/>
    <col min="4314" max="4314" width="13" style="137" customWidth="1"/>
    <col min="4315" max="4315" width="15.140625" style="137" bestFit="1" customWidth="1"/>
    <col min="4316" max="4316" width="13" style="137" bestFit="1" customWidth="1"/>
    <col min="4317" max="4317" width="16.7109375" style="137" bestFit="1" customWidth="1"/>
    <col min="4318" max="4318" width="13.140625" style="137" bestFit="1" customWidth="1"/>
    <col min="4319" max="4321" width="12.140625" style="137" customWidth="1"/>
    <col min="4322" max="4323" width="14" style="137" customWidth="1"/>
    <col min="4324" max="4324" width="26.28515625" style="137" customWidth="1"/>
    <col min="4325" max="4325" width="15.42578125" style="137" bestFit="1" customWidth="1"/>
    <col min="4326" max="4326" width="11.140625" style="137" bestFit="1" customWidth="1"/>
    <col min="4327" max="4327" width="9.140625" style="137"/>
    <col min="4328" max="4328" width="9.28515625" style="137" bestFit="1" customWidth="1"/>
    <col min="4329" max="4476" width="9.140625" style="137"/>
    <col min="4477" max="4477" width="6" style="137" bestFit="1" customWidth="1"/>
    <col min="4478" max="4478" width="23.7109375" style="137" customWidth="1"/>
    <col min="4479" max="4479" width="19.5703125" style="137" bestFit="1" customWidth="1"/>
    <col min="4480" max="4480" width="19.7109375" style="137" bestFit="1" customWidth="1"/>
    <col min="4481" max="4481" width="18.85546875" style="137" bestFit="1" customWidth="1"/>
    <col min="4482" max="4482" width="12.85546875" style="137" bestFit="1" customWidth="1"/>
    <col min="4483" max="4483" width="17.7109375" style="137" bestFit="1" customWidth="1"/>
    <col min="4484" max="4484" width="17.5703125" style="137" bestFit="1" customWidth="1"/>
    <col min="4485" max="4485" width="18.85546875" style="137" bestFit="1" customWidth="1"/>
    <col min="4486" max="4486" width="12.42578125" style="137" bestFit="1" customWidth="1"/>
    <col min="4487" max="4487" width="15.85546875" style="137" bestFit="1" customWidth="1"/>
    <col min="4488" max="4488" width="17.7109375" style="137" bestFit="1" customWidth="1"/>
    <col min="4489" max="4489" width="18" style="137" bestFit="1" customWidth="1"/>
    <col min="4490" max="4490" width="13.5703125" style="137" customWidth="1"/>
    <col min="4491" max="4491" width="15.85546875" style="137" bestFit="1" customWidth="1"/>
    <col min="4492" max="4492" width="15.140625" style="137" bestFit="1" customWidth="1"/>
    <col min="4493" max="4493" width="18" style="137" bestFit="1" customWidth="1"/>
    <col min="4494" max="4494" width="13.140625" style="137" bestFit="1" customWidth="1"/>
    <col min="4495" max="4495" width="17.7109375" style="137" bestFit="1" customWidth="1"/>
    <col min="4496" max="4496" width="15.85546875" style="137" customWidth="1"/>
    <col min="4497" max="4497" width="18" style="137" bestFit="1" customWidth="1"/>
    <col min="4498" max="4498" width="13.5703125" style="137" customWidth="1"/>
    <col min="4499" max="4499" width="15.140625" style="137" bestFit="1" customWidth="1"/>
    <col min="4500" max="4500" width="12.85546875" style="137" bestFit="1" customWidth="1"/>
    <col min="4501" max="4501" width="15.28515625" style="137" bestFit="1" customWidth="1"/>
    <col min="4502" max="4502" width="14.85546875" style="137" bestFit="1" customWidth="1"/>
    <col min="4503" max="4504" width="17.5703125" style="137" bestFit="1" customWidth="1"/>
    <col min="4505" max="4505" width="11.140625" style="137" bestFit="1" customWidth="1"/>
    <col min="4506" max="4506" width="13.42578125" style="137" customWidth="1"/>
    <col min="4507" max="4507" width="17.7109375" style="137" bestFit="1" customWidth="1"/>
    <col min="4508" max="4508" width="17.5703125" style="137" bestFit="1" customWidth="1"/>
    <col min="4509" max="4509" width="18" style="137" bestFit="1" customWidth="1"/>
    <col min="4510" max="4512" width="12.85546875" style="137" bestFit="1" customWidth="1"/>
    <col min="4513" max="4513" width="13.85546875" style="137" bestFit="1" customWidth="1"/>
    <col min="4514" max="4515" width="12.85546875" style="137" bestFit="1" customWidth="1"/>
    <col min="4516" max="4516" width="11" style="137" bestFit="1" customWidth="1"/>
    <col min="4517" max="4517" width="13.85546875" style="137" bestFit="1" customWidth="1"/>
    <col min="4518" max="4518" width="14.85546875" style="137" bestFit="1" customWidth="1"/>
    <col min="4519" max="4519" width="17.7109375" style="137" bestFit="1" customWidth="1"/>
    <col min="4520" max="4520" width="15.140625" style="137" bestFit="1" customWidth="1"/>
    <col min="4521" max="4521" width="16.7109375" style="137" bestFit="1" customWidth="1"/>
    <col min="4522" max="4522" width="15.7109375" style="137" bestFit="1" customWidth="1"/>
    <col min="4523" max="4523" width="17.7109375" style="137" bestFit="1" customWidth="1"/>
    <col min="4524" max="4524" width="15.7109375" style="137" bestFit="1" customWidth="1"/>
    <col min="4525" max="4525" width="18" style="137" bestFit="1" customWidth="1"/>
    <col min="4526" max="4526" width="13.140625" style="137" bestFit="1" customWidth="1"/>
    <col min="4527" max="4527" width="17.7109375" style="137" bestFit="1" customWidth="1"/>
    <col min="4528" max="4528" width="15.140625" style="137" bestFit="1" customWidth="1"/>
    <col min="4529" max="4529" width="18" style="137" bestFit="1" customWidth="1"/>
    <col min="4530" max="4530" width="15.7109375" style="137" bestFit="1" customWidth="1"/>
    <col min="4531" max="4532" width="15.140625" style="137" bestFit="1" customWidth="1"/>
    <col min="4533" max="4533" width="15.7109375" style="137" bestFit="1" customWidth="1"/>
    <col min="4534" max="4534" width="12.85546875" style="137" customWidth="1"/>
    <col min="4535" max="4535" width="17.7109375" style="137" bestFit="1" customWidth="1"/>
    <col min="4536" max="4536" width="15.85546875" style="137" bestFit="1" customWidth="1"/>
    <col min="4537" max="4537" width="18" style="137" bestFit="1" customWidth="1"/>
    <col min="4538" max="4538" width="10.5703125" style="137" bestFit="1" customWidth="1"/>
    <col min="4539" max="4539" width="17.7109375" style="137" bestFit="1" customWidth="1"/>
    <col min="4540" max="4540" width="15.140625" style="137" bestFit="1" customWidth="1"/>
    <col min="4541" max="4541" width="18" style="137" bestFit="1" customWidth="1"/>
    <col min="4542" max="4542" width="15.7109375" style="137" bestFit="1" customWidth="1"/>
    <col min="4543" max="4543" width="17.7109375" style="137" bestFit="1" customWidth="1"/>
    <col min="4544" max="4544" width="15.7109375" style="137" bestFit="1" customWidth="1"/>
    <col min="4545" max="4545" width="18" style="137" bestFit="1" customWidth="1"/>
    <col min="4546" max="4546" width="12.85546875" style="137" bestFit="1" customWidth="1"/>
    <col min="4547" max="4547" width="12.42578125" style="137" bestFit="1" customWidth="1"/>
    <col min="4548" max="4548" width="10.7109375" style="137" bestFit="1" customWidth="1"/>
    <col min="4549" max="4549" width="10.140625" style="137" customWidth="1"/>
    <col min="4550" max="4550" width="13.140625" style="137" bestFit="1" customWidth="1"/>
    <col min="4551" max="4554" width="0" style="137" hidden="1" customWidth="1"/>
    <col min="4555" max="4555" width="15.140625" style="137" bestFit="1" customWidth="1"/>
    <col min="4556" max="4556" width="13" style="137" bestFit="1" customWidth="1"/>
    <col min="4557" max="4557" width="15.28515625" style="137" bestFit="1" customWidth="1"/>
    <col min="4558" max="4558" width="12.85546875" style="137" bestFit="1" customWidth="1"/>
    <col min="4559" max="4562" width="0" style="137" hidden="1" customWidth="1"/>
    <col min="4563" max="4564" width="17.7109375" style="137" bestFit="1" customWidth="1"/>
    <col min="4565" max="4565" width="18.85546875" style="137" bestFit="1" customWidth="1"/>
    <col min="4566" max="4566" width="12.85546875" style="137" bestFit="1" customWidth="1"/>
    <col min="4567" max="4567" width="17.7109375" style="137" bestFit="1" customWidth="1"/>
    <col min="4568" max="4568" width="12.5703125" style="137" bestFit="1" customWidth="1"/>
    <col min="4569" max="4569" width="18" style="137" bestFit="1" customWidth="1"/>
    <col min="4570" max="4570" width="13" style="137" customWidth="1"/>
    <col min="4571" max="4571" width="15.140625" style="137" bestFit="1" customWidth="1"/>
    <col min="4572" max="4572" width="13" style="137" bestFit="1" customWidth="1"/>
    <col min="4573" max="4573" width="16.7109375" style="137" bestFit="1" customWidth="1"/>
    <col min="4574" max="4574" width="13.140625" style="137" bestFit="1" customWidth="1"/>
    <col min="4575" max="4577" width="12.140625" style="137" customWidth="1"/>
    <col min="4578" max="4579" width="14" style="137" customWidth="1"/>
    <col min="4580" max="4580" width="26.28515625" style="137" customWidth="1"/>
    <col min="4581" max="4581" width="15.42578125" style="137" bestFit="1" customWidth="1"/>
    <col min="4582" max="4582" width="11.140625" style="137" bestFit="1" customWidth="1"/>
    <col min="4583" max="4583" width="9.140625" style="137"/>
    <col min="4584" max="4584" width="9.28515625" style="137" bestFit="1" customWidth="1"/>
    <col min="4585" max="4732" width="9.140625" style="137"/>
    <col min="4733" max="4733" width="6" style="137" bestFit="1" customWidth="1"/>
    <col min="4734" max="4734" width="23.7109375" style="137" customWidth="1"/>
    <col min="4735" max="4735" width="19.5703125" style="137" bestFit="1" customWidth="1"/>
    <col min="4736" max="4736" width="19.7109375" style="137" bestFit="1" customWidth="1"/>
    <col min="4737" max="4737" width="18.85546875" style="137" bestFit="1" customWidth="1"/>
    <col min="4738" max="4738" width="12.85546875" style="137" bestFit="1" customWidth="1"/>
    <col min="4739" max="4739" width="17.7109375" style="137" bestFit="1" customWidth="1"/>
    <col min="4740" max="4740" width="17.5703125" style="137" bestFit="1" customWidth="1"/>
    <col min="4741" max="4741" width="18.85546875" style="137" bestFit="1" customWidth="1"/>
    <col min="4742" max="4742" width="12.42578125" style="137" bestFit="1" customWidth="1"/>
    <col min="4743" max="4743" width="15.85546875" style="137" bestFit="1" customWidth="1"/>
    <col min="4744" max="4744" width="17.7109375" style="137" bestFit="1" customWidth="1"/>
    <col min="4745" max="4745" width="18" style="137" bestFit="1" customWidth="1"/>
    <col min="4746" max="4746" width="13.5703125" style="137" customWidth="1"/>
    <col min="4747" max="4747" width="15.85546875" style="137" bestFit="1" customWidth="1"/>
    <col min="4748" max="4748" width="15.140625" style="137" bestFit="1" customWidth="1"/>
    <col min="4749" max="4749" width="18" style="137" bestFit="1" customWidth="1"/>
    <col min="4750" max="4750" width="13.140625" style="137" bestFit="1" customWidth="1"/>
    <col min="4751" max="4751" width="17.7109375" style="137" bestFit="1" customWidth="1"/>
    <col min="4752" max="4752" width="15.85546875" style="137" customWidth="1"/>
    <col min="4753" max="4753" width="18" style="137" bestFit="1" customWidth="1"/>
    <col min="4754" max="4754" width="13.5703125" style="137" customWidth="1"/>
    <col min="4755" max="4755" width="15.140625" style="137" bestFit="1" customWidth="1"/>
    <col min="4756" max="4756" width="12.85546875" style="137" bestFit="1" customWidth="1"/>
    <col min="4757" max="4757" width="15.28515625" style="137" bestFit="1" customWidth="1"/>
    <col min="4758" max="4758" width="14.85546875" style="137" bestFit="1" customWidth="1"/>
    <col min="4759" max="4760" width="17.5703125" style="137" bestFit="1" customWidth="1"/>
    <col min="4761" max="4761" width="11.140625" style="137" bestFit="1" customWidth="1"/>
    <col min="4762" max="4762" width="13.42578125" style="137" customWidth="1"/>
    <col min="4763" max="4763" width="17.7109375" style="137" bestFit="1" customWidth="1"/>
    <col min="4764" max="4764" width="17.5703125" style="137" bestFit="1" customWidth="1"/>
    <col min="4765" max="4765" width="18" style="137" bestFit="1" customWidth="1"/>
    <col min="4766" max="4768" width="12.85546875" style="137" bestFit="1" customWidth="1"/>
    <col min="4769" max="4769" width="13.85546875" style="137" bestFit="1" customWidth="1"/>
    <col min="4770" max="4771" width="12.85546875" style="137" bestFit="1" customWidth="1"/>
    <col min="4772" max="4772" width="11" style="137" bestFit="1" customWidth="1"/>
    <col min="4773" max="4773" width="13.85546875" style="137" bestFit="1" customWidth="1"/>
    <col min="4774" max="4774" width="14.85546875" style="137" bestFit="1" customWidth="1"/>
    <col min="4775" max="4775" width="17.7109375" style="137" bestFit="1" customWidth="1"/>
    <col min="4776" max="4776" width="15.140625" style="137" bestFit="1" customWidth="1"/>
    <col min="4777" max="4777" width="16.7109375" style="137" bestFit="1" customWidth="1"/>
    <col min="4778" max="4778" width="15.7109375" style="137" bestFit="1" customWidth="1"/>
    <col min="4779" max="4779" width="17.7109375" style="137" bestFit="1" customWidth="1"/>
    <col min="4780" max="4780" width="15.7109375" style="137" bestFit="1" customWidth="1"/>
    <col min="4781" max="4781" width="18" style="137" bestFit="1" customWidth="1"/>
    <col min="4782" max="4782" width="13.140625" style="137" bestFit="1" customWidth="1"/>
    <col min="4783" max="4783" width="17.7109375" style="137" bestFit="1" customWidth="1"/>
    <col min="4784" max="4784" width="15.140625" style="137" bestFit="1" customWidth="1"/>
    <col min="4785" max="4785" width="18" style="137" bestFit="1" customWidth="1"/>
    <col min="4786" max="4786" width="15.7109375" style="137" bestFit="1" customWidth="1"/>
    <col min="4787" max="4788" width="15.140625" style="137" bestFit="1" customWidth="1"/>
    <col min="4789" max="4789" width="15.7109375" style="137" bestFit="1" customWidth="1"/>
    <col min="4790" max="4790" width="12.85546875" style="137" customWidth="1"/>
    <col min="4791" max="4791" width="17.7109375" style="137" bestFit="1" customWidth="1"/>
    <col min="4792" max="4792" width="15.85546875" style="137" bestFit="1" customWidth="1"/>
    <col min="4793" max="4793" width="18" style="137" bestFit="1" customWidth="1"/>
    <col min="4794" max="4794" width="10.5703125" style="137" bestFit="1" customWidth="1"/>
    <col min="4795" max="4795" width="17.7109375" style="137" bestFit="1" customWidth="1"/>
    <col min="4796" max="4796" width="15.140625" style="137" bestFit="1" customWidth="1"/>
    <col min="4797" max="4797" width="18" style="137" bestFit="1" customWidth="1"/>
    <col min="4798" max="4798" width="15.7109375" style="137" bestFit="1" customWidth="1"/>
    <col min="4799" max="4799" width="17.7109375" style="137" bestFit="1" customWidth="1"/>
    <col min="4800" max="4800" width="15.7109375" style="137" bestFit="1" customWidth="1"/>
    <col min="4801" max="4801" width="18" style="137" bestFit="1" customWidth="1"/>
    <col min="4802" max="4802" width="12.85546875" style="137" bestFit="1" customWidth="1"/>
    <col min="4803" max="4803" width="12.42578125" style="137" bestFit="1" customWidth="1"/>
    <col min="4804" max="4804" width="10.7109375" style="137" bestFit="1" customWidth="1"/>
    <col min="4805" max="4805" width="10.140625" style="137" customWidth="1"/>
    <col min="4806" max="4806" width="13.140625" style="137" bestFit="1" customWidth="1"/>
    <col min="4807" max="4810" width="0" style="137" hidden="1" customWidth="1"/>
    <col min="4811" max="4811" width="15.140625" style="137" bestFit="1" customWidth="1"/>
    <col min="4812" max="4812" width="13" style="137" bestFit="1" customWidth="1"/>
    <col min="4813" max="4813" width="15.28515625" style="137" bestFit="1" customWidth="1"/>
    <col min="4814" max="4814" width="12.85546875" style="137" bestFit="1" customWidth="1"/>
    <col min="4815" max="4818" width="0" style="137" hidden="1" customWidth="1"/>
    <col min="4819" max="4820" width="17.7109375" style="137" bestFit="1" customWidth="1"/>
    <col min="4821" max="4821" width="18.85546875" style="137" bestFit="1" customWidth="1"/>
    <col min="4822" max="4822" width="12.85546875" style="137" bestFit="1" customWidth="1"/>
    <col min="4823" max="4823" width="17.7109375" style="137" bestFit="1" customWidth="1"/>
    <col min="4824" max="4824" width="12.5703125" style="137" bestFit="1" customWidth="1"/>
    <col min="4825" max="4825" width="18" style="137" bestFit="1" customWidth="1"/>
    <col min="4826" max="4826" width="13" style="137" customWidth="1"/>
    <col min="4827" max="4827" width="15.140625" style="137" bestFit="1" customWidth="1"/>
    <col min="4828" max="4828" width="13" style="137" bestFit="1" customWidth="1"/>
    <col min="4829" max="4829" width="16.7109375" style="137" bestFit="1" customWidth="1"/>
    <col min="4830" max="4830" width="13.140625" style="137" bestFit="1" customWidth="1"/>
    <col min="4831" max="4833" width="12.140625" style="137" customWidth="1"/>
    <col min="4834" max="4835" width="14" style="137" customWidth="1"/>
    <col min="4836" max="4836" width="26.28515625" style="137" customWidth="1"/>
    <col min="4837" max="4837" width="15.42578125" style="137" bestFit="1" customWidth="1"/>
    <col min="4838" max="4838" width="11.140625" style="137" bestFit="1" customWidth="1"/>
    <col min="4839" max="4839" width="9.140625" style="137"/>
    <col min="4840" max="4840" width="9.28515625" style="137" bestFit="1" customWidth="1"/>
    <col min="4841" max="4988" width="9.140625" style="137"/>
    <col min="4989" max="4989" width="6" style="137" bestFit="1" customWidth="1"/>
    <col min="4990" max="4990" width="23.7109375" style="137" customWidth="1"/>
    <col min="4991" max="4991" width="19.5703125" style="137" bestFit="1" customWidth="1"/>
    <col min="4992" max="4992" width="19.7109375" style="137" bestFit="1" customWidth="1"/>
    <col min="4993" max="4993" width="18.85546875" style="137" bestFit="1" customWidth="1"/>
    <col min="4994" max="4994" width="12.85546875" style="137" bestFit="1" customWidth="1"/>
    <col min="4995" max="4995" width="17.7109375" style="137" bestFit="1" customWidth="1"/>
    <col min="4996" max="4996" width="17.5703125" style="137" bestFit="1" customWidth="1"/>
    <col min="4997" max="4997" width="18.85546875" style="137" bestFit="1" customWidth="1"/>
    <col min="4998" max="4998" width="12.42578125" style="137" bestFit="1" customWidth="1"/>
    <col min="4999" max="4999" width="15.85546875" style="137" bestFit="1" customWidth="1"/>
    <col min="5000" max="5000" width="17.7109375" style="137" bestFit="1" customWidth="1"/>
    <col min="5001" max="5001" width="18" style="137" bestFit="1" customWidth="1"/>
    <col min="5002" max="5002" width="13.5703125" style="137" customWidth="1"/>
    <col min="5003" max="5003" width="15.85546875" style="137" bestFit="1" customWidth="1"/>
    <col min="5004" max="5004" width="15.140625" style="137" bestFit="1" customWidth="1"/>
    <col min="5005" max="5005" width="18" style="137" bestFit="1" customWidth="1"/>
    <col min="5006" max="5006" width="13.140625" style="137" bestFit="1" customWidth="1"/>
    <col min="5007" max="5007" width="17.7109375" style="137" bestFit="1" customWidth="1"/>
    <col min="5008" max="5008" width="15.85546875" style="137" customWidth="1"/>
    <col min="5009" max="5009" width="18" style="137" bestFit="1" customWidth="1"/>
    <col min="5010" max="5010" width="13.5703125" style="137" customWidth="1"/>
    <col min="5011" max="5011" width="15.140625" style="137" bestFit="1" customWidth="1"/>
    <col min="5012" max="5012" width="12.85546875" style="137" bestFit="1" customWidth="1"/>
    <col min="5013" max="5013" width="15.28515625" style="137" bestFit="1" customWidth="1"/>
    <col min="5014" max="5014" width="14.85546875" style="137" bestFit="1" customWidth="1"/>
    <col min="5015" max="5016" width="17.5703125" style="137" bestFit="1" customWidth="1"/>
    <col min="5017" max="5017" width="11.140625" style="137" bestFit="1" customWidth="1"/>
    <col min="5018" max="5018" width="13.42578125" style="137" customWidth="1"/>
    <col min="5019" max="5019" width="17.7109375" style="137" bestFit="1" customWidth="1"/>
    <col min="5020" max="5020" width="17.5703125" style="137" bestFit="1" customWidth="1"/>
    <col min="5021" max="5021" width="18" style="137" bestFit="1" customWidth="1"/>
    <col min="5022" max="5024" width="12.85546875" style="137" bestFit="1" customWidth="1"/>
    <col min="5025" max="5025" width="13.85546875" style="137" bestFit="1" customWidth="1"/>
    <col min="5026" max="5027" width="12.85546875" style="137" bestFit="1" customWidth="1"/>
    <col min="5028" max="5028" width="11" style="137" bestFit="1" customWidth="1"/>
    <col min="5029" max="5029" width="13.85546875" style="137" bestFit="1" customWidth="1"/>
    <col min="5030" max="5030" width="14.85546875" style="137" bestFit="1" customWidth="1"/>
    <col min="5031" max="5031" width="17.7109375" style="137" bestFit="1" customWidth="1"/>
    <col min="5032" max="5032" width="15.140625" style="137" bestFit="1" customWidth="1"/>
    <col min="5033" max="5033" width="16.7109375" style="137" bestFit="1" customWidth="1"/>
    <col min="5034" max="5034" width="15.7109375" style="137" bestFit="1" customWidth="1"/>
    <col min="5035" max="5035" width="17.7109375" style="137" bestFit="1" customWidth="1"/>
    <col min="5036" max="5036" width="15.7109375" style="137" bestFit="1" customWidth="1"/>
    <col min="5037" max="5037" width="18" style="137" bestFit="1" customWidth="1"/>
    <col min="5038" max="5038" width="13.140625" style="137" bestFit="1" customWidth="1"/>
    <col min="5039" max="5039" width="17.7109375" style="137" bestFit="1" customWidth="1"/>
    <col min="5040" max="5040" width="15.140625" style="137" bestFit="1" customWidth="1"/>
    <col min="5041" max="5041" width="18" style="137" bestFit="1" customWidth="1"/>
    <col min="5042" max="5042" width="15.7109375" style="137" bestFit="1" customWidth="1"/>
    <col min="5043" max="5044" width="15.140625" style="137" bestFit="1" customWidth="1"/>
    <col min="5045" max="5045" width="15.7109375" style="137" bestFit="1" customWidth="1"/>
    <col min="5046" max="5046" width="12.85546875" style="137" customWidth="1"/>
    <col min="5047" max="5047" width="17.7109375" style="137" bestFit="1" customWidth="1"/>
    <col min="5048" max="5048" width="15.85546875" style="137" bestFit="1" customWidth="1"/>
    <col min="5049" max="5049" width="18" style="137" bestFit="1" customWidth="1"/>
    <col min="5050" max="5050" width="10.5703125" style="137" bestFit="1" customWidth="1"/>
    <col min="5051" max="5051" width="17.7109375" style="137" bestFit="1" customWidth="1"/>
    <col min="5052" max="5052" width="15.140625" style="137" bestFit="1" customWidth="1"/>
    <col min="5053" max="5053" width="18" style="137" bestFit="1" customWidth="1"/>
    <col min="5054" max="5054" width="15.7109375" style="137" bestFit="1" customWidth="1"/>
    <col min="5055" max="5055" width="17.7109375" style="137" bestFit="1" customWidth="1"/>
    <col min="5056" max="5056" width="15.7109375" style="137" bestFit="1" customWidth="1"/>
    <col min="5057" max="5057" width="18" style="137" bestFit="1" customWidth="1"/>
    <col min="5058" max="5058" width="12.85546875" style="137" bestFit="1" customWidth="1"/>
    <col min="5059" max="5059" width="12.42578125" style="137" bestFit="1" customWidth="1"/>
    <col min="5060" max="5060" width="10.7109375" style="137" bestFit="1" customWidth="1"/>
    <col min="5061" max="5061" width="10.140625" style="137" customWidth="1"/>
    <col min="5062" max="5062" width="13.140625" style="137" bestFit="1" customWidth="1"/>
    <col min="5063" max="5066" width="0" style="137" hidden="1" customWidth="1"/>
    <col min="5067" max="5067" width="15.140625" style="137" bestFit="1" customWidth="1"/>
    <col min="5068" max="5068" width="13" style="137" bestFit="1" customWidth="1"/>
    <col min="5069" max="5069" width="15.28515625" style="137" bestFit="1" customWidth="1"/>
    <col min="5070" max="5070" width="12.85546875" style="137" bestFit="1" customWidth="1"/>
    <col min="5071" max="5074" width="0" style="137" hidden="1" customWidth="1"/>
    <col min="5075" max="5076" width="17.7109375" style="137" bestFit="1" customWidth="1"/>
    <col min="5077" max="5077" width="18.85546875" style="137" bestFit="1" customWidth="1"/>
    <col min="5078" max="5078" width="12.85546875" style="137" bestFit="1" customWidth="1"/>
    <col min="5079" max="5079" width="17.7109375" style="137" bestFit="1" customWidth="1"/>
    <col min="5080" max="5080" width="12.5703125" style="137" bestFit="1" customWidth="1"/>
    <col min="5081" max="5081" width="18" style="137" bestFit="1" customWidth="1"/>
    <col min="5082" max="5082" width="13" style="137" customWidth="1"/>
    <col min="5083" max="5083" width="15.140625" style="137" bestFit="1" customWidth="1"/>
    <col min="5084" max="5084" width="13" style="137" bestFit="1" customWidth="1"/>
    <col min="5085" max="5085" width="16.7109375" style="137" bestFit="1" customWidth="1"/>
    <col min="5086" max="5086" width="13.140625" style="137" bestFit="1" customWidth="1"/>
    <col min="5087" max="5089" width="12.140625" style="137" customWidth="1"/>
    <col min="5090" max="5091" width="14" style="137" customWidth="1"/>
    <col min="5092" max="5092" width="26.28515625" style="137" customWidth="1"/>
    <col min="5093" max="5093" width="15.42578125" style="137" bestFit="1" customWidth="1"/>
    <col min="5094" max="5094" width="11.140625" style="137" bestFit="1" customWidth="1"/>
    <col min="5095" max="5095" width="9.140625" style="137"/>
    <col min="5096" max="5096" width="9.28515625" style="137" bestFit="1" customWidth="1"/>
    <col min="5097" max="5244" width="9.140625" style="137"/>
    <col min="5245" max="5245" width="6" style="137" bestFit="1" customWidth="1"/>
    <col min="5246" max="5246" width="23.7109375" style="137" customWidth="1"/>
    <col min="5247" max="5247" width="19.5703125" style="137" bestFit="1" customWidth="1"/>
    <col min="5248" max="5248" width="19.7109375" style="137" bestFit="1" customWidth="1"/>
    <col min="5249" max="5249" width="18.85546875" style="137" bestFit="1" customWidth="1"/>
    <col min="5250" max="5250" width="12.85546875" style="137" bestFit="1" customWidth="1"/>
    <col min="5251" max="5251" width="17.7109375" style="137" bestFit="1" customWidth="1"/>
    <col min="5252" max="5252" width="17.5703125" style="137" bestFit="1" customWidth="1"/>
    <col min="5253" max="5253" width="18.85546875" style="137" bestFit="1" customWidth="1"/>
    <col min="5254" max="5254" width="12.42578125" style="137" bestFit="1" customWidth="1"/>
    <col min="5255" max="5255" width="15.85546875" style="137" bestFit="1" customWidth="1"/>
    <col min="5256" max="5256" width="17.7109375" style="137" bestFit="1" customWidth="1"/>
    <col min="5257" max="5257" width="18" style="137" bestFit="1" customWidth="1"/>
    <col min="5258" max="5258" width="13.5703125" style="137" customWidth="1"/>
    <col min="5259" max="5259" width="15.85546875" style="137" bestFit="1" customWidth="1"/>
    <col min="5260" max="5260" width="15.140625" style="137" bestFit="1" customWidth="1"/>
    <col min="5261" max="5261" width="18" style="137" bestFit="1" customWidth="1"/>
    <col min="5262" max="5262" width="13.140625" style="137" bestFit="1" customWidth="1"/>
    <col min="5263" max="5263" width="17.7109375" style="137" bestFit="1" customWidth="1"/>
    <col min="5264" max="5264" width="15.85546875" style="137" customWidth="1"/>
    <col min="5265" max="5265" width="18" style="137" bestFit="1" customWidth="1"/>
    <col min="5266" max="5266" width="13.5703125" style="137" customWidth="1"/>
    <col min="5267" max="5267" width="15.140625" style="137" bestFit="1" customWidth="1"/>
    <col min="5268" max="5268" width="12.85546875" style="137" bestFit="1" customWidth="1"/>
    <col min="5269" max="5269" width="15.28515625" style="137" bestFit="1" customWidth="1"/>
    <col min="5270" max="5270" width="14.85546875" style="137" bestFit="1" customWidth="1"/>
    <col min="5271" max="5272" width="17.5703125" style="137" bestFit="1" customWidth="1"/>
    <col min="5273" max="5273" width="11.140625" style="137" bestFit="1" customWidth="1"/>
    <col min="5274" max="5274" width="13.42578125" style="137" customWidth="1"/>
    <col min="5275" max="5275" width="17.7109375" style="137" bestFit="1" customWidth="1"/>
    <col min="5276" max="5276" width="17.5703125" style="137" bestFit="1" customWidth="1"/>
    <col min="5277" max="5277" width="18" style="137" bestFit="1" customWidth="1"/>
    <col min="5278" max="5280" width="12.85546875" style="137" bestFit="1" customWidth="1"/>
    <col min="5281" max="5281" width="13.85546875" style="137" bestFit="1" customWidth="1"/>
    <col min="5282" max="5283" width="12.85546875" style="137" bestFit="1" customWidth="1"/>
    <col min="5284" max="5284" width="11" style="137" bestFit="1" customWidth="1"/>
    <col min="5285" max="5285" width="13.85546875" style="137" bestFit="1" customWidth="1"/>
    <col min="5286" max="5286" width="14.85546875" style="137" bestFit="1" customWidth="1"/>
    <col min="5287" max="5287" width="17.7109375" style="137" bestFit="1" customWidth="1"/>
    <col min="5288" max="5288" width="15.140625" style="137" bestFit="1" customWidth="1"/>
    <col min="5289" max="5289" width="16.7109375" style="137" bestFit="1" customWidth="1"/>
    <col min="5290" max="5290" width="15.7109375" style="137" bestFit="1" customWidth="1"/>
    <col min="5291" max="5291" width="17.7109375" style="137" bestFit="1" customWidth="1"/>
    <col min="5292" max="5292" width="15.7109375" style="137" bestFit="1" customWidth="1"/>
    <col min="5293" max="5293" width="18" style="137" bestFit="1" customWidth="1"/>
    <col min="5294" max="5294" width="13.140625" style="137" bestFit="1" customWidth="1"/>
    <col min="5295" max="5295" width="17.7109375" style="137" bestFit="1" customWidth="1"/>
    <col min="5296" max="5296" width="15.140625" style="137" bestFit="1" customWidth="1"/>
    <col min="5297" max="5297" width="18" style="137" bestFit="1" customWidth="1"/>
    <col min="5298" max="5298" width="15.7109375" style="137" bestFit="1" customWidth="1"/>
    <col min="5299" max="5300" width="15.140625" style="137" bestFit="1" customWidth="1"/>
    <col min="5301" max="5301" width="15.7109375" style="137" bestFit="1" customWidth="1"/>
    <col min="5302" max="5302" width="12.85546875" style="137" customWidth="1"/>
    <col min="5303" max="5303" width="17.7109375" style="137" bestFit="1" customWidth="1"/>
    <col min="5304" max="5304" width="15.85546875" style="137" bestFit="1" customWidth="1"/>
    <col min="5305" max="5305" width="18" style="137" bestFit="1" customWidth="1"/>
    <col min="5306" max="5306" width="10.5703125" style="137" bestFit="1" customWidth="1"/>
    <col min="5307" max="5307" width="17.7109375" style="137" bestFit="1" customWidth="1"/>
    <col min="5308" max="5308" width="15.140625" style="137" bestFit="1" customWidth="1"/>
    <col min="5309" max="5309" width="18" style="137" bestFit="1" customWidth="1"/>
    <col min="5310" max="5310" width="15.7109375" style="137" bestFit="1" customWidth="1"/>
    <col min="5311" max="5311" width="17.7109375" style="137" bestFit="1" customWidth="1"/>
    <col min="5312" max="5312" width="15.7109375" style="137" bestFit="1" customWidth="1"/>
    <col min="5313" max="5313" width="18" style="137" bestFit="1" customWidth="1"/>
    <col min="5314" max="5314" width="12.85546875" style="137" bestFit="1" customWidth="1"/>
    <col min="5315" max="5315" width="12.42578125" style="137" bestFit="1" customWidth="1"/>
    <col min="5316" max="5316" width="10.7109375" style="137" bestFit="1" customWidth="1"/>
    <col min="5317" max="5317" width="10.140625" style="137" customWidth="1"/>
    <col min="5318" max="5318" width="13.140625" style="137" bestFit="1" customWidth="1"/>
    <col min="5319" max="5322" width="0" style="137" hidden="1" customWidth="1"/>
    <col min="5323" max="5323" width="15.140625" style="137" bestFit="1" customWidth="1"/>
    <col min="5324" max="5324" width="13" style="137" bestFit="1" customWidth="1"/>
    <col min="5325" max="5325" width="15.28515625" style="137" bestFit="1" customWidth="1"/>
    <col min="5326" max="5326" width="12.85546875" style="137" bestFit="1" customWidth="1"/>
    <col min="5327" max="5330" width="0" style="137" hidden="1" customWidth="1"/>
    <col min="5331" max="5332" width="17.7109375" style="137" bestFit="1" customWidth="1"/>
    <col min="5333" max="5333" width="18.85546875" style="137" bestFit="1" customWidth="1"/>
    <col min="5334" max="5334" width="12.85546875" style="137" bestFit="1" customWidth="1"/>
    <col min="5335" max="5335" width="17.7109375" style="137" bestFit="1" customWidth="1"/>
    <col min="5336" max="5336" width="12.5703125" style="137" bestFit="1" customWidth="1"/>
    <col min="5337" max="5337" width="18" style="137" bestFit="1" customWidth="1"/>
    <col min="5338" max="5338" width="13" style="137" customWidth="1"/>
    <col min="5339" max="5339" width="15.140625" style="137" bestFit="1" customWidth="1"/>
    <col min="5340" max="5340" width="13" style="137" bestFit="1" customWidth="1"/>
    <col min="5341" max="5341" width="16.7109375" style="137" bestFit="1" customWidth="1"/>
    <col min="5342" max="5342" width="13.140625" style="137" bestFit="1" customWidth="1"/>
    <col min="5343" max="5345" width="12.140625" style="137" customWidth="1"/>
    <col min="5346" max="5347" width="14" style="137" customWidth="1"/>
    <col min="5348" max="5348" width="26.28515625" style="137" customWidth="1"/>
    <col min="5349" max="5349" width="15.42578125" style="137" bestFit="1" customWidth="1"/>
    <col min="5350" max="5350" width="11.140625" style="137" bestFit="1" customWidth="1"/>
    <col min="5351" max="5351" width="9.140625" style="137"/>
    <col min="5352" max="5352" width="9.28515625" style="137" bestFit="1" customWidth="1"/>
    <col min="5353" max="5500" width="9.140625" style="137"/>
    <col min="5501" max="5501" width="6" style="137" bestFit="1" customWidth="1"/>
    <col min="5502" max="5502" width="23.7109375" style="137" customWidth="1"/>
    <col min="5503" max="5503" width="19.5703125" style="137" bestFit="1" customWidth="1"/>
    <col min="5504" max="5504" width="19.7109375" style="137" bestFit="1" customWidth="1"/>
    <col min="5505" max="5505" width="18.85546875" style="137" bestFit="1" customWidth="1"/>
    <col min="5506" max="5506" width="12.85546875" style="137" bestFit="1" customWidth="1"/>
    <col min="5507" max="5507" width="17.7109375" style="137" bestFit="1" customWidth="1"/>
    <col min="5508" max="5508" width="17.5703125" style="137" bestFit="1" customWidth="1"/>
    <col min="5509" max="5509" width="18.85546875" style="137" bestFit="1" customWidth="1"/>
    <col min="5510" max="5510" width="12.42578125" style="137" bestFit="1" customWidth="1"/>
    <col min="5511" max="5511" width="15.85546875" style="137" bestFit="1" customWidth="1"/>
    <col min="5512" max="5512" width="17.7109375" style="137" bestFit="1" customWidth="1"/>
    <col min="5513" max="5513" width="18" style="137" bestFit="1" customWidth="1"/>
    <col min="5514" max="5514" width="13.5703125" style="137" customWidth="1"/>
    <col min="5515" max="5515" width="15.85546875" style="137" bestFit="1" customWidth="1"/>
    <col min="5516" max="5516" width="15.140625" style="137" bestFit="1" customWidth="1"/>
    <col min="5517" max="5517" width="18" style="137" bestFit="1" customWidth="1"/>
    <col min="5518" max="5518" width="13.140625" style="137" bestFit="1" customWidth="1"/>
    <col min="5519" max="5519" width="17.7109375" style="137" bestFit="1" customWidth="1"/>
    <col min="5520" max="5520" width="15.85546875" style="137" customWidth="1"/>
    <col min="5521" max="5521" width="18" style="137" bestFit="1" customWidth="1"/>
    <col min="5522" max="5522" width="13.5703125" style="137" customWidth="1"/>
    <col min="5523" max="5523" width="15.140625" style="137" bestFit="1" customWidth="1"/>
    <col min="5524" max="5524" width="12.85546875" style="137" bestFit="1" customWidth="1"/>
    <col min="5525" max="5525" width="15.28515625" style="137" bestFit="1" customWidth="1"/>
    <col min="5526" max="5526" width="14.85546875" style="137" bestFit="1" customWidth="1"/>
    <col min="5527" max="5528" width="17.5703125" style="137" bestFit="1" customWidth="1"/>
    <col min="5529" max="5529" width="11.140625" style="137" bestFit="1" customWidth="1"/>
    <col min="5530" max="5530" width="13.42578125" style="137" customWidth="1"/>
    <col min="5531" max="5531" width="17.7109375" style="137" bestFit="1" customWidth="1"/>
    <col min="5532" max="5532" width="17.5703125" style="137" bestFit="1" customWidth="1"/>
    <col min="5533" max="5533" width="18" style="137" bestFit="1" customWidth="1"/>
    <col min="5534" max="5536" width="12.85546875" style="137" bestFit="1" customWidth="1"/>
    <col min="5537" max="5537" width="13.85546875" style="137" bestFit="1" customWidth="1"/>
    <col min="5538" max="5539" width="12.85546875" style="137" bestFit="1" customWidth="1"/>
    <col min="5540" max="5540" width="11" style="137" bestFit="1" customWidth="1"/>
    <col min="5541" max="5541" width="13.85546875" style="137" bestFit="1" customWidth="1"/>
    <col min="5542" max="5542" width="14.85546875" style="137" bestFit="1" customWidth="1"/>
    <col min="5543" max="5543" width="17.7109375" style="137" bestFit="1" customWidth="1"/>
    <col min="5544" max="5544" width="15.140625" style="137" bestFit="1" customWidth="1"/>
    <col min="5545" max="5545" width="16.7109375" style="137" bestFit="1" customWidth="1"/>
    <col min="5546" max="5546" width="15.7109375" style="137" bestFit="1" customWidth="1"/>
    <col min="5547" max="5547" width="17.7109375" style="137" bestFit="1" customWidth="1"/>
    <col min="5548" max="5548" width="15.7109375" style="137" bestFit="1" customWidth="1"/>
    <col min="5549" max="5549" width="18" style="137" bestFit="1" customWidth="1"/>
    <col min="5550" max="5550" width="13.140625" style="137" bestFit="1" customWidth="1"/>
    <col min="5551" max="5551" width="17.7109375" style="137" bestFit="1" customWidth="1"/>
    <col min="5552" max="5552" width="15.140625" style="137" bestFit="1" customWidth="1"/>
    <col min="5553" max="5553" width="18" style="137" bestFit="1" customWidth="1"/>
    <col min="5554" max="5554" width="15.7109375" style="137" bestFit="1" customWidth="1"/>
    <col min="5555" max="5556" width="15.140625" style="137" bestFit="1" customWidth="1"/>
    <col min="5557" max="5557" width="15.7109375" style="137" bestFit="1" customWidth="1"/>
    <col min="5558" max="5558" width="12.85546875" style="137" customWidth="1"/>
    <col min="5559" max="5559" width="17.7109375" style="137" bestFit="1" customWidth="1"/>
    <col min="5560" max="5560" width="15.85546875" style="137" bestFit="1" customWidth="1"/>
    <col min="5561" max="5561" width="18" style="137" bestFit="1" customWidth="1"/>
    <col min="5562" max="5562" width="10.5703125" style="137" bestFit="1" customWidth="1"/>
    <col min="5563" max="5563" width="17.7109375" style="137" bestFit="1" customWidth="1"/>
    <col min="5564" max="5564" width="15.140625" style="137" bestFit="1" customWidth="1"/>
    <col min="5565" max="5565" width="18" style="137" bestFit="1" customWidth="1"/>
    <col min="5566" max="5566" width="15.7109375" style="137" bestFit="1" customWidth="1"/>
    <col min="5567" max="5567" width="17.7109375" style="137" bestFit="1" customWidth="1"/>
    <col min="5568" max="5568" width="15.7109375" style="137" bestFit="1" customWidth="1"/>
    <col min="5569" max="5569" width="18" style="137" bestFit="1" customWidth="1"/>
    <col min="5570" max="5570" width="12.85546875" style="137" bestFit="1" customWidth="1"/>
    <col min="5571" max="5571" width="12.42578125" style="137" bestFit="1" customWidth="1"/>
    <col min="5572" max="5572" width="10.7109375" style="137" bestFit="1" customWidth="1"/>
    <col min="5573" max="5573" width="10.140625" style="137" customWidth="1"/>
    <col min="5574" max="5574" width="13.140625" style="137" bestFit="1" customWidth="1"/>
    <col min="5575" max="5578" width="0" style="137" hidden="1" customWidth="1"/>
    <col min="5579" max="5579" width="15.140625" style="137" bestFit="1" customWidth="1"/>
    <col min="5580" max="5580" width="13" style="137" bestFit="1" customWidth="1"/>
    <col min="5581" max="5581" width="15.28515625" style="137" bestFit="1" customWidth="1"/>
    <col min="5582" max="5582" width="12.85546875" style="137" bestFit="1" customWidth="1"/>
    <col min="5583" max="5586" width="0" style="137" hidden="1" customWidth="1"/>
    <col min="5587" max="5588" width="17.7109375" style="137" bestFit="1" customWidth="1"/>
    <col min="5589" max="5589" width="18.85546875" style="137" bestFit="1" customWidth="1"/>
    <col min="5590" max="5590" width="12.85546875" style="137" bestFit="1" customWidth="1"/>
    <col min="5591" max="5591" width="17.7109375" style="137" bestFit="1" customWidth="1"/>
    <col min="5592" max="5592" width="12.5703125" style="137" bestFit="1" customWidth="1"/>
    <col min="5593" max="5593" width="18" style="137" bestFit="1" customWidth="1"/>
    <col min="5594" max="5594" width="13" style="137" customWidth="1"/>
    <col min="5595" max="5595" width="15.140625" style="137" bestFit="1" customWidth="1"/>
    <col min="5596" max="5596" width="13" style="137" bestFit="1" customWidth="1"/>
    <col min="5597" max="5597" width="16.7109375" style="137" bestFit="1" customWidth="1"/>
    <col min="5598" max="5598" width="13.140625" style="137" bestFit="1" customWidth="1"/>
    <col min="5599" max="5601" width="12.140625" style="137" customWidth="1"/>
    <col min="5602" max="5603" width="14" style="137" customWidth="1"/>
    <col min="5604" max="5604" width="26.28515625" style="137" customWidth="1"/>
    <col min="5605" max="5605" width="15.42578125" style="137" bestFit="1" customWidth="1"/>
    <col min="5606" max="5606" width="11.140625" style="137" bestFit="1" customWidth="1"/>
    <col min="5607" max="5607" width="9.140625" style="137"/>
    <col min="5608" max="5608" width="9.28515625" style="137" bestFit="1" customWidth="1"/>
    <col min="5609" max="5756" width="9.140625" style="137"/>
    <col min="5757" max="5757" width="6" style="137" bestFit="1" customWidth="1"/>
    <col min="5758" max="5758" width="23.7109375" style="137" customWidth="1"/>
    <col min="5759" max="5759" width="19.5703125" style="137" bestFit="1" customWidth="1"/>
    <col min="5760" max="5760" width="19.7109375" style="137" bestFit="1" customWidth="1"/>
    <col min="5761" max="5761" width="18.85546875" style="137" bestFit="1" customWidth="1"/>
    <col min="5762" max="5762" width="12.85546875" style="137" bestFit="1" customWidth="1"/>
    <col min="5763" max="5763" width="17.7109375" style="137" bestFit="1" customWidth="1"/>
    <col min="5764" max="5764" width="17.5703125" style="137" bestFit="1" customWidth="1"/>
    <col min="5765" max="5765" width="18.85546875" style="137" bestFit="1" customWidth="1"/>
    <col min="5766" max="5766" width="12.42578125" style="137" bestFit="1" customWidth="1"/>
    <col min="5767" max="5767" width="15.85546875" style="137" bestFit="1" customWidth="1"/>
    <col min="5768" max="5768" width="17.7109375" style="137" bestFit="1" customWidth="1"/>
    <col min="5769" max="5769" width="18" style="137" bestFit="1" customWidth="1"/>
    <col min="5770" max="5770" width="13.5703125" style="137" customWidth="1"/>
    <col min="5771" max="5771" width="15.85546875" style="137" bestFit="1" customWidth="1"/>
    <col min="5772" max="5772" width="15.140625" style="137" bestFit="1" customWidth="1"/>
    <col min="5773" max="5773" width="18" style="137" bestFit="1" customWidth="1"/>
    <col min="5774" max="5774" width="13.140625" style="137" bestFit="1" customWidth="1"/>
    <col min="5775" max="5775" width="17.7109375" style="137" bestFit="1" customWidth="1"/>
    <col min="5776" max="5776" width="15.85546875" style="137" customWidth="1"/>
    <col min="5777" max="5777" width="18" style="137" bestFit="1" customWidth="1"/>
    <col min="5778" max="5778" width="13.5703125" style="137" customWidth="1"/>
    <col min="5779" max="5779" width="15.140625" style="137" bestFit="1" customWidth="1"/>
    <col min="5780" max="5780" width="12.85546875" style="137" bestFit="1" customWidth="1"/>
    <col min="5781" max="5781" width="15.28515625" style="137" bestFit="1" customWidth="1"/>
    <col min="5782" max="5782" width="14.85546875" style="137" bestFit="1" customWidth="1"/>
    <col min="5783" max="5784" width="17.5703125" style="137" bestFit="1" customWidth="1"/>
    <col min="5785" max="5785" width="11.140625" style="137" bestFit="1" customWidth="1"/>
    <col min="5786" max="5786" width="13.42578125" style="137" customWidth="1"/>
    <col min="5787" max="5787" width="17.7109375" style="137" bestFit="1" customWidth="1"/>
    <col min="5788" max="5788" width="17.5703125" style="137" bestFit="1" customWidth="1"/>
    <col min="5789" max="5789" width="18" style="137" bestFit="1" customWidth="1"/>
    <col min="5790" max="5792" width="12.85546875" style="137" bestFit="1" customWidth="1"/>
    <col min="5793" max="5793" width="13.85546875" style="137" bestFit="1" customWidth="1"/>
    <col min="5794" max="5795" width="12.85546875" style="137" bestFit="1" customWidth="1"/>
    <col min="5796" max="5796" width="11" style="137" bestFit="1" customWidth="1"/>
    <col min="5797" max="5797" width="13.85546875" style="137" bestFit="1" customWidth="1"/>
    <col min="5798" max="5798" width="14.85546875" style="137" bestFit="1" customWidth="1"/>
    <col min="5799" max="5799" width="17.7109375" style="137" bestFit="1" customWidth="1"/>
    <col min="5800" max="5800" width="15.140625" style="137" bestFit="1" customWidth="1"/>
    <col min="5801" max="5801" width="16.7109375" style="137" bestFit="1" customWidth="1"/>
    <col min="5802" max="5802" width="15.7109375" style="137" bestFit="1" customWidth="1"/>
    <col min="5803" max="5803" width="17.7109375" style="137" bestFit="1" customWidth="1"/>
    <col min="5804" max="5804" width="15.7109375" style="137" bestFit="1" customWidth="1"/>
    <col min="5805" max="5805" width="18" style="137" bestFit="1" customWidth="1"/>
    <col min="5806" max="5806" width="13.140625" style="137" bestFit="1" customWidth="1"/>
    <col min="5807" max="5807" width="17.7109375" style="137" bestFit="1" customWidth="1"/>
    <col min="5808" max="5808" width="15.140625" style="137" bestFit="1" customWidth="1"/>
    <col min="5809" max="5809" width="18" style="137" bestFit="1" customWidth="1"/>
    <col min="5810" max="5810" width="15.7109375" style="137" bestFit="1" customWidth="1"/>
    <col min="5811" max="5812" width="15.140625" style="137" bestFit="1" customWidth="1"/>
    <col min="5813" max="5813" width="15.7109375" style="137" bestFit="1" customWidth="1"/>
    <col min="5814" max="5814" width="12.85546875" style="137" customWidth="1"/>
    <col min="5815" max="5815" width="17.7109375" style="137" bestFit="1" customWidth="1"/>
    <col min="5816" max="5816" width="15.85546875" style="137" bestFit="1" customWidth="1"/>
    <col min="5817" max="5817" width="18" style="137" bestFit="1" customWidth="1"/>
    <col min="5818" max="5818" width="10.5703125" style="137" bestFit="1" customWidth="1"/>
    <col min="5819" max="5819" width="17.7109375" style="137" bestFit="1" customWidth="1"/>
    <col min="5820" max="5820" width="15.140625" style="137" bestFit="1" customWidth="1"/>
    <col min="5821" max="5821" width="18" style="137" bestFit="1" customWidth="1"/>
    <col min="5822" max="5822" width="15.7109375" style="137" bestFit="1" customWidth="1"/>
    <col min="5823" max="5823" width="17.7109375" style="137" bestFit="1" customWidth="1"/>
    <col min="5824" max="5824" width="15.7109375" style="137" bestFit="1" customWidth="1"/>
    <col min="5825" max="5825" width="18" style="137" bestFit="1" customWidth="1"/>
    <col min="5826" max="5826" width="12.85546875" style="137" bestFit="1" customWidth="1"/>
    <col min="5827" max="5827" width="12.42578125" style="137" bestFit="1" customWidth="1"/>
    <col min="5828" max="5828" width="10.7109375" style="137" bestFit="1" customWidth="1"/>
    <col min="5829" max="5829" width="10.140625" style="137" customWidth="1"/>
    <col min="5830" max="5830" width="13.140625" style="137" bestFit="1" customWidth="1"/>
    <col min="5831" max="5834" width="0" style="137" hidden="1" customWidth="1"/>
    <col min="5835" max="5835" width="15.140625" style="137" bestFit="1" customWidth="1"/>
    <col min="5836" max="5836" width="13" style="137" bestFit="1" customWidth="1"/>
    <col min="5837" max="5837" width="15.28515625" style="137" bestFit="1" customWidth="1"/>
    <col min="5838" max="5838" width="12.85546875" style="137" bestFit="1" customWidth="1"/>
    <col min="5839" max="5842" width="0" style="137" hidden="1" customWidth="1"/>
    <col min="5843" max="5844" width="17.7109375" style="137" bestFit="1" customWidth="1"/>
    <col min="5845" max="5845" width="18.85546875" style="137" bestFit="1" customWidth="1"/>
    <col min="5846" max="5846" width="12.85546875" style="137" bestFit="1" customWidth="1"/>
    <col min="5847" max="5847" width="17.7109375" style="137" bestFit="1" customWidth="1"/>
    <col min="5848" max="5848" width="12.5703125" style="137" bestFit="1" customWidth="1"/>
    <col min="5849" max="5849" width="18" style="137" bestFit="1" customWidth="1"/>
    <col min="5850" max="5850" width="13" style="137" customWidth="1"/>
    <col min="5851" max="5851" width="15.140625" style="137" bestFit="1" customWidth="1"/>
    <col min="5852" max="5852" width="13" style="137" bestFit="1" customWidth="1"/>
    <col min="5853" max="5853" width="16.7109375" style="137" bestFit="1" customWidth="1"/>
    <col min="5854" max="5854" width="13.140625" style="137" bestFit="1" customWidth="1"/>
    <col min="5855" max="5857" width="12.140625" style="137" customWidth="1"/>
    <col min="5858" max="5859" width="14" style="137" customWidth="1"/>
    <col min="5860" max="5860" width="26.28515625" style="137" customWidth="1"/>
    <col min="5861" max="5861" width="15.42578125" style="137" bestFit="1" customWidth="1"/>
    <col min="5862" max="5862" width="11.140625" style="137" bestFit="1" customWidth="1"/>
    <col min="5863" max="5863" width="9.140625" style="137"/>
    <col min="5864" max="5864" width="9.28515625" style="137" bestFit="1" customWidth="1"/>
    <col min="5865" max="6012" width="9.140625" style="137"/>
    <col min="6013" max="6013" width="6" style="137" bestFit="1" customWidth="1"/>
    <col min="6014" max="6014" width="23.7109375" style="137" customWidth="1"/>
    <col min="6015" max="6015" width="19.5703125" style="137" bestFit="1" customWidth="1"/>
    <col min="6016" max="6016" width="19.7109375" style="137" bestFit="1" customWidth="1"/>
    <col min="6017" max="6017" width="18.85546875" style="137" bestFit="1" customWidth="1"/>
    <col min="6018" max="6018" width="12.85546875" style="137" bestFit="1" customWidth="1"/>
    <col min="6019" max="6019" width="17.7109375" style="137" bestFit="1" customWidth="1"/>
    <col min="6020" max="6020" width="17.5703125" style="137" bestFit="1" customWidth="1"/>
    <col min="6021" max="6021" width="18.85546875" style="137" bestFit="1" customWidth="1"/>
    <col min="6022" max="6022" width="12.42578125" style="137" bestFit="1" customWidth="1"/>
    <col min="6023" max="6023" width="15.85546875" style="137" bestFit="1" customWidth="1"/>
    <col min="6024" max="6024" width="17.7109375" style="137" bestFit="1" customWidth="1"/>
    <col min="6025" max="6025" width="18" style="137" bestFit="1" customWidth="1"/>
    <col min="6026" max="6026" width="13.5703125" style="137" customWidth="1"/>
    <col min="6027" max="6027" width="15.85546875" style="137" bestFit="1" customWidth="1"/>
    <col min="6028" max="6028" width="15.140625" style="137" bestFit="1" customWidth="1"/>
    <col min="6029" max="6029" width="18" style="137" bestFit="1" customWidth="1"/>
    <col min="6030" max="6030" width="13.140625" style="137" bestFit="1" customWidth="1"/>
    <col min="6031" max="6031" width="17.7109375" style="137" bestFit="1" customWidth="1"/>
    <col min="6032" max="6032" width="15.85546875" style="137" customWidth="1"/>
    <col min="6033" max="6033" width="18" style="137" bestFit="1" customWidth="1"/>
    <col min="6034" max="6034" width="13.5703125" style="137" customWidth="1"/>
    <col min="6035" max="6035" width="15.140625" style="137" bestFit="1" customWidth="1"/>
    <col min="6036" max="6036" width="12.85546875" style="137" bestFit="1" customWidth="1"/>
    <col min="6037" max="6037" width="15.28515625" style="137" bestFit="1" customWidth="1"/>
    <col min="6038" max="6038" width="14.85546875" style="137" bestFit="1" customWidth="1"/>
    <col min="6039" max="6040" width="17.5703125" style="137" bestFit="1" customWidth="1"/>
    <col min="6041" max="6041" width="11.140625" style="137" bestFit="1" customWidth="1"/>
    <col min="6042" max="6042" width="13.42578125" style="137" customWidth="1"/>
    <col min="6043" max="6043" width="17.7109375" style="137" bestFit="1" customWidth="1"/>
    <col min="6044" max="6044" width="17.5703125" style="137" bestFit="1" customWidth="1"/>
    <col min="6045" max="6045" width="18" style="137" bestFit="1" customWidth="1"/>
    <col min="6046" max="6048" width="12.85546875" style="137" bestFit="1" customWidth="1"/>
    <col min="6049" max="6049" width="13.85546875" style="137" bestFit="1" customWidth="1"/>
    <col min="6050" max="6051" width="12.85546875" style="137" bestFit="1" customWidth="1"/>
    <col min="6052" max="6052" width="11" style="137" bestFit="1" customWidth="1"/>
    <col min="6053" max="6053" width="13.85546875" style="137" bestFit="1" customWidth="1"/>
    <col min="6054" max="6054" width="14.85546875" style="137" bestFit="1" customWidth="1"/>
    <col min="6055" max="6055" width="17.7109375" style="137" bestFit="1" customWidth="1"/>
    <col min="6056" max="6056" width="15.140625" style="137" bestFit="1" customWidth="1"/>
    <col min="6057" max="6057" width="16.7109375" style="137" bestFit="1" customWidth="1"/>
    <col min="6058" max="6058" width="15.7109375" style="137" bestFit="1" customWidth="1"/>
    <col min="6059" max="6059" width="17.7109375" style="137" bestFit="1" customWidth="1"/>
    <col min="6060" max="6060" width="15.7109375" style="137" bestFit="1" customWidth="1"/>
    <col min="6061" max="6061" width="18" style="137" bestFit="1" customWidth="1"/>
    <col min="6062" max="6062" width="13.140625" style="137" bestFit="1" customWidth="1"/>
    <col min="6063" max="6063" width="17.7109375" style="137" bestFit="1" customWidth="1"/>
    <col min="6064" max="6064" width="15.140625" style="137" bestFit="1" customWidth="1"/>
    <col min="6065" max="6065" width="18" style="137" bestFit="1" customWidth="1"/>
    <col min="6066" max="6066" width="15.7109375" style="137" bestFit="1" customWidth="1"/>
    <col min="6067" max="6068" width="15.140625" style="137" bestFit="1" customWidth="1"/>
    <col min="6069" max="6069" width="15.7109375" style="137" bestFit="1" customWidth="1"/>
    <col min="6070" max="6070" width="12.85546875" style="137" customWidth="1"/>
    <col min="6071" max="6071" width="17.7109375" style="137" bestFit="1" customWidth="1"/>
    <col min="6072" max="6072" width="15.85546875" style="137" bestFit="1" customWidth="1"/>
    <col min="6073" max="6073" width="18" style="137" bestFit="1" customWidth="1"/>
    <col min="6074" max="6074" width="10.5703125" style="137" bestFit="1" customWidth="1"/>
    <col min="6075" max="6075" width="17.7109375" style="137" bestFit="1" customWidth="1"/>
    <col min="6076" max="6076" width="15.140625" style="137" bestFit="1" customWidth="1"/>
    <col min="6077" max="6077" width="18" style="137" bestFit="1" customWidth="1"/>
    <col min="6078" max="6078" width="15.7109375" style="137" bestFit="1" customWidth="1"/>
    <col min="6079" max="6079" width="17.7109375" style="137" bestFit="1" customWidth="1"/>
    <col min="6080" max="6080" width="15.7109375" style="137" bestFit="1" customWidth="1"/>
    <col min="6081" max="6081" width="18" style="137" bestFit="1" customWidth="1"/>
    <col min="6082" max="6082" width="12.85546875" style="137" bestFit="1" customWidth="1"/>
    <col min="6083" max="6083" width="12.42578125" style="137" bestFit="1" customWidth="1"/>
    <col min="6084" max="6084" width="10.7109375" style="137" bestFit="1" customWidth="1"/>
    <col min="6085" max="6085" width="10.140625" style="137" customWidth="1"/>
    <col min="6086" max="6086" width="13.140625" style="137" bestFit="1" customWidth="1"/>
    <col min="6087" max="6090" width="0" style="137" hidden="1" customWidth="1"/>
    <col min="6091" max="6091" width="15.140625" style="137" bestFit="1" customWidth="1"/>
    <col min="6092" max="6092" width="13" style="137" bestFit="1" customWidth="1"/>
    <col min="6093" max="6093" width="15.28515625" style="137" bestFit="1" customWidth="1"/>
    <col min="6094" max="6094" width="12.85546875" style="137" bestFit="1" customWidth="1"/>
    <col min="6095" max="6098" width="0" style="137" hidden="1" customWidth="1"/>
    <col min="6099" max="6100" width="17.7109375" style="137" bestFit="1" customWidth="1"/>
    <col min="6101" max="6101" width="18.85546875" style="137" bestFit="1" customWidth="1"/>
    <col min="6102" max="6102" width="12.85546875" style="137" bestFit="1" customWidth="1"/>
    <col min="6103" max="6103" width="17.7109375" style="137" bestFit="1" customWidth="1"/>
    <col min="6104" max="6104" width="12.5703125" style="137" bestFit="1" customWidth="1"/>
    <col min="6105" max="6105" width="18" style="137" bestFit="1" customWidth="1"/>
    <col min="6106" max="6106" width="13" style="137" customWidth="1"/>
    <col min="6107" max="6107" width="15.140625" style="137" bestFit="1" customWidth="1"/>
    <col min="6108" max="6108" width="13" style="137" bestFit="1" customWidth="1"/>
    <col min="6109" max="6109" width="16.7109375" style="137" bestFit="1" customWidth="1"/>
    <col min="6110" max="6110" width="13.140625" style="137" bestFit="1" customWidth="1"/>
    <col min="6111" max="6113" width="12.140625" style="137" customWidth="1"/>
    <col min="6114" max="6115" width="14" style="137" customWidth="1"/>
    <col min="6116" max="6116" width="26.28515625" style="137" customWidth="1"/>
    <col min="6117" max="6117" width="15.42578125" style="137" bestFit="1" customWidth="1"/>
    <col min="6118" max="6118" width="11.140625" style="137" bestFit="1" customWidth="1"/>
    <col min="6119" max="6119" width="9.140625" style="137"/>
    <col min="6120" max="6120" width="9.28515625" style="137" bestFit="1" customWidth="1"/>
    <col min="6121" max="6268" width="9.140625" style="137"/>
    <col min="6269" max="6269" width="6" style="137" bestFit="1" customWidth="1"/>
    <col min="6270" max="6270" width="23.7109375" style="137" customWidth="1"/>
    <col min="6271" max="6271" width="19.5703125" style="137" bestFit="1" customWidth="1"/>
    <col min="6272" max="6272" width="19.7109375" style="137" bestFit="1" customWidth="1"/>
    <col min="6273" max="6273" width="18.85546875" style="137" bestFit="1" customWidth="1"/>
    <col min="6274" max="6274" width="12.85546875" style="137" bestFit="1" customWidth="1"/>
    <col min="6275" max="6275" width="17.7109375" style="137" bestFit="1" customWidth="1"/>
    <col min="6276" max="6276" width="17.5703125" style="137" bestFit="1" customWidth="1"/>
    <col min="6277" max="6277" width="18.85546875" style="137" bestFit="1" customWidth="1"/>
    <col min="6278" max="6278" width="12.42578125" style="137" bestFit="1" customWidth="1"/>
    <col min="6279" max="6279" width="15.85546875" style="137" bestFit="1" customWidth="1"/>
    <col min="6280" max="6280" width="17.7109375" style="137" bestFit="1" customWidth="1"/>
    <col min="6281" max="6281" width="18" style="137" bestFit="1" customWidth="1"/>
    <col min="6282" max="6282" width="13.5703125" style="137" customWidth="1"/>
    <col min="6283" max="6283" width="15.85546875" style="137" bestFit="1" customWidth="1"/>
    <col min="6284" max="6284" width="15.140625" style="137" bestFit="1" customWidth="1"/>
    <col min="6285" max="6285" width="18" style="137" bestFit="1" customWidth="1"/>
    <col min="6286" max="6286" width="13.140625" style="137" bestFit="1" customWidth="1"/>
    <col min="6287" max="6287" width="17.7109375" style="137" bestFit="1" customWidth="1"/>
    <col min="6288" max="6288" width="15.85546875" style="137" customWidth="1"/>
    <col min="6289" max="6289" width="18" style="137" bestFit="1" customWidth="1"/>
    <col min="6290" max="6290" width="13.5703125" style="137" customWidth="1"/>
    <col min="6291" max="6291" width="15.140625" style="137" bestFit="1" customWidth="1"/>
    <col min="6292" max="6292" width="12.85546875" style="137" bestFit="1" customWidth="1"/>
    <col min="6293" max="6293" width="15.28515625" style="137" bestFit="1" customWidth="1"/>
    <col min="6294" max="6294" width="14.85546875" style="137" bestFit="1" customWidth="1"/>
    <col min="6295" max="6296" width="17.5703125" style="137" bestFit="1" customWidth="1"/>
    <col min="6297" max="6297" width="11.140625" style="137" bestFit="1" customWidth="1"/>
    <col min="6298" max="6298" width="13.42578125" style="137" customWidth="1"/>
    <col min="6299" max="6299" width="17.7109375" style="137" bestFit="1" customWidth="1"/>
    <col min="6300" max="6300" width="17.5703125" style="137" bestFit="1" customWidth="1"/>
    <col min="6301" max="6301" width="18" style="137" bestFit="1" customWidth="1"/>
    <col min="6302" max="6304" width="12.85546875" style="137" bestFit="1" customWidth="1"/>
    <col min="6305" max="6305" width="13.85546875" style="137" bestFit="1" customWidth="1"/>
    <col min="6306" max="6307" width="12.85546875" style="137" bestFit="1" customWidth="1"/>
    <col min="6308" max="6308" width="11" style="137" bestFit="1" customWidth="1"/>
    <col min="6309" max="6309" width="13.85546875" style="137" bestFit="1" customWidth="1"/>
    <col min="6310" max="6310" width="14.85546875" style="137" bestFit="1" customWidth="1"/>
    <col min="6311" max="6311" width="17.7109375" style="137" bestFit="1" customWidth="1"/>
    <col min="6312" max="6312" width="15.140625" style="137" bestFit="1" customWidth="1"/>
    <col min="6313" max="6313" width="16.7109375" style="137" bestFit="1" customWidth="1"/>
    <col min="6314" max="6314" width="15.7109375" style="137" bestFit="1" customWidth="1"/>
    <col min="6315" max="6315" width="17.7109375" style="137" bestFit="1" customWidth="1"/>
    <col min="6316" max="6316" width="15.7109375" style="137" bestFit="1" customWidth="1"/>
    <col min="6317" max="6317" width="18" style="137" bestFit="1" customWidth="1"/>
    <col min="6318" max="6318" width="13.140625" style="137" bestFit="1" customWidth="1"/>
    <col min="6319" max="6319" width="17.7109375" style="137" bestFit="1" customWidth="1"/>
    <col min="6320" max="6320" width="15.140625" style="137" bestFit="1" customWidth="1"/>
    <col min="6321" max="6321" width="18" style="137" bestFit="1" customWidth="1"/>
    <col min="6322" max="6322" width="15.7109375" style="137" bestFit="1" customWidth="1"/>
    <col min="6323" max="6324" width="15.140625" style="137" bestFit="1" customWidth="1"/>
    <col min="6325" max="6325" width="15.7109375" style="137" bestFit="1" customWidth="1"/>
    <col min="6326" max="6326" width="12.85546875" style="137" customWidth="1"/>
    <col min="6327" max="6327" width="17.7109375" style="137" bestFit="1" customWidth="1"/>
    <col min="6328" max="6328" width="15.85546875" style="137" bestFit="1" customWidth="1"/>
    <col min="6329" max="6329" width="18" style="137" bestFit="1" customWidth="1"/>
    <col min="6330" max="6330" width="10.5703125" style="137" bestFit="1" customWidth="1"/>
    <col min="6331" max="6331" width="17.7109375" style="137" bestFit="1" customWidth="1"/>
    <col min="6332" max="6332" width="15.140625" style="137" bestFit="1" customWidth="1"/>
    <col min="6333" max="6333" width="18" style="137" bestFit="1" customWidth="1"/>
    <col min="6334" max="6334" width="15.7109375" style="137" bestFit="1" customWidth="1"/>
    <col min="6335" max="6335" width="17.7109375" style="137" bestFit="1" customWidth="1"/>
    <col min="6336" max="6336" width="15.7109375" style="137" bestFit="1" customWidth="1"/>
    <col min="6337" max="6337" width="18" style="137" bestFit="1" customWidth="1"/>
    <col min="6338" max="6338" width="12.85546875" style="137" bestFit="1" customWidth="1"/>
    <col min="6339" max="6339" width="12.42578125" style="137" bestFit="1" customWidth="1"/>
    <col min="6340" max="6340" width="10.7109375" style="137" bestFit="1" customWidth="1"/>
    <col min="6341" max="6341" width="10.140625" style="137" customWidth="1"/>
    <col min="6342" max="6342" width="13.140625" style="137" bestFit="1" customWidth="1"/>
    <col min="6343" max="6346" width="0" style="137" hidden="1" customWidth="1"/>
    <col min="6347" max="6347" width="15.140625" style="137" bestFit="1" customWidth="1"/>
    <col min="6348" max="6348" width="13" style="137" bestFit="1" customWidth="1"/>
    <col min="6349" max="6349" width="15.28515625" style="137" bestFit="1" customWidth="1"/>
    <col min="6350" max="6350" width="12.85546875" style="137" bestFit="1" customWidth="1"/>
    <col min="6351" max="6354" width="0" style="137" hidden="1" customWidth="1"/>
    <col min="6355" max="6356" width="17.7109375" style="137" bestFit="1" customWidth="1"/>
    <col min="6357" max="6357" width="18.85546875" style="137" bestFit="1" customWidth="1"/>
    <col min="6358" max="6358" width="12.85546875" style="137" bestFit="1" customWidth="1"/>
    <col min="6359" max="6359" width="17.7109375" style="137" bestFit="1" customWidth="1"/>
    <col min="6360" max="6360" width="12.5703125" style="137" bestFit="1" customWidth="1"/>
    <col min="6361" max="6361" width="18" style="137" bestFit="1" customWidth="1"/>
    <col min="6362" max="6362" width="13" style="137" customWidth="1"/>
    <col min="6363" max="6363" width="15.140625" style="137" bestFit="1" customWidth="1"/>
    <col min="6364" max="6364" width="13" style="137" bestFit="1" customWidth="1"/>
    <col min="6365" max="6365" width="16.7109375" style="137" bestFit="1" customWidth="1"/>
    <col min="6366" max="6366" width="13.140625" style="137" bestFit="1" customWidth="1"/>
    <col min="6367" max="6369" width="12.140625" style="137" customWidth="1"/>
    <col min="6370" max="6371" width="14" style="137" customWidth="1"/>
    <col min="6372" max="6372" width="26.28515625" style="137" customWidth="1"/>
    <col min="6373" max="6373" width="15.42578125" style="137" bestFit="1" customWidth="1"/>
    <col min="6374" max="6374" width="11.140625" style="137" bestFit="1" customWidth="1"/>
    <col min="6375" max="6375" width="9.140625" style="137"/>
    <col min="6376" max="6376" width="9.28515625" style="137" bestFit="1" customWidth="1"/>
    <col min="6377" max="6524" width="9.140625" style="137"/>
    <col min="6525" max="6525" width="6" style="137" bestFit="1" customWidth="1"/>
    <col min="6526" max="6526" width="23.7109375" style="137" customWidth="1"/>
    <col min="6527" max="6527" width="19.5703125" style="137" bestFit="1" customWidth="1"/>
    <col min="6528" max="6528" width="19.7109375" style="137" bestFit="1" customWidth="1"/>
    <col min="6529" max="6529" width="18.85546875" style="137" bestFit="1" customWidth="1"/>
    <col min="6530" max="6530" width="12.85546875" style="137" bestFit="1" customWidth="1"/>
    <col min="6531" max="6531" width="17.7109375" style="137" bestFit="1" customWidth="1"/>
    <col min="6532" max="6532" width="17.5703125" style="137" bestFit="1" customWidth="1"/>
    <col min="6533" max="6533" width="18.85546875" style="137" bestFit="1" customWidth="1"/>
    <col min="6534" max="6534" width="12.42578125" style="137" bestFit="1" customWidth="1"/>
    <col min="6535" max="6535" width="15.85546875" style="137" bestFit="1" customWidth="1"/>
    <col min="6536" max="6536" width="17.7109375" style="137" bestFit="1" customWidth="1"/>
    <col min="6537" max="6537" width="18" style="137" bestFit="1" customWidth="1"/>
    <col min="6538" max="6538" width="13.5703125" style="137" customWidth="1"/>
    <col min="6539" max="6539" width="15.85546875" style="137" bestFit="1" customWidth="1"/>
    <col min="6540" max="6540" width="15.140625" style="137" bestFit="1" customWidth="1"/>
    <col min="6541" max="6541" width="18" style="137" bestFit="1" customWidth="1"/>
    <col min="6542" max="6542" width="13.140625" style="137" bestFit="1" customWidth="1"/>
    <col min="6543" max="6543" width="17.7109375" style="137" bestFit="1" customWidth="1"/>
    <col min="6544" max="6544" width="15.85546875" style="137" customWidth="1"/>
    <col min="6545" max="6545" width="18" style="137" bestFit="1" customWidth="1"/>
    <col min="6546" max="6546" width="13.5703125" style="137" customWidth="1"/>
    <col min="6547" max="6547" width="15.140625" style="137" bestFit="1" customWidth="1"/>
    <col min="6548" max="6548" width="12.85546875" style="137" bestFit="1" customWidth="1"/>
    <col min="6549" max="6549" width="15.28515625" style="137" bestFit="1" customWidth="1"/>
    <col min="6550" max="6550" width="14.85546875" style="137" bestFit="1" customWidth="1"/>
    <col min="6551" max="6552" width="17.5703125" style="137" bestFit="1" customWidth="1"/>
    <col min="6553" max="6553" width="11.140625" style="137" bestFit="1" customWidth="1"/>
    <col min="6554" max="6554" width="13.42578125" style="137" customWidth="1"/>
    <col min="6555" max="6555" width="17.7109375" style="137" bestFit="1" customWidth="1"/>
    <col min="6556" max="6556" width="17.5703125" style="137" bestFit="1" customWidth="1"/>
    <col min="6557" max="6557" width="18" style="137" bestFit="1" customWidth="1"/>
    <col min="6558" max="6560" width="12.85546875" style="137" bestFit="1" customWidth="1"/>
    <col min="6561" max="6561" width="13.85546875" style="137" bestFit="1" customWidth="1"/>
    <col min="6562" max="6563" width="12.85546875" style="137" bestFit="1" customWidth="1"/>
    <col min="6564" max="6564" width="11" style="137" bestFit="1" customWidth="1"/>
    <col min="6565" max="6565" width="13.85546875" style="137" bestFit="1" customWidth="1"/>
    <col min="6566" max="6566" width="14.85546875" style="137" bestFit="1" customWidth="1"/>
    <col min="6567" max="6567" width="17.7109375" style="137" bestFit="1" customWidth="1"/>
    <col min="6568" max="6568" width="15.140625" style="137" bestFit="1" customWidth="1"/>
    <col min="6569" max="6569" width="16.7109375" style="137" bestFit="1" customWidth="1"/>
    <col min="6570" max="6570" width="15.7109375" style="137" bestFit="1" customWidth="1"/>
    <col min="6571" max="6571" width="17.7109375" style="137" bestFit="1" customWidth="1"/>
    <col min="6572" max="6572" width="15.7109375" style="137" bestFit="1" customWidth="1"/>
    <col min="6573" max="6573" width="18" style="137" bestFit="1" customWidth="1"/>
    <col min="6574" max="6574" width="13.140625" style="137" bestFit="1" customWidth="1"/>
    <col min="6575" max="6575" width="17.7109375" style="137" bestFit="1" customWidth="1"/>
    <col min="6576" max="6576" width="15.140625" style="137" bestFit="1" customWidth="1"/>
    <col min="6577" max="6577" width="18" style="137" bestFit="1" customWidth="1"/>
    <col min="6578" max="6578" width="15.7109375" style="137" bestFit="1" customWidth="1"/>
    <col min="6579" max="6580" width="15.140625" style="137" bestFit="1" customWidth="1"/>
    <col min="6581" max="6581" width="15.7109375" style="137" bestFit="1" customWidth="1"/>
    <col min="6582" max="6582" width="12.85546875" style="137" customWidth="1"/>
    <col min="6583" max="6583" width="17.7109375" style="137" bestFit="1" customWidth="1"/>
    <col min="6584" max="6584" width="15.85546875" style="137" bestFit="1" customWidth="1"/>
    <col min="6585" max="6585" width="18" style="137" bestFit="1" customWidth="1"/>
    <col min="6586" max="6586" width="10.5703125" style="137" bestFit="1" customWidth="1"/>
    <col min="6587" max="6587" width="17.7109375" style="137" bestFit="1" customWidth="1"/>
    <col min="6588" max="6588" width="15.140625" style="137" bestFit="1" customWidth="1"/>
    <col min="6589" max="6589" width="18" style="137" bestFit="1" customWidth="1"/>
    <col min="6590" max="6590" width="15.7109375" style="137" bestFit="1" customWidth="1"/>
    <col min="6591" max="6591" width="17.7109375" style="137" bestFit="1" customWidth="1"/>
    <col min="6592" max="6592" width="15.7109375" style="137" bestFit="1" customWidth="1"/>
    <col min="6593" max="6593" width="18" style="137" bestFit="1" customWidth="1"/>
    <col min="6594" max="6594" width="12.85546875" style="137" bestFit="1" customWidth="1"/>
    <col min="6595" max="6595" width="12.42578125" style="137" bestFit="1" customWidth="1"/>
    <col min="6596" max="6596" width="10.7109375" style="137" bestFit="1" customWidth="1"/>
    <col min="6597" max="6597" width="10.140625" style="137" customWidth="1"/>
    <col min="6598" max="6598" width="13.140625" style="137" bestFit="1" customWidth="1"/>
    <col min="6599" max="6602" width="0" style="137" hidden="1" customWidth="1"/>
    <col min="6603" max="6603" width="15.140625" style="137" bestFit="1" customWidth="1"/>
    <col min="6604" max="6604" width="13" style="137" bestFit="1" customWidth="1"/>
    <col min="6605" max="6605" width="15.28515625" style="137" bestFit="1" customWidth="1"/>
    <col min="6606" max="6606" width="12.85546875" style="137" bestFit="1" customWidth="1"/>
    <col min="6607" max="6610" width="0" style="137" hidden="1" customWidth="1"/>
    <col min="6611" max="6612" width="17.7109375" style="137" bestFit="1" customWidth="1"/>
    <col min="6613" max="6613" width="18.85546875" style="137" bestFit="1" customWidth="1"/>
    <col min="6614" max="6614" width="12.85546875" style="137" bestFit="1" customWidth="1"/>
    <col min="6615" max="6615" width="17.7109375" style="137" bestFit="1" customWidth="1"/>
    <col min="6616" max="6616" width="12.5703125" style="137" bestFit="1" customWidth="1"/>
    <col min="6617" max="6617" width="18" style="137" bestFit="1" customWidth="1"/>
    <col min="6618" max="6618" width="13" style="137" customWidth="1"/>
    <col min="6619" max="6619" width="15.140625" style="137" bestFit="1" customWidth="1"/>
    <col min="6620" max="6620" width="13" style="137" bestFit="1" customWidth="1"/>
    <col min="6621" max="6621" width="16.7109375" style="137" bestFit="1" customWidth="1"/>
    <col min="6622" max="6622" width="13.140625" style="137" bestFit="1" customWidth="1"/>
    <col min="6623" max="6625" width="12.140625" style="137" customWidth="1"/>
    <col min="6626" max="6627" width="14" style="137" customWidth="1"/>
    <col min="6628" max="6628" width="26.28515625" style="137" customWidth="1"/>
    <col min="6629" max="6629" width="15.42578125" style="137" bestFit="1" customWidth="1"/>
    <col min="6630" max="6630" width="11.140625" style="137" bestFit="1" customWidth="1"/>
    <col min="6631" max="6631" width="9.140625" style="137"/>
    <col min="6632" max="6632" width="9.28515625" style="137" bestFit="1" customWidth="1"/>
    <col min="6633" max="6780" width="9.140625" style="137"/>
    <col min="6781" max="6781" width="6" style="137" bestFit="1" customWidth="1"/>
    <col min="6782" max="6782" width="23.7109375" style="137" customWidth="1"/>
    <col min="6783" max="6783" width="19.5703125" style="137" bestFit="1" customWidth="1"/>
    <col min="6784" max="6784" width="19.7109375" style="137" bestFit="1" customWidth="1"/>
    <col min="6785" max="6785" width="18.85546875" style="137" bestFit="1" customWidth="1"/>
    <col min="6786" max="6786" width="12.85546875" style="137" bestFit="1" customWidth="1"/>
    <col min="6787" max="6787" width="17.7109375" style="137" bestFit="1" customWidth="1"/>
    <col min="6788" max="6788" width="17.5703125" style="137" bestFit="1" customWidth="1"/>
    <col min="6789" max="6789" width="18.85546875" style="137" bestFit="1" customWidth="1"/>
    <col min="6790" max="6790" width="12.42578125" style="137" bestFit="1" customWidth="1"/>
    <col min="6791" max="6791" width="15.85546875" style="137" bestFit="1" customWidth="1"/>
    <col min="6792" max="6792" width="17.7109375" style="137" bestFit="1" customWidth="1"/>
    <col min="6793" max="6793" width="18" style="137" bestFit="1" customWidth="1"/>
    <col min="6794" max="6794" width="13.5703125" style="137" customWidth="1"/>
    <col min="6795" max="6795" width="15.85546875" style="137" bestFit="1" customWidth="1"/>
    <col min="6796" max="6796" width="15.140625" style="137" bestFit="1" customWidth="1"/>
    <col min="6797" max="6797" width="18" style="137" bestFit="1" customWidth="1"/>
    <col min="6798" max="6798" width="13.140625" style="137" bestFit="1" customWidth="1"/>
    <col min="6799" max="6799" width="17.7109375" style="137" bestFit="1" customWidth="1"/>
    <col min="6800" max="6800" width="15.85546875" style="137" customWidth="1"/>
    <col min="6801" max="6801" width="18" style="137" bestFit="1" customWidth="1"/>
    <col min="6802" max="6802" width="13.5703125" style="137" customWidth="1"/>
    <col min="6803" max="6803" width="15.140625" style="137" bestFit="1" customWidth="1"/>
    <col min="6804" max="6804" width="12.85546875" style="137" bestFit="1" customWidth="1"/>
    <col min="6805" max="6805" width="15.28515625" style="137" bestFit="1" customWidth="1"/>
    <col min="6806" max="6806" width="14.85546875" style="137" bestFit="1" customWidth="1"/>
    <col min="6807" max="6808" width="17.5703125" style="137" bestFit="1" customWidth="1"/>
    <col min="6809" max="6809" width="11.140625" style="137" bestFit="1" customWidth="1"/>
    <col min="6810" max="6810" width="13.42578125" style="137" customWidth="1"/>
    <col min="6811" max="6811" width="17.7109375" style="137" bestFit="1" customWidth="1"/>
    <col min="6812" max="6812" width="17.5703125" style="137" bestFit="1" customWidth="1"/>
    <col min="6813" max="6813" width="18" style="137" bestFit="1" customWidth="1"/>
    <col min="6814" max="6816" width="12.85546875" style="137" bestFit="1" customWidth="1"/>
    <col min="6817" max="6817" width="13.85546875" style="137" bestFit="1" customWidth="1"/>
    <col min="6818" max="6819" width="12.85546875" style="137" bestFit="1" customWidth="1"/>
    <col min="6820" max="6820" width="11" style="137" bestFit="1" customWidth="1"/>
    <col min="6821" max="6821" width="13.85546875" style="137" bestFit="1" customWidth="1"/>
    <col min="6822" max="6822" width="14.85546875" style="137" bestFit="1" customWidth="1"/>
    <col min="6823" max="6823" width="17.7109375" style="137" bestFit="1" customWidth="1"/>
    <col min="6824" max="6824" width="15.140625" style="137" bestFit="1" customWidth="1"/>
    <col min="6825" max="6825" width="16.7109375" style="137" bestFit="1" customWidth="1"/>
    <col min="6826" max="6826" width="15.7109375" style="137" bestFit="1" customWidth="1"/>
    <col min="6827" max="6827" width="17.7109375" style="137" bestFit="1" customWidth="1"/>
    <col min="6828" max="6828" width="15.7109375" style="137" bestFit="1" customWidth="1"/>
    <col min="6829" max="6829" width="18" style="137" bestFit="1" customWidth="1"/>
    <col min="6830" max="6830" width="13.140625" style="137" bestFit="1" customWidth="1"/>
    <col min="6831" max="6831" width="17.7109375" style="137" bestFit="1" customWidth="1"/>
    <col min="6832" max="6832" width="15.140625" style="137" bestFit="1" customWidth="1"/>
    <col min="6833" max="6833" width="18" style="137" bestFit="1" customWidth="1"/>
    <col min="6834" max="6834" width="15.7109375" style="137" bestFit="1" customWidth="1"/>
    <col min="6835" max="6836" width="15.140625" style="137" bestFit="1" customWidth="1"/>
    <col min="6837" max="6837" width="15.7109375" style="137" bestFit="1" customWidth="1"/>
    <col min="6838" max="6838" width="12.85546875" style="137" customWidth="1"/>
    <col min="6839" max="6839" width="17.7109375" style="137" bestFit="1" customWidth="1"/>
    <col min="6840" max="6840" width="15.85546875" style="137" bestFit="1" customWidth="1"/>
    <col min="6841" max="6841" width="18" style="137" bestFit="1" customWidth="1"/>
    <col min="6842" max="6842" width="10.5703125" style="137" bestFit="1" customWidth="1"/>
    <col min="6843" max="6843" width="17.7109375" style="137" bestFit="1" customWidth="1"/>
    <col min="6844" max="6844" width="15.140625" style="137" bestFit="1" customWidth="1"/>
    <col min="6845" max="6845" width="18" style="137" bestFit="1" customWidth="1"/>
    <col min="6846" max="6846" width="15.7109375" style="137" bestFit="1" customWidth="1"/>
    <col min="6847" max="6847" width="17.7109375" style="137" bestFit="1" customWidth="1"/>
    <col min="6848" max="6848" width="15.7109375" style="137" bestFit="1" customWidth="1"/>
    <col min="6849" max="6849" width="18" style="137" bestFit="1" customWidth="1"/>
    <col min="6850" max="6850" width="12.85546875" style="137" bestFit="1" customWidth="1"/>
    <col min="6851" max="6851" width="12.42578125" style="137" bestFit="1" customWidth="1"/>
    <col min="6852" max="6852" width="10.7109375" style="137" bestFit="1" customWidth="1"/>
    <col min="6853" max="6853" width="10.140625" style="137" customWidth="1"/>
    <col min="6854" max="6854" width="13.140625" style="137" bestFit="1" customWidth="1"/>
    <col min="6855" max="6858" width="0" style="137" hidden="1" customWidth="1"/>
    <col min="6859" max="6859" width="15.140625" style="137" bestFit="1" customWidth="1"/>
    <col min="6860" max="6860" width="13" style="137" bestFit="1" customWidth="1"/>
    <col min="6861" max="6861" width="15.28515625" style="137" bestFit="1" customWidth="1"/>
    <col min="6862" max="6862" width="12.85546875" style="137" bestFit="1" customWidth="1"/>
    <col min="6863" max="6866" width="0" style="137" hidden="1" customWidth="1"/>
    <col min="6867" max="6868" width="17.7109375" style="137" bestFit="1" customWidth="1"/>
    <col min="6869" max="6869" width="18.85546875" style="137" bestFit="1" customWidth="1"/>
    <col min="6870" max="6870" width="12.85546875" style="137" bestFit="1" customWidth="1"/>
    <col min="6871" max="6871" width="17.7109375" style="137" bestFit="1" customWidth="1"/>
    <col min="6872" max="6872" width="12.5703125" style="137" bestFit="1" customWidth="1"/>
    <col min="6873" max="6873" width="18" style="137" bestFit="1" customWidth="1"/>
    <col min="6874" max="6874" width="13" style="137" customWidth="1"/>
    <col min="6875" max="6875" width="15.140625" style="137" bestFit="1" customWidth="1"/>
    <col min="6876" max="6876" width="13" style="137" bestFit="1" customWidth="1"/>
    <col min="6877" max="6877" width="16.7109375" style="137" bestFit="1" customWidth="1"/>
    <col min="6878" max="6878" width="13.140625" style="137" bestFit="1" customWidth="1"/>
    <col min="6879" max="6881" width="12.140625" style="137" customWidth="1"/>
    <col min="6882" max="6883" width="14" style="137" customWidth="1"/>
    <col min="6884" max="6884" width="26.28515625" style="137" customWidth="1"/>
    <col min="6885" max="6885" width="15.42578125" style="137" bestFit="1" customWidth="1"/>
    <col min="6886" max="6886" width="11.140625" style="137" bestFit="1" customWidth="1"/>
    <col min="6887" max="6887" width="9.140625" style="137"/>
    <col min="6888" max="6888" width="9.28515625" style="137" bestFit="1" customWidth="1"/>
    <col min="6889" max="7036" width="9.140625" style="137"/>
    <col min="7037" max="7037" width="6" style="137" bestFit="1" customWidth="1"/>
    <col min="7038" max="7038" width="23.7109375" style="137" customWidth="1"/>
    <col min="7039" max="7039" width="19.5703125" style="137" bestFit="1" customWidth="1"/>
    <col min="7040" max="7040" width="19.7109375" style="137" bestFit="1" customWidth="1"/>
    <col min="7041" max="7041" width="18.85546875" style="137" bestFit="1" customWidth="1"/>
    <col min="7042" max="7042" width="12.85546875" style="137" bestFit="1" customWidth="1"/>
    <col min="7043" max="7043" width="17.7109375" style="137" bestFit="1" customWidth="1"/>
    <col min="7044" max="7044" width="17.5703125" style="137" bestFit="1" customWidth="1"/>
    <col min="7045" max="7045" width="18.85546875" style="137" bestFit="1" customWidth="1"/>
    <col min="7046" max="7046" width="12.42578125" style="137" bestFit="1" customWidth="1"/>
    <col min="7047" max="7047" width="15.85546875" style="137" bestFit="1" customWidth="1"/>
    <col min="7048" max="7048" width="17.7109375" style="137" bestFit="1" customWidth="1"/>
    <col min="7049" max="7049" width="18" style="137" bestFit="1" customWidth="1"/>
    <col min="7050" max="7050" width="13.5703125" style="137" customWidth="1"/>
    <col min="7051" max="7051" width="15.85546875" style="137" bestFit="1" customWidth="1"/>
    <col min="7052" max="7052" width="15.140625" style="137" bestFit="1" customWidth="1"/>
    <col min="7053" max="7053" width="18" style="137" bestFit="1" customWidth="1"/>
    <col min="7054" max="7054" width="13.140625" style="137" bestFit="1" customWidth="1"/>
    <col min="7055" max="7055" width="17.7109375" style="137" bestFit="1" customWidth="1"/>
    <col min="7056" max="7056" width="15.85546875" style="137" customWidth="1"/>
    <col min="7057" max="7057" width="18" style="137" bestFit="1" customWidth="1"/>
    <col min="7058" max="7058" width="13.5703125" style="137" customWidth="1"/>
    <col min="7059" max="7059" width="15.140625" style="137" bestFit="1" customWidth="1"/>
    <col min="7060" max="7060" width="12.85546875" style="137" bestFit="1" customWidth="1"/>
    <col min="7061" max="7061" width="15.28515625" style="137" bestFit="1" customWidth="1"/>
    <col min="7062" max="7062" width="14.85546875" style="137" bestFit="1" customWidth="1"/>
    <col min="7063" max="7064" width="17.5703125" style="137" bestFit="1" customWidth="1"/>
    <col min="7065" max="7065" width="11.140625" style="137" bestFit="1" customWidth="1"/>
    <col min="7066" max="7066" width="13.42578125" style="137" customWidth="1"/>
    <col min="7067" max="7067" width="17.7109375" style="137" bestFit="1" customWidth="1"/>
    <col min="7068" max="7068" width="17.5703125" style="137" bestFit="1" customWidth="1"/>
    <col min="7069" max="7069" width="18" style="137" bestFit="1" customWidth="1"/>
    <col min="7070" max="7072" width="12.85546875" style="137" bestFit="1" customWidth="1"/>
    <col min="7073" max="7073" width="13.85546875" style="137" bestFit="1" customWidth="1"/>
    <col min="7074" max="7075" width="12.85546875" style="137" bestFit="1" customWidth="1"/>
    <col min="7076" max="7076" width="11" style="137" bestFit="1" customWidth="1"/>
    <col min="7077" max="7077" width="13.85546875" style="137" bestFit="1" customWidth="1"/>
    <col min="7078" max="7078" width="14.85546875" style="137" bestFit="1" customWidth="1"/>
    <col min="7079" max="7079" width="17.7109375" style="137" bestFit="1" customWidth="1"/>
    <col min="7080" max="7080" width="15.140625" style="137" bestFit="1" customWidth="1"/>
    <col min="7081" max="7081" width="16.7109375" style="137" bestFit="1" customWidth="1"/>
    <col min="7082" max="7082" width="15.7109375" style="137" bestFit="1" customWidth="1"/>
    <col min="7083" max="7083" width="17.7109375" style="137" bestFit="1" customWidth="1"/>
    <col min="7084" max="7084" width="15.7109375" style="137" bestFit="1" customWidth="1"/>
    <col min="7085" max="7085" width="18" style="137" bestFit="1" customWidth="1"/>
    <col min="7086" max="7086" width="13.140625" style="137" bestFit="1" customWidth="1"/>
    <col min="7087" max="7087" width="17.7109375" style="137" bestFit="1" customWidth="1"/>
    <col min="7088" max="7088" width="15.140625" style="137" bestFit="1" customWidth="1"/>
    <col min="7089" max="7089" width="18" style="137" bestFit="1" customWidth="1"/>
    <col min="7090" max="7090" width="15.7109375" style="137" bestFit="1" customWidth="1"/>
    <col min="7091" max="7092" width="15.140625" style="137" bestFit="1" customWidth="1"/>
    <col min="7093" max="7093" width="15.7109375" style="137" bestFit="1" customWidth="1"/>
    <col min="7094" max="7094" width="12.85546875" style="137" customWidth="1"/>
    <col min="7095" max="7095" width="17.7109375" style="137" bestFit="1" customWidth="1"/>
    <col min="7096" max="7096" width="15.85546875" style="137" bestFit="1" customWidth="1"/>
    <col min="7097" max="7097" width="18" style="137" bestFit="1" customWidth="1"/>
    <col min="7098" max="7098" width="10.5703125" style="137" bestFit="1" customWidth="1"/>
    <col min="7099" max="7099" width="17.7109375" style="137" bestFit="1" customWidth="1"/>
    <col min="7100" max="7100" width="15.140625" style="137" bestFit="1" customWidth="1"/>
    <col min="7101" max="7101" width="18" style="137" bestFit="1" customWidth="1"/>
    <col min="7102" max="7102" width="15.7109375" style="137" bestFit="1" customWidth="1"/>
    <col min="7103" max="7103" width="17.7109375" style="137" bestFit="1" customWidth="1"/>
    <col min="7104" max="7104" width="15.7109375" style="137" bestFit="1" customWidth="1"/>
    <col min="7105" max="7105" width="18" style="137" bestFit="1" customWidth="1"/>
    <col min="7106" max="7106" width="12.85546875" style="137" bestFit="1" customWidth="1"/>
    <col min="7107" max="7107" width="12.42578125" style="137" bestFit="1" customWidth="1"/>
    <col min="7108" max="7108" width="10.7109375" style="137" bestFit="1" customWidth="1"/>
    <col min="7109" max="7109" width="10.140625" style="137" customWidth="1"/>
    <col min="7110" max="7110" width="13.140625" style="137" bestFit="1" customWidth="1"/>
    <col min="7111" max="7114" width="0" style="137" hidden="1" customWidth="1"/>
    <col min="7115" max="7115" width="15.140625" style="137" bestFit="1" customWidth="1"/>
    <col min="7116" max="7116" width="13" style="137" bestFit="1" customWidth="1"/>
    <col min="7117" max="7117" width="15.28515625" style="137" bestFit="1" customWidth="1"/>
    <col min="7118" max="7118" width="12.85546875" style="137" bestFit="1" customWidth="1"/>
    <col min="7119" max="7122" width="0" style="137" hidden="1" customWidth="1"/>
    <col min="7123" max="7124" width="17.7109375" style="137" bestFit="1" customWidth="1"/>
    <col min="7125" max="7125" width="18.85546875" style="137" bestFit="1" customWidth="1"/>
    <col min="7126" max="7126" width="12.85546875" style="137" bestFit="1" customWidth="1"/>
    <col min="7127" max="7127" width="17.7109375" style="137" bestFit="1" customWidth="1"/>
    <col min="7128" max="7128" width="12.5703125" style="137" bestFit="1" customWidth="1"/>
    <col min="7129" max="7129" width="18" style="137" bestFit="1" customWidth="1"/>
    <col min="7130" max="7130" width="13" style="137" customWidth="1"/>
    <col min="7131" max="7131" width="15.140625" style="137" bestFit="1" customWidth="1"/>
    <col min="7132" max="7132" width="13" style="137" bestFit="1" customWidth="1"/>
    <col min="7133" max="7133" width="16.7109375" style="137" bestFit="1" customWidth="1"/>
    <col min="7134" max="7134" width="13.140625" style="137" bestFit="1" customWidth="1"/>
    <col min="7135" max="7137" width="12.140625" style="137" customWidth="1"/>
    <col min="7138" max="7139" width="14" style="137" customWidth="1"/>
    <col min="7140" max="7140" width="26.28515625" style="137" customWidth="1"/>
    <col min="7141" max="7141" width="15.42578125" style="137" bestFit="1" customWidth="1"/>
    <col min="7142" max="7142" width="11.140625" style="137" bestFit="1" customWidth="1"/>
    <col min="7143" max="7143" width="9.140625" style="137"/>
    <col min="7144" max="7144" width="9.28515625" style="137" bestFit="1" customWidth="1"/>
    <col min="7145" max="7292" width="9.140625" style="137"/>
    <col min="7293" max="7293" width="6" style="137" bestFit="1" customWidth="1"/>
    <col min="7294" max="7294" width="23.7109375" style="137" customWidth="1"/>
    <col min="7295" max="7295" width="19.5703125" style="137" bestFit="1" customWidth="1"/>
    <col min="7296" max="7296" width="19.7109375" style="137" bestFit="1" customWidth="1"/>
    <col min="7297" max="7297" width="18.85546875" style="137" bestFit="1" customWidth="1"/>
    <col min="7298" max="7298" width="12.85546875" style="137" bestFit="1" customWidth="1"/>
    <col min="7299" max="7299" width="17.7109375" style="137" bestFit="1" customWidth="1"/>
    <col min="7300" max="7300" width="17.5703125" style="137" bestFit="1" customWidth="1"/>
    <col min="7301" max="7301" width="18.85546875" style="137" bestFit="1" customWidth="1"/>
    <col min="7302" max="7302" width="12.42578125" style="137" bestFit="1" customWidth="1"/>
    <col min="7303" max="7303" width="15.85546875" style="137" bestFit="1" customWidth="1"/>
    <col min="7304" max="7304" width="17.7109375" style="137" bestFit="1" customWidth="1"/>
    <col min="7305" max="7305" width="18" style="137" bestFit="1" customWidth="1"/>
    <col min="7306" max="7306" width="13.5703125" style="137" customWidth="1"/>
    <col min="7307" max="7307" width="15.85546875" style="137" bestFit="1" customWidth="1"/>
    <col min="7308" max="7308" width="15.140625" style="137" bestFit="1" customWidth="1"/>
    <col min="7309" max="7309" width="18" style="137" bestFit="1" customWidth="1"/>
    <col min="7310" max="7310" width="13.140625" style="137" bestFit="1" customWidth="1"/>
    <col min="7311" max="7311" width="17.7109375" style="137" bestFit="1" customWidth="1"/>
    <col min="7312" max="7312" width="15.85546875" style="137" customWidth="1"/>
    <col min="7313" max="7313" width="18" style="137" bestFit="1" customWidth="1"/>
    <col min="7314" max="7314" width="13.5703125" style="137" customWidth="1"/>
    <col min="7315" max="7315" width="15.140625" style="137" bestFit="1" customWidth="1"/>
    <col min="7316" max="7316" width="12.85546875" style="137" bestFit="1" customWidth="1"/>
    <col min="7317" max="7317" width="15.28515625" style="137" bestFit="1" customWidth="1"/>
    <col min="7318" max="7318" width="14.85546875" style="137" bestFit="1" customWidth="1"/>
    <col min="7319" max="7320" width="17.5703125" style="137" bestFit="1" customWidth="1"/>
    <col min="7321" max="7321" width="11.140625" style="137" bestFit="1" customWidth="1"/>
    <col min="7322" max="7322" width="13.42578125" style="137" customWidth="1"/>
    <col min="7323" max="7323" width="17.7109375" style="137" bestFit="1" customWidth="1"/>
    <col min="7324" max="7324" width="17.5703125" style="137" bestFit="1" customWidth="1"/>
    <col min="7325" max="7325" width="18" style="137" bestFit="1" customWidth="1"/>
    <col min="7326" max="7328" width="12.85546875" style="137" bestFit="1" customWidth="1"/>
    <col min="7329" max="7329" width="13.85546875" style="137" bestFit="1" customWidth="1"/>
    <col min="7330" max="7331" width="12.85546875" style="137" bestFit="1" customWidth="1"/>
    <col min="7332" max="7332" width="11" style="137" bestFit="1" customWidth="1"/>
    <col min="7333" max="7333" width="13.85546875" style="137" bestFit="1" customWidth="1"/>
    <col min="7334" max="7334" width="14.85546875" style="137" bestFit="1" customWidth="1"/>
    <col min="7335" max="7335" width="17.7109375" style="137" bestFit="1" customWidth="1"/>
    <col min="7336" max="7336" width="15.140625" style="137" bestFit="1" customWidth="1"/>
    <col min="7337" max="7337" width="16.7109375" style="137" bestFit="1" customWidth="1"/>
    <col min="7338" max="7338" width="15.7109375" style="137" bestFit="1" customWidth="1"/>
    <col min="7339" max="7339" width="17.7109375" style="137" bestFit="1" customWidth="1"/>
    <col min="7340" max="7340" width="15.7109375" style="137" bestFit="1" customWidth="1"/>
    <col min="7341" max="7341" width="18" style="137" bestFit="1" customWidth="1"/>
    <col min="7342" max="7342" width="13.140625" style="137" bestFit="1" customWidth="1"/>
    <col min="7343" max="7343" width="17.7109375" style="137" bestFit="1" customWidth="1"/>
    <col min="7344" max="7344" width="15.140625" style="137" bestFit="1" customWidth="1"/>
    <col min="7345" max="7345" width="18" style="137" bestFit="1" customWidth="1"/>
    <col min="7346" max="7346" width="15.7109375" style="137" bestFit="1" customWidth="1"/>
    <col min="7347" max="7348" width="15.140625" style="137" bestFit="1" customWidth="1"/>
    <col min="7349" max="7349" width="15.7109375" style="137" bestFit="1" customWidth="1"/>
    <col min="7350" max="7350" width="12.85546875" style="137" customWidth="1"/>
    <col min="7351" max="7351" width="17.7109375" style="137" bestFit="1" customWidth="1"/>
    <col min="7352" max="7352" width="15.85546875" style="137" bestFit="1" customWidth="1"/>
    <col min="7353" max="7353" width="18" style="137" bestFit="1" customWidth="1"/>
    <col min="7354" max="7354" width="10.5703125" style="137" bestFit="1" customWidth="1"/>
    <col min="7355" max="7355" width="17.7109375" style="137" bestFit="1" customWidth="1"/>
    <col min="7356" max="7356" width="15.140625" style="137" bestFit="1" customWidth="1"/>
    <col min="7357" max="7357" width="18" style="137" bestFit="1" customWidth="1"/>
    <col min="7358" max="7358" width="15.7109375" style="137" bestFit="1" customWidth="1"/>
    <col min="7359" max="7359" width="17.7109375" style="137" bestFit="1" customWidth="1"/>
    <col min="7360" max="7360" width="15.7109375" style="137" bestFit="1" customWidth="1"/>
    <col min="7361" max="7361" width="18" style="137" bestFit="1" customWidth="1"/>
    <col min="7362" max="7362" width="12.85546875" style="137" bestFit="1" customWidth="1"/>
    <col min="7363" max="7363" width="12.42578125" style="137" bestFit="1" customWidth="1"/>
    <col min="7364" max="7364" width="10.7109375" style="137" bestFit="1" customWidth="1"/>
    <col min="7365" max="7365" width="10.140625" style="137" customWidth="1"/>
    <col min="7366" max="7366" width="13.140625" style="137" bestFit="1" customWidth="1"/>
    <col min="7367" max="7370" width="0" style="137" hidden="1" customWidth="1"/>
    <col min="7371" max="7371" width="15.140625" style="137" bestFit="1" customWidth="1"/>
    <col min="7372" max="7372" width="13" style="137" bestFit="1" customWidth="1"/>
    <col min="7373" max="7373" width="15.28515625" style="137" bestFit="1" customWidth="1"/>
    <col min="7374" max="7374" width="12.85546875" style="137" bestFit="1" customWidth="1"/>
    <col min="7375" max="7378" width="0" style="137" hidden="1" customWidth="1"/>
    <col min="7379" max="7380" width="17.7109375" style="137" bestFit="1" customWidth="1"/>
    <col min="7381" max="7381" width="18.85546875" style="137" bestFit="1" customWidth="1"/>
    <col min="7382" max="7382" width="12.85546875" style="137" bestFit="1" customWidth="1"/>
    <col min="7383" max="7383" width="17.7109375" style="137" bestFit="1" customWidth="1"/>
    <col min="7384" max="7384" width="12.5703125" style="137" bestFit="1" customWidth="1"/>
    <col min="7385" max="7385" width="18" style="137" bestFit="1" customWidth="1"/>
    <col min="7386" max="7386" width="13" style="137" customWidth="1"/>
    <col min="7387" max="7387" width="15.140625" style="137" bestFit="1" customWidth="1"/>
    <col min="7388" max="7388" width="13" style="137" bestFit="1" customWidth="1"/>
    <col min="7389" max="7389" width="16.7109375" style="137" bestFit="1" customWidth="1"/>
    <col min="7390" max="7390" width="13.140625" style="137" bestFit="1" customWidth="1"/>
    <col min="7391" max="7393" width="12.140625" style="137" customWidth="1"/>
    <col min="7394" max="7395" width="14" style="137" customWidth="1"/>
    <col min="7396" max="7396" width="26.28515625" style="137" customWidth="1"/>
    <col min="7397" max="7397" width="15.42578125" style="137" bestFit="1" customWidth="1"/>
    <col min="7398" max="7398" width="11.140625" style="137" bestFit="1" customWidth="1"/>
    <col min="7399" max="7399" width="9.140625" style="137"/>
    <col min="7400" max="7400" width="9.28515625" style="137" bestFit="1" customWidth="1"/>
    <col min="7401" max="7548" width="9.140625" style="137"/>
    <col min="7549" max="7549" width="6" style="137" bestFit="1" customWidth="1"/>
    <col min="7550" max="7550" width="23.7109375" style="137" customWidth="1"/>
    <col min="7551" max="7551" width="19.5703125" style="137" bestFit="1" customWidth="1"/>
    <col min="7552" max="7552" width="19.7109375" style="137" bestFit="1" customWidth="1"/>
    <col min="7553" max="7553" width="18.85546875" style="137" bestFit="1" customWidth="1"/>
    <col min="7554" max="7554" width="12.85546875" style="137" bestFit="1" customWidth="1"/>
    <col min="7555" max="7555" width="17.7109375" style="137" bestFit="1" customWidth="1"/>
    <col min="7556" max="7556" width="17.5703125" style="137" bestFit="1" customWidth="1"/>
    <col min="7557" max="7557" width="18.85546875" style="137" bestFit="1" customWidth="1"/>
    <col min="7558" max="7558" width="12.42578125" style="137" bestFit="1" customWidth="1"/>
    <col min="7559" max="7559" width="15.85546875" style="137" bestFit="1" customWidth="1"/>
    <col min="7560" max="7560" width="17.7109375" style="137" bestFit="1" customWidth="1"/>
    <col min="7561" max="7561" width="18" style="137" bestFit="1" customWidth="1"/>
    <col min="7562" max="7562" width="13.5703125" style="137" customWidth="1"/>
    <col min="7563" max="7563" width="15.85546875" style="137" bestFit="1" customWidth="1"/>
    <col min="7564" max="7564" width="15.140625" style="137" bestFit="1" customWidth="1"/>
    <col min="7565" max="7565" width="18" style="137" bestFit="1" customWidth="1"/>
    <col min="7566" max="7566" width="13.140625" style="137" bestFit="1" customWidth="1"/>
    <col min="7567" max="7567" width="17.7109375" style="137" bestFit="1" customWidth="1"/>
    <col min="7568" max="7568" width="15.85546875" style="137" customWidth="1"/>
    <col min="7569" max="7569" width="18" style="137" bestFit="1" customWidth="1"/>
    <col min="7570" max="7570" width="13.5703125" style="137" customWidth="1"/>
    <col min="7571" max="7571" width="15.140625" style="137" bestFit="1" customWidth="1"/>
    <col min="7572" max="7572" width="12.85546875" style="137" bestFit="1" customWidth="1"/>
    <col min="7573" max="7573" width="15.28515625" style="137" bestFit="1" customWidth="1"/>
    <col min="7574" max="7574" width="14.85546875" style="137" bestFit="1" customWidth="1"/>
    <col min="7575" max="7576" width="17.5703125" style="137" bestFit="1" customWidth="1"/>
    <col min="7577" max="7577" width="11.140625" style="137" bestFit="1" customWidth="1"/>
    <col min="7578" max="7578" width="13.42578125" style="137" customWidth="1"/>
    <col min="7579" max="7579" width="17.7109375" style="137" bestFit="1" customWidth="1"/>
    <col min="7580" max="7580" width="17.5703125" style="137" bestFit="1" customWidth="1"/>
    <col min="7581" max="7581" width="18" style="137" bestFit="1" customWidth="1"/>
    <col min="7582" max="7584" width="12.85546875" style="137" bestFit="1" customWidth="1"/>
    <col min="7585" max="7585" width="13.85546875" style="137" bestFit="1" customWidth="1"/>
    <col min="7586" max="7587" width="12.85546875" style="137" bestFit="1" customWidth="1"/>
    <col min="7588" max="7588" width="11" style="137" bestFit="1" customWidth="1"/>
    <col min="7589" max="7589" width="13.85546875" style="137" bestFit="1" customWidth="1"/>
    <col min="7590" max="7590" width="14.85546875" style="137" bestFit="1" customWidth="1"/>
    <col min="7591" max="7591" width="17.7109375" style="137" bestFit="1" customWidth="1"/>
    <col min="7592" max="7592" width="15.140625" style="137" bestFit="1" customWidth="1"/>
    <col min="7593" max="7593" width="16.7109375" style="137" bestFit="1" customWidth="1"/>
    <col min="7594" max="7594" width="15.7109375" style="137" bestFit="1" customWidth="1"/>
    <col min="7595" max="7595" width="17.7109375" style="137" bestFit="1" customWidth="1"/>
    <col min="7596" max="7596" width="15.7109375" style="137" bestFit="1" customWidth="1"/>
    <col min="7597" max="7597" width="18" style="137" bestFit="1" customWidth="1"/>
    <col min="7598" max="7598" width="13.140625" style="137" bestFit="1" customWidth="1"/>
    <col min="7599" max="7599" width="17.7109375" style="137" bestFit="1" customWidth="1"/>
    <col min="7600" max="7600" width="15.140625" style="137" bestFit="1" customWidth="1"/>
    <col min="7601" max="7601" width="18" style="137" bestFit="1" customWidth="1"/>
    <col min="7602" max="7602" width="15.7109375" style="137" bestFit="1" customWidth="1"/>
    <col min="7603" max="7604" width="15.140625" style="137" bestFit="1" customWidth="1"/>
    <col min="7605" max="7605" width="15.7109375" style="137" bestFit="1" customWidth="1"/>
    <col min="7606" max="7606" width="12.85546875" style="137" customWidth="1"/>
    <col min="7607" max="7607" width="17.7109375" style="137" bestFit="1" customWidth="1"/>
    <col min="7608" max="7608" width="15.85546875" style="137" bestFit="1" customWidth="1"/>
    <col min="7609" max="7609" width="18" style="137" bestFit="1" customWidth="1"/>
    <col min="7610" max="7610" width="10.5703125" style="137" bestFit="1" customWidth="1"/>
    <col min="7611" max="7611" width="17.7109375" style="137" bestFit="1" customWidth="1"/>
    <col min="7612" max="7612" width="15.140625" style="137" bestFit="1" customWidth="1"/>
    <col min="7613" max="7613" width="18" style="137" bestFit="1" customWidth="1"/>
    <col min="7614" max="7614" width="15.7109375" style="137" bestFit="1" customWidth="1"/>
    <col min="7615" max="7615" width="17.7109375" style="137" bestFit="1" customWidth="1"/>
    <col min="7616" max="7616" width="15.7109375" style="137" bestFit="1" customWidth="1"/>
    <col min="7617" max="7617" width="18" style="137" bestFit="1" customWidth="1"/>
    <col min="7618" max="7618" width="12.85546875" style="137" bestFit="1" customWidth="1"/>
    <col min="7619" max="7619" width="12.42578125" style="137" bestFit="1" customWidth="1"/>
    <col min="7620" max="7620" width="10.7109375" style="137" bestFit="1" customWidth="1"/>
    <col min="7621" max="7621" width="10.140625" style="137" customWidth="1"/>
    <col min="7622" max="7622" width="13.140625" style="137" bestFit="1" customWidth="1"/>
    <col min="7623" max="7626" width="0" style="137" hidden="1" customWidth="1"/>
    <col min="7627" max="7627" width="15.140625" style="137" bestFit="1" customWidth="1"/>
    <col min="7628" max="7628" width="13" style="137" bestFit="1" customWidth="1"/>
    <col min="7629" max="7629" width="15.28515625" style="137" bestFit="1" customWidth="1"/>
    <col min="7630" max="7630" width="12.85546875" style="137" bestFit="1" customWidth="1"/>
    <col min="7631" max="7634" width="0" style="137" hidden="1" customWidth="1"/>
    <col min="7635" max="7636" width="17.7109375" style="137" bestFit="1" customWidth="1"/>
    <col min="7637" max="7637" width="18.85546875" style="137" bestFit="1" customWidth="1"/>
    <col min="7638" max="7638" width="12.85546875" style="137" bestFit="1" customWidth="1"/>
    <col min="7639" max="7639" width="17.7109375" style="137" bestFit="1" customWidth="1"/>
    <col min="7640" max="7640" width="12.5703125" style="137" bestFit="1" customWidth="1"/>
    <col min="7641" max="7641" width="18" style="137" bestFit="1" customWidth="1"/>
    <col min="7642" max="7642" width="13" style="137" customWidth="1"/>
    <col min="7643" max="7643" width="15.140625" style="137" bestFit="1" customWidth="1"/>
    <col min="7644" max="7644" width="13" style="137" bestFit="1" customWidth="1"/>
    <col min="7645" max="7645" width="16.7109375" style="137" bestFit="1" customWidth="1"/>
    <col min="7646" max="7646" width="13.140625" style="137" bestFit="1" customWidth="1"/>
    <col min="7647" max="7649" width="12.140625" style="137" customWidth="1"/>
    <col min="7650" max="7651" width="14" style="137" customWidth="1"/>
    <col min="7652" max="7652" width="26.28515625" style="137" customWidth="1"/>
    <col min="7653" max="7653" width="15.42578125" style="137" bestFit="1" customWidth="1"/>
    <col min="7654" max="7654" width="11.140625" style="137" bestFit="1" customWidth="1"/>
    <col min="7655" max="7655" width="9.140625" style="137"/>
    <col min="7656" max="7656" width="9.28515625" style="137" bestFit="1" customWidth="1"/>
    <col min="7657" max="7804" width="9.140625" style="137"/>
    <col min="7805" max="7805" width="6" style="137" bestFit="1" customWidth="1"/>
    <col min="7806" max="7806" width="23.7109375" style="137" customWidth="1"/>
    <col min="7807" max="7807" width="19.5703125" style="137" bestFit="1" customWidth="1"/>
    <col min="7808" max="7808" width="19.7109375" style="137" bestFit="1" customWidth="1"/>
    <col min="7809" max="7809" width="18.85546875" style="137" bestFit="1" customWidth="1"/>
    <col min="7810" max="7810" width="12.85546875" style="137" bestFit="1" customWidth="1"/>
    <col min="7811" max="7811" width="17.7109375" style="137" bestFit="1" customWidth="1"/>
    <col min="7812" max="7812" width="17.5703125" style="137" bestFit="1" customWidth="1"/>
    <col min="7813" max="7813" width="18.85546875" style="137" bestFit="1" customWidth="1"/>
    <col min="7814" max="7814" width="12.42578125" style="137" bestFit="1" customWidth="1"/>
    <col min="7815" max="7815" width="15.85546875" style="137" bestFit="1" customWidth="1"/>
    <col min="7816" max="7816" width="17.7109375" style="137" bestFit="1" customWidth="1"/>
    <col min="7817" max="7817" width="18" style="137" bestFit="1" customWidth="1"/>
    <col min="7818" max="7818" width="13.5703125" style="137" customWidth="1"/>
    <col min="7819" max="7819" width="15.85546875" style="137" bestFit="1" customWidth="1"/>
    <col min="7820" max="7820" width="15.140625" style="137" bestFit="1" customWidth="1"/>
    <col min="7821" max="7821" width="18" style="137" bestFit="1" customWidth="1"/>
    <col min="7822" max="7822" width="13.140625" style="137" bestFit="1" customWidth="1"/>
    <col min="7823" max="7823" width="17.7109375" style="137" bestFit="1" customWidth="1"/>
    <col min="7824" max="7824" width="15.85546875" style="137" customWidth="1"/>
    <col min="7825" max="7825" width="18" style="137" bestFit="1" customWidth="1"/>
    <col min="7826" max="7826" width="13.5703125" style="137" customWidth="1"/>
    <col min="7827" max="7827" width="15.140625" style="137" bestFit="1" customWidth="1"/>
    <col min="7828" max="7828" width="12.85546875" style="137" bestFit="1" customWidth="1"/>
    <col min="7829" max="7829" width="15.28515625" style="137" bestFit="1" customWidth="1"/>
    <col min="7830" max="7830" width="14.85546875" style="137" bestFit="1" customWidth="1"/>
    <col min="7831" max="7832" width="17.5703125" style="137" bestFit="1" customWidth="1"/>
    <col min="7833" max="7833" width="11.140625" style="137" bestFit="1" customWidth="1"/>
    <col min="7834" max="7834" width="13.42578125" style="137" customWidth="1"/>
    <col min="7835" max="7835" width="17.7109375" style="137" bestFit="1" customWidth="1"/>
    <col min="7836" max="7836" width="17.5703125" style="137" bestFit="1" customWidth="1"/>
    <col min="7837" max="7837" width="18" style="137" bestFit="1" customWidth="1"/>
    <col min="7838" max="7840" width="12.85546875" style="137" bestFit="1" customWidth="1"/>
    <col min="7841" max="7841" width="13.85546875" style="137" bestFit="1" customWidth="1"/>
    <col min="7842" max="7843" width="12.85546875" style="137" bestFit="1" customWidth="1"/>
    <col min="7844" max="7844" width="11" style="137" bestFit="1" customWidth="1"/>
    <col min="7845" max="7845" width="13.85546875" style="137" bestFit="1" customWidth="1"/>
    <col min="7846" max="7846" width="14.85546875" style="137" bestFit="1" customWidth="1"/>
    <col min="7847" max="7847" width="17.7109375" style="137" bestFit="1" customWidth="1"/>
    <col min="7848" max="7848" width="15.140625" style="137" bestFit="1" customWidth="1"/>
    <col min="7849" max="7849" width="16.7109375" style="137" bestFit="1" customWidth="1"/>
    <col min="7850" max="7850" width="15.7109375" style="137" bestFit="1" customWidth="1"/>
    <col min="7851" max="7851" width="17.7109375" style="137" bestFit="1" customWidth="1"/>
    <col min="7852" max="7852" width="15.7109375" style="137" bestFit="1" customWidth="1"/>
    <col min="7853" max="7853" width="18" style="137" bestFit="1" customWidth="1"/>
    <col min="7854" max="7854" width="13.140625" style="137" bestFit="1" customWidth="1"/>
    <col min="7855" max="7855" width="17.7109375" style="137" bestFit="1" customWidth="1"/>
    <col min="7856" max="7856" width="15.140625" style="137" bestFit="1" customWidth="1"/>
    <col min="7857" max="7857" width="18" style="137" bestFit="1" customWidth="1"/>
    <col min="7858" max="7858" width="15.7109375" style="137" bestFit="1" customWidth="1"/>
    <col min="7859" max="7860" width="15.140625" style="137" bestFit="1" customWidth="1"/>
    <col min="7861" max="7861" width="15.7109375" style="137" bestFit="1" customWidth="1"/>
    <col min="7862" max="7862" width="12.85546875" style="137" customWidth="1"/>
    <col min="7863" max="7863" width="17.7109375" style="137" bestFit="1" customWidth="1"/>
    <col min="7864" max="7864" width="15.85546875" style="137" bestFit="1" customWidth="1"/>
    <col min="7865" max="7865" width="18" style="137" bestFit="1" customWidth="1"/>
    <col min="7866" max="7866" width="10.5703125" style="137" bestFit="1" customWidth="1"/>
    <col min="7867" max="7867" width="17.7109375" style="137" bestFit="1" customWidth="1"/>
    <col min="7868" max="7868" width="15.140625" style="137" bestFit="1" customWidth="1"/>
    <col min="7869" max="7869" width="18" style="137" bestFit="1" customWidth="1"/>
    <col min="7870" max="7870" width="15.7109375" style="137" bestFit="1" customWidth="1"/>
    <col min="7871" max="7871" width="17.7109375" style="137" bestFit="1" customWidth="1"/>
    <col min="7872" max="7872" width="15.7109375" style="137" bestFit="1" customWidth="1"/>
    <col min="7873" max="7873" width="18" style="137" bestFit="1" customWidth="1"/>
    <col min="7874" max="7874" width="12.85546875" style="137" bestFit="1" customWidth="1"/>
    <col min="7875" max="7875" width="12.42578125" style="137" bestFit="1" customWidth="1"/>
    <col min="7876" max="7876" width="10.7109375" style="137" bestFit="1" customWidth="1"/>
    <col min="7877" max="7877" width="10.140625" style="137" customWidth="1"/>
    <col min="7878" max="7878" width="13.140625" style="137" bestFit="1" customWidth="1"/>
    <col min="7879" max="7882" width="0" style="137" hidden="1" customWidth="1"/>
    <col min="7883" max="7883" width="15.140625" style="137" bestFit="1" customWidth="1"/>
    <col min="7884" max="7884" width="13" style="137" bestFit="1" customWidth="1"/>
    <col min="7885" max="7885" width="15.28515625" style="137" bestFit="1" customWidth="1"/>
    <col min="7886" max="7886" width="12.85546875" style="137" bestFit="1" customWidth="1"/>
    <col min="7887" max="7890" width="0" style="137" hidden="1" customWidth="1"/>
    <col min="7891" max="7892" width="17.7109375" style="137" bestFit="1" customWidth="1"/>
    <col min="7893" max="7893" width="18.85546875" style="137" bestFit="1" customWidth="1"/>
    <col min="7894" max="7894" width="12.85546875" style="137" bestFit="1" customWidth="1"/>
    <col min="7895" max="7895" width="17.7109375" style="137" bestFit="1" customWidth="1"/>
    <col min="7896" max="7896" width="12.5703125" style="137" bestFit="1" customWidth="1"/>
    <col min="7897" max="7897" width="18" style="137" bestFit="1" customWidth="1"/>
    <col min="7898" max="7898" width="13" style="137" customWidth="1"/>
    <col min="7899" max="7899" width="15.140625" style="137" bestFit="1" customWidth="1"/>
    <col min="7900" max="7900" width="13" style="137" bestFit="1" customWidth="1"/>
    <col min="7901" max="7901" width="16.7109375" style="137" bestFit="1" customWidth="1"/>
    <col min="7902" max="7902" width="13.140625" style="137" bestFit="1" customWidth="1"/>
    <col min="7903" max="7905" width="12.140625" style="137" customWidth="1"/>
    <col min="7906" max="7907" width="14" style="137" customWidth="1"/>
    <col min="7908" max="7908" width="26.28515625" style="137" customWidth="1"/>
    <col min="7909" max="7909" width="15.42578125" style="137" bestFit="1" customWidth="1"/>
    <col min="7910" max="7910" width="11.140625" style="137" bestFit="1" customWidth="1"/>
    <col min="7911" max="7911" width="9.140625" style="137"/>
    <col min="7912" max="7912" width="9.28515625" style="137" bestFit="1" customWidth="1"/>
    <col min="7913" max="8060" width="9.140625" style="137"/>
    <col min="8061" max="8061" width="6" style="137" bestFit="1" customWidth="1"/>
    <col min="8062" max="8062" width="23.7109375" style="137" customWidth="1"/>
    <col min="8063" max="8063" width="19.5703125" style="137" bestFit="1" customWidth="1"/>
    <col min="8064" max="8064" width="19.7109375" style="137" bestFit="1" customWidth="1"/>
    <col min="8065" max="8065" width="18.85546875" style="137" bestFit="1" customWidth="1"/>
    <col min="8066" max="8066" width="12.85546875" style="137" bestFit="1" customWidth="1"/>
    <col min="8067" max="8067" width="17.7109375" style="137" bestFit="1" customWidth="1"/>
    <col min="8068" max="8068" width="17.5703125" style="137" bestFit="1" customWidth="1"/>
    <col min="8069" max="8069" width="18.85546875" style="137" bestFit="1" customWidth="1"/>
    <col min="8070" max="8070" width="12.42578125" style="137" bestFit="1" customWidth="1"/>
    <col min="8071" max="8071" width="15.85546875" style="137" bestFit="1" customWidth="1"/>
    <col min="8072" max="8072" width="17.7109375" style="137" bestFit="1" customWidth="1"/>
    <col min="8073" max="8073" width="18" style="137" bestFit="1" customWidth="1"/>
    <col min="8074" max="8074" width="13.5703125" style="137" customWidth="1"/>
    <col min="8075" max="8075" width="15.85546875" style="137" bestFit="1" customWidth="1"/>
    <col min="8076" max="8076" width="15.140625" style="137" bestFit="1" customWidth="1"/>
    <col min="8077" max="8077" width="18" style="137" bestFit="1" customWidth="1"/>
    <col min="8078" max="8078" width="13.140625" style="137" bestFit="1" customWidth="1"/>
    <col min="8079" max="8079" width="17.7109375" style="137" bestFit="1" customWidth="1"/>
    <col min="8080" max="8080" width="15.85546875" style="137" customWidth="1"/>
    <col min="8081" max="8081" width="18" style="137" bestFit="1" customWidth="1"/>
    <col min="8082" max="8082" width="13.5703125" style="137" customWidth="1"/>
    <col min="8083" max="8083" width="15.140625" style="137" bestFit="1" customWidth="1"/>
    <col min="8084" max="8084" width="12.85546875" style="137" bestFit="1" customWidth="1"/>
    <col min="8085" max="8085" width="15.28515625" style="137" bestFit="1" customWidth="1"/>
    <col min="8086" max="8086" width="14.85546875" style="137" bestFit="1" customWidth="1"/>
    <col min="8087" max="8088" width="17.5703125" style="137" bestFit="1" customWidth="1"/>
    <col min="8089" max="8089" width="11.140625" style="137" bestFit="1" customWidth="1"/>
    <col min="8090" max="8090" width="13.42578125" style="137" customWidth="1"/>
    <col min="8091" max="8091" width="17.7109375" style="137" bestFit="1" customWidth="1"/>
    <col min="8092" max="8092" width="17.5703125" style="137" bestFit="1" customWidth="1"/>
    <col min="8093" max="8093" width="18" style="137" bestFit="1" customWidth="1"/>
    <col min="8094" max="8096" width="12.85546875" style="137" bestFit="1" customWidth="1"/>
    <col min="8097" max="8097" width="13.85546875" style="137" bestFit="1" customWidth="1"/>
    <col min="8098" max="8099" width="12.85546875" style="137" bestFit="1" customWidth="1"/>
    <col min="8100" max="8100" width="11" style="137" bestFit="1" customWidth="1"/>
    <col min="8101" max="8101" width="13.85546875" style="137" bestFit="1" customWidth="1"/>
    <col min="8102" max="8102" width="14.85546875" style="137" bestFit="1" customWidth="1"/>
    <col min="8103" max="8103" width="17.7109375" style="137" bestFit="1" customWidth="1"/>
    <col min="8104" max="8104" width="15.140625" style="137" bestFit="1" customWidth="1"/>
    <col min="8105" max="8105" width="16.7109375" style="137" bestFit="1" customWidth="1"/>
    <col min="8106" max="8106" width="15.7109375" style="137" bestFit="1" customWidth="1"/>
    <col min="8107" max="8107" width="17.7109375" style="137" bestFit="1" customWidth="1"/>
    <col min="8108" max="8108" width="15.7109375" style="137" bestFit="1" customWidth="1"/>
    <col min="8109" max="8109" width="18" style="137" bestFit="1" customWidth="1"/>
    <col min="8110" max="8110" width="13.140625" style="137" bestFit="1" customWidth="1"/>
    <col min="8111" max="8111" width="17.7109375" style="137" bestFit="1" customWidth="1"/>
    <col min="8112" max="8112" width="15.140625" style="137" bestFit="1" customWidth="1"/>
    <col min="8113" max="8113" width="18" style="137" bestFit="1" customWidth="1"/>
    <col min="8114" max="8114" width="15.7109375" style="137" bestFit="1" customWidth="1"/>
    <col min="8115" max="8116" width="15.140625" style="137" bestFit="1" customWidth="1"/>
    <col min="8117" max="8117" width="15.7109375" style="137" bestFit="1" customWidth="1"/>
    <col min="8118" max="8118" width="12.85546875" style="137" customWidth="1"/>
    <col min="8119" max="8119" width="17.7109375" style="137" bestFit="1" customWidth="1"/>
    <col min="8120" max="8120" width="15.85546875" style="137" bestFit="1" customWidth="1"/>
    <col min="8121" max="8121" width="18" style="137" bestFit="1" customWidth="1"/>
    <col min="8122" max="8122" width="10.5703125" style="137" bestFit="1" customWidth="1"/>
    <col min="8123" max="8123" width="17.7109375" style="137" bestFit="1" customWidth="1"/>
    <col min="8124" max="8124" width="15.140625" style="137" bestFit="1" customWidth="1"/>
    <col min="8125" max="8125" width="18" style="137" bestFit="1" customWidth="1"/>
    <col min="8126" max="8126" width="15.7109375" style="137" bestFit="1" customWidth="1"/>
    <col min="8127" max="8127" width="17.7109375" style="137" bestFit="1" customWidth="1"/>
    <col min="8128" max="8128" width="15.7109375" style="137" bestFit="1" customWidth="1"/>
    <col min="8129" max="8129" width="18" style="137" bestFit="1" customWidth="1"/>
    <col min="8130" max="8130" width="12.85546875" style="137" bestFit="1" customWidth="1"/>
    <col min="8131" max="8131" width="12.42578125" style="137" bestFit="1" customWidth="1"/>
    <col min="8132" max="8132" width="10.7109375" style="137" bestFit="1" customWidth="1"/>
    <col min="8133" max="8133" width="10.140625" style="137" customWidth="1"/>
    <col min="8134" max="8134" width="13.140625" style="137" bestFit="1" customWidth="1"/>
    <col min="8135" max="8138" width="0" style="137" hidden="1" customWidth="1"/>
    <col min="8139" max="8139" width="15.140625" style="137" bestFit="1" customWidth="1"/>
    <col min="8140" max="8140" width="13" style="137" bestFit="1" customWidth="1"/>
    <col min="8141" max="8141" width="15.28515625" style="137" bestFit="1" customWidth="1"/>
    <col min="8142" max="8142" width="12.85546875" style="137" bestFit="1" customWidth="1"/>
    <col min="8143" max="8146" width="0" style="137" hidden="1" customWidth="1"/>
    <col min="8147" max="8148" width="17.7109375" style="137" bestFit="1" customWidth="1"/>
    <col min="8149" max="8149" width="18.85546875" style="137" bestFit="1" customWidth="1"/>
    <col min="8150" max="8150" width="12.85546875" style="137" bestFit="1" customWidth="1"/>
    <col min="8151" max="8151" width="17.7109375" style="137" bestFit="1" customWidth="1"/>
    <col min="8152" max="8152" width="12.5703125" style="137" bestFit="1" customWidth="1"/>
    <col min="8153" max="8153" width="18" style="137" bestFit="1" customWidth="1"/>
    <col min="8154" max="8154" width="13" style="137" customWidth="1"/>
    <col min="8155" max="8155" width="15.140625" style="137" bestFit="1" customWidth="1"/>
    <col min="8156" max="8156" width="13" style="137" bestFit="1" customWidth="1"/>
    <col min="8157" max="8157" width="16.7109375" style="137" bestFit="1" customWidth="1"/>
    <col min="8158" max="8158" width="13.140625" style="137" bestFit="1" customWidth="1"/>
    <col min="8159" max="8161" width="12.140625" style="137" customWidth="1"/>
    <col min="8162" max="8163" width="14" style="137" customWidth="1"/>
    <col min="8164" max="8164" width="26.28515625" style="137" customWidth="1"/>
    <col min="8165" max="8165" width="15.42578125" style="137" bestFit="1" customWidth="1"/>
    <col min="8166" max="8166" width="11.140625" style="137" bestFit="1" customWidth="1"/>
    <col min="8167" max="8167" width="9.140625" style="137"/>
    <col min="8168" max="8168" width="9.28515625" style="137" bestFit="1" customWidth="1"/>
    <col min="8169" max="8316" width="9.140625" style="137"/>
    <col min="8317" max="8317" width="6" style="137" bestFit="1" customWidth="1"/>
    <col min="8318" max="8318" width="23.7109375" style="137" customWidth="1"/>
    <col min="8319" max="8319" width="19.5703125" style="137" bestFit="1" customWidth="1"/>
    <col min="8320" max="8320" width="19.7109375" style="137" bestFit="1" customWidth="1"/>
    <col min="8321" max="8321" width="18.85546875" style="137" bestFit="1" customWidth="1"/>
    <col min="8322" max="8322" width="12.85546875" style="137" bestFit="1" customWidth="1"/>
    <col min="8323" max="8323" width="17.7109375" style="137" bestFit="1" customWidth="1"/>
    <col min="8324" max="8324" width="17.5703125" style="137" bestFit="1" customWidth="1"/>
    <col min="8325" max="8325" width="18.85546875" style="137" bestFit="1" customWidth="1"/>
    <col min="8326" max="8326" width="12.42578125" style="137" bestFit="1" customWidth="1"/>
    <col min="8327" max="8327" width="15.85546875" style="137" bestFit="1" customWidth="1"/>
    <col min="8328" max="8328" width="17.7109375" style="137" bestFit="1" customWidth="1"/>
    <col min="8329" max="8329" width="18" style="137" bestFit="1" customWidth="1"/>
    <col min="8330" max="8330" width="13.5703125" style="137" customWidth="1"/>
    <col min="8331" max="8331" width="15.85546875" style="137" bestFit="1" customWidth="1"/>
    <col min="8332" max="8332" width="15.140625" style="137" bestFit="1" customWidth="1"/>
    <col min="8333" max="8333" width="18" style="137" bestFit="1" customWidth="1"/>
    <col min="8334" max="8334" width="13.140625" style="137" bestFit="1" customWidth="1"/>
    <col min="8335" max="8335" width="17.7109375" style="137" bestFit="1" customWidth="1"/>
    <col min="8336" max="8336" width="15.85546875" style="137" customWidth="1"/>
    <col min="8337" max="8337" width="18" style="137" bestFit="1" customWidth="1"/>
    <col min="8338" max="8338" width="13.5703125" style="137" customWidth="1"/>
    <col min="8339" max="8339" width="15.140625" style="137" bestFit="1" customWidth="1"/>
    <col min="8340" max="8340" width="12.85546875" style="137" bestFit="1" customWidth="1"/>
    <col min="8341" max="8341" width="15.28515625" style="137" bestFit="1" customWidth="1"/>
    <col min="8342" max="8342" width="14.85546875" style="137" bestFit="1" customWidth="1"/>
    <col min="8343" max="8344" width="17.5703125" style="137" bestFit="1" customWidth="1"/>
    <col min="8345" max="8345" width="11.140625" style="137" bestFit="1" customWidth="1"/>
    <col min="8346" max="8346" width="13.42578125" style="137" customWidth="1"/>
    <col min="8347" max="8347" width="17.7109375" style="137" bestFit="1" customWidth="1"/>
    <col min="8348" max="8348" width="17.5703125" style="137" bestFit="1" customWidth="1"/>
    <col min="8349" max="8349" width="18" style="137" bestFit="1" customWidth="1"/>
    <col min="8350" max="8352" width="12.85546875" style="137" bestFit="1" customWidth="1"/>
    <col min="8353" max="8353" width="13.85546875" style="137" bestFit="1" customWidth="1"/>
    <col min="8354" max="8355" width="12.85546875" style="137" bestFit="1" customWidth="1"/>
    <col min="8356" max="8356" width="11" style="137" bestFit="1" customWidth="1"/>
    <col min="8357" max="8357" width="13.85546875" style="137" bestFit="1" customWidth="1"/>
    <col min="8358" max="8358" width="14.85546875" style="137" bestFit="1" customWidth="1"/>
    <col min="8359" max="8359" width="17.7109375" style="137" bestFit="1" customWidth="1"/>
    <col min="8360" max="8360" width="15.140625" style="137" bestFit="1" customWidth="1"/>
    <col min="8361" max="8361" width="16.7109375" style="137" bestFit="1" customWidth="1"/>
    <col min="8362" max="8362" width="15.7109375" style="137" bestFit="1" customWidth="1"/>
    <col min="8363" max="8363" width="17.7109375" style="137" bestFit="1" customWidth="1"/>
    <col min="8364" max="8364" width="15.7109375" style="137" bestFit="1" customWidth="1"/>
    <col min="8365" max="8365" width="18" style="137" bestFit="1" customWidth="1"/>
    <col min="8366" max="8366" width="13.140625" style="137" bestFit="1" customWidth="1"/>
    <col min="8367" max="8367" width="17.7109375" style="137" bestFit="1" customWidth="1"/>
    <col min="8368" max="8368" width="15.140625" style="137" bestFit="1" customWidth="1"/>
    <col min="8369" max="8369" width="18" style="137" bestFit="1" customWidth="1"/>
    <col min="8370" max="8370" width="15.7109375" style="137" bestFit="1" customWidth="1"/>
    <col min="8371" max="8372" width="15.140625" style="137" bestFit="1" customWidth="1"/>
    <col min="8373" max="8373" width="15.7109375" style="137" bestFit="1" customWidth="1"/>
    <col min="8374" max="8374" width="12.85546875" style="137" customWidth="1"/>
    <col min="8375" max="8375" width="17.7109375" style="137" bestFit="1" customWidth="1"/>
    <col min="8376" max="8376" width="15.85546875" style="137" bestFit="1" customWidth="1"/>
    <col min="8377" max="8377" width="18" style="137" bestFit="1" customWidth="1"/>
    <col min="8378" max="8378" width="10.5703125" style="137" bestFit="1" customWidth="1"/>
    <col min="8379" max="8379" width="17.7109375" style="137" bestFit="1" customWidth="1"/>
    <col min="8380" max="8380" width="15.140625" style="137" bestFit="1" customWidth="1"/>
    <col min="8381" max="8381" width="18" style="137" bestFit="1" customWidth="1"/>
    <col min="8382" max="8382" width="15.7109375" style="137" bestFit="1" customWidth="1"/>
    <col min="8383" max="8383" width="17.7109375" style="137" bestFit="1" customWidth="1"/>
    <col min="8384" max="8384" width="15.7109375" style="137" bestFit="1" customWidth="1"/>
    <col min="8385" max="8385" width="18" style="137" bestFit="1" customWidth="1"/>
    <col min="8386" max="8386" width="12.85546875" style="137" bestFit="1" customWidth="1"/>
    <col min="8387" max="8387" width="12.42578125" style="137" bestFit="1" customWidth="1"/>
    <col min="8388" max="8388" width="10.7109375" style="137" bestFit="1" customWidth="1"/>
    <col min="8389" max="8389" width="10.140625" style="137" customWidth="1"/>
    <col min="8390" max="8390" width="13.140625" style="137" bestFit="1" customWidth="1"/>
    <col min="8391" max="8394" width="0" style="137" hidden="1" customWidth="1"/>
    <col min="8395" max="8395" width="15.140625" style="137" bestFit="1" customWidth="1"/>
    <col min="8396" max="8396" width="13" style="137" bestFit="1" customWidth="1"/>
    <col min="8397" max="8397" width="15.28515625" style="137" bestFit="1" customWidth="1"/>
    <col min="8398" max="8398" width="12.85546875" style="137" bestFit="1" customWidth="1"/>
    <col min="8399" max="8402" width="0" style="137" hidden="1" customWidth="1"/>
    <col min="8403" max="8404" width="17.7109375" style="137" bestFit="1" customWidth="1"/>
    <col min="8405" max="8405" width="18.85546875" style="137" bestFit="1" customWidth="1"/>
    <col min="8406" max="8406" width="12.85546875" style="137" bestFit="1" customWidth="1"/>
    <col min="8407" max="8407" width="17.7109375" style="137" bestFit="1" customWidth="1"/>
    <col min="8408" max="8408" width="12.5703125" style="137" bestFit="1" customWidth="1"/>
    <col min="8409" max="8409" width="18" style="137" bestFit="1" customWidth="1"/>
    <col min="8410" max="8410" width="13" style="137" customWidth="1"/>
    <col min="8411" max="8411" width="15.140625" style="137" bestFit="1" customWidth="1"/>
    <col min="8412" max="8412" width="13" style="137" bestFit="1" customWidth="1"/>
    <col min="8413" max="8413" width="16.7109375" style="137" bestFit="1" customWidth="1"/>
    <col min="8414" max="8414" width="13.140625" style="137" bestFit="1" customWidth="1"/>
    <col min="8415" max="8417" width="12.140625" style="137" customWidth="1"/>
    <col min="8418" max="8419" width="14" style="137" customWidth="1"/>
    <col min="8420" max="8420" width="26.28515625" style="137" customWidth="1"/>
    <col min="8421" max="8421" width="15.42578125" style="137" bestFit="1" customWidth="1"/>
    <col min="8422" max="8422" width="11.140625" style="137" bestFit="1" customWidth="1"/>
    <col min="8423" max="8423" width="9.140625" style="137"/>
    <col min="8424" max="8424" width="9.28515625" style="137" bestFit="1" customWidth="1"/>
    <col min="8425" max="8572" width="9.140625" style="137"/>
    <col min="8573" max="8573" width="6" style="137" bestFit="1" customWidth="1"/>
    <col min="8574" max="8574" width="23.7109375" style="137" customWidth="1"/>
    <col min="8575" max="8575" width="19.5703125" style="137" bestFit="1" customWidth="1"/>
    <col min="8576" max="8576" width="19.7109375" style="137" bestFit="1" customWidth="1"/>
    <col min="8577" max="8577" width="18.85546875" style="137" bestFit="1" customWidth="1"/>
    <col min="8578" max="8578" width="12.85546875" style="137" bestFit="1" customWidth="1"/>
    <col min="8579" max="8579" width="17.7109375" style="137" bestFit="1" customWidth="1"/>
    <col min="8580" max="8580" width="17.5703125" style="137" bestFit="1" customWidth="1"/>
    <col min="8581" max="8581" width="18.85546875" style="137" bestFit="1" customWidth="1"/>
    <col min="8582" max="8582" width="12.42578125" style="137" bestFit="1" customWidth="1"/>
    <col min="8583" max="8583" width="15.85546875" style="137" bestFit="1" customWidth="1"/>
    <col min="8584" max="8584" width="17.7109375" style="137" bestFit="1" customWidth="1"/>
    <col min="8585" max="8585" width="18" style="137" bestFit="1" customWidth="1"/>
    <col min="8586" max="8586" width="13.5703125" style="137" customWidth="1"/>
    <col min="8587" max="8587" width="15.85546875" style="137" bestFit="1" customWidth="1"/>
    <col min="8588" max="8588" width="15.140625" style="137" bestFit="1" customWidth="1"/>
    <col min="8589" max="8589" width="18" style="137" bestFit="1" customWidth="1"/>
    <col min="8590" max="8590" width="13.140625" style="137" bestFit="1" customWidth="1"/>
    <col min="8591" max="8591" width="17.7109375" style="137" bestFit="1" customWidth="1"/>
    <col min="8592" max="8592" width="15.85546875" style="137" customWidth="1"/>
    <col min="8593" max="8593" width="18" style="137" bestFit="1" customWidth="1"/>
    <col min="8594" max="8594" width="13.5703125" style="137" customWidth="1"/>
    <col min="8595" max="8595" width="15.140625" style="137" bestFit="1" customWidth="1"/>
    <col min="8596" max="8596" width="12.85546875" style="137" bestFit="1" customWidth="1"/>
    <col min="8597" max="8597" width="15.28515625" style="137" bestFit="1" customWidth="1"/>
    <col min="8598" max="8598" width="14.85546875" style="137" bestFit="1" customWidth="1"/>
    <col min="8599" max="8600" width="17.5703125" style="137" bestFit="1" customWidth="1"/>
    <col min="8601" max="8601" width="11.140625" style="137" bestFit="1" customWidth="1"/>
    <col min="8602" max="8602" width="13.42578125" style="137" customWidth="1"/>
    <col min="8603" max="8603" width="17.7109375" style="137" bestFit="1" customWidth="1"/>
    <col min="8604" max="8604" width="17.5703125" style="137" bestFit="1" customWidth="1"/>
    <col min="8605" max="8605" width="18" style="137" bestFit="1" customWidth="1"/>
    <col min="8606" max="8608" width="12.85546875" style="137" bestFit="1" customWidth="1"/>
    <col min="8609" max="8609" width="13.85546875" style="137" bestFit="1" customWidth="1"/>
    <col min="8610" max="8611" width="12.85546875" style="137" bestFit="1" customWidth="1"/>
    <col min="8612" max="8612" width="11" style="137" bestFit="1" customWidth="1"/>
    <col min="8613" max="8613" width="13.85546875" style="137" bestFit="1" customWidth="1"/>
    <col min="8614" max="8614" width="14.85546875" style="137" bestFit="1" customWidth="1"/>
    <col min="8615" max="8615" width="17.7109375" style="137" bestFit="1" customWidth="1"/>
    <col min="8616" max="8616" width="15.140625" style="137" bestFit="1" customWidth="1"/>
    <col min="8617" max="8617" width="16.7109375" style="137" bestFit="1" customWidth="1"/>
    <col min="8618" max="8618" width="15.7109375" style="137" bestFit="1" customWidth="1"/>
    <col min="8619" max="8619" width="17.7109375" style="137" bestFit="1" customWidth="1"/>
    <col min="8620" max="8620" width="15.7109375" style="137" bestFit="1" customWidth="1"/>
    <col min="8621" max="8621" width="18" style="137" bestFit="1" customWidth="1"/>
    <col min="8622" max="8622" width="13.140625" style="137" bestFit="1" customWidth="1"/>
    <col min="8623" max="8623" width="17.7109375" style="137" bestFit="1" customWidth="1"/>
    <col min="8624" max="8624" width="15.140625" style="137" bestFit="1" customWidth="1"/>
    <col min="8625" max="8625" width="18" style="137" bestFit="1" customWidth="1"/>
    <col min="8626" max="8626" width="15.7109375" style="137" bestFit="1" customWidth="1"/>
    <col min="8627" max="8628" width="15.140625" style="137" bestFit="1" customWidth="1"/>
    <col min="8629" max="8629" width="15.7109375" style="137" bestFit="1" customWidth="1"/>
    <col min="8630" max="8630" width="12.85546875" style="137" customWidth="1"/>
    <col min="8631" max="8631" width="17.7109375" style="137" bestFit="1" customWidth="1"/>
    <col min="8632" max="8632" width="15.85546875" style="137" bestFit="1" customWidth="1"/>
    <col min="8633" max="8633" width="18" style="137" bestFit="1" customWidth="1"/>
    <col min="8634" max="8634" width="10.5703125" style="137" bestFit="1" customWidth="1"/>
    <col min="8635" max="8635" width="17.7109375" style="137" bestFit="1" customWidth="1"/>
    <col min="8636" max="8636" width="15.140625" style="137" bestFit="1" customWidth="1"/>
    <col min="8637" max="8637" width="18" style="137" bestFit="1" customWidth="1"/>
    <col min="8638" max="8638" width="15.7109375" style="137" bestFit="1" customWidth="1"/>
    <col min="8639" max="8639" width="17.7109375" style="137" bestFit="1" customWidth="1"/>
    <col min="8640" max="8640" width="15.7109375" style="137" bestFit="1" customWidth="1"/>
    <col min="8641" max="8641" width="18" style="137" bestFit="1" customWidth="1"/>
    <col min="8642" max="8642" width="12.85546875" style="137" bestFit="1" customWidth="1"/>
    <col min="8643" max="8643" width="12.42578125" style="137" bestFit="1" customWidth="1"/>
    <col min="8644" max="8644" width="10.7109375" style="137" bestFit="1" customWidth="1"/>
    <col min="8645" max="8645" width="10.140625" style="137" customWidth="1"/>
    <col min="8646" max="8646" width="13.140625" style="137" bestFit="1" customWidth="1"/>
    <col min="8647" max="8650" width="0" style="137" hidden="1" customWidth="1"/>
    <col min="8651" max="8651" width="15.140625" style="137" bestFit="1" customWidth="1"/>
    <col min="8652" max="8652" width="13" style="137" bestFit="1" customWidth="1"/>
    <col min="8653" max="8653" width="15.28515625" style="137" bestFit="1" customWidth="1"/>
    <col min="8654" max="8654" width="12.85546875" style="137" bestFit="1" customWidth="1"/>
    <col min="8655" max="8658" width="0" style="137" hidden="1" customWidth="1"/>
    <col min="8659" max="8660" width="17.7109375" style="137" bestFit="1" customWidth="1"/>
    <col min="8661" max="8661" width="18.85546875" style="137" bestFit="1" customWidth="1"/>
    <col min="8662" max="8662" width="12.85546875" style="137" bestFit="1" customWidth="1"/>
    <col min="8663" max="8663" width="17.7109375" style="137" bestFit="1" customWidth="1"/>
    <col min="8664" max="8664" width="12.5703125" style="137" bestFit="1" customWidth="1"/>
    <col min="8665" max="8665" width="18" style="137" bestFit="1" customWidth="1"/>
    <col min="8666" max="8666" width="13" style="137" customWidth="1"/>
    <col min="8667" max="8667" width="15.140625" style="137" bestFit="1" customWidth="1"/>
    <col min="8668" max="8668" width="13" style="137" bestFit="1" customWidth="1"/>
    <col min="8669" max="8669" width="16.7109375" style="137" bestFit="1" customWidth="1"/>
    <col min="8670" max="8670" width="13.140625" style="137" bestFit="1" customWidth="1"/>
    <col min="8671" max="8673" width="12.140625" style="137" customWidth="1"/>
    <col min="8674" max="8675" width="14" style="137" customWidth="1"/>
    <col min="8676" max="8676" width="26.28515625" style="137" customWidth="1"/>
    <col min="8677" max="8677" width="15.42578125" style="137" bestFit="1" customWidth="1"/>
    <col min="8678" max="8678" width="11.140625" style="137" bestFit="1" customWidth="1"/>
    <col min="8679" max="8679" width="9.140625" style="137"/>
    <col min="8680" max="8680" width="9.28515625" style="137" bestFit="1" customWidth="1"/>
    <col min="8681" max="8828" width="9.140625" style="137"/>
    <col min="8829" max="8829" width="6" style="137" bestFit="1" customWidth="1"/>
    <col min="8830" max="8830" width="23.7109375" style="137" customWidth="1"/>
    <col min="8831" max="8831" width="19.5703125" style="137" bestFit="1" customWidth="1"/>
    <col min="8832" max="8832" width="19.7109375" style="137" bestFit="1" customWidth="1"/>
    <col min="8833" max="8833" width="18.85546875" style="137" bestFit="1" customWidth="1"/>
    <col min="8834" max="8834" width="12.85546875" style="137" bestFit="1" customWidth="1"/>
    <col min="8835" max="8835" width="17.7109375" style="137" bestFit="1" customWidth="1"/>
    <col min="8836" max="8836" width="17.5703125" style="137" bestFit="1" customWidth="1"/>
    <col min="8837" max="8837" width="18.85546875" style="137" bestFit="1" customWidth="1"/>
    <col min="8838" max="8838" width="12.42578125" style="137" bestFit="1" customWidth="1"/>
    <col min="8839" max="8839" width="15.85546875" style="137" bestFit="1" customWidth="1"/>
    <col min="8840" max="8840" width="17.7109375" style="137" bestFit="1" customWidth="1"/>
    <col min="8841" max="8841" width="18" style="137" bestFit="1" customWidth="1"/>
    <col min="8842" max="8842" width="13.5703125" style="137" customWidth="1"/>
    <col min="8843" max="8843" width="15.85546875" style="137" bestFit="1" customWidth="1"/>
    <col min="8844" max="8844" width="15.140625" style="137" bestFit="1" customWidth="1"/>
    <col min="8845" max="8845" width="18" style="137" bestFit="1" customWidth="1"/>
    <col min="8846" max="8846" width="13.140625" style="137" bestFit="1" customWidth="1"/>
    <col min="8847" max="8847" width="17.7109375" style="137" bestFit="1" customWidth="1"/>
    <col min="8848" max="8848" width="15.85546875" style="137" customWidth="1"/>
    <col min="8849" max="8849" width="18" style="137" bestFit="1" customWidth="1"/>
    <col min="8850" max="8850" width="13.5703125" style="137" customWidth="1"/>
    <col min="8851" max="8851" width="15.140625" style="137" bestFit="1" customWidth="1"/>
    <col min="8852" max="8852" width="12.85546875" style="137" bestFit="1" customWidth="1"/>
    <col min="8853" max="8853" width="15.28515625" style="137" bestFit="1" customWidth="1"/>
    <col min="8854" max="8854" width="14.85546875" style="137" bestFit="1" customWidth="1"/>
    <col min="8855" max="8856" width="17.5703125" style="137" bestFit="1" customWidth="1"/>
    <col min="8857" max="8857" width="11.140625" style="137" bestFit="1" customWidth="1"/>
    <col min="8858" max="8858" width="13.42578125" style="137" customWidth="1"/>
    <col min="8859" max="8859" width="17.7109375" style="137" bestFit="1" customWidth="1"/>
    <col min="8860" max="8860" width="17.5703125" style="137" bestFit="1" customWidth="1"/>
    <col min="8861" max="8861" width="18" style="137" bestFit="1" customWidth="1"/>
    <col min="8862" max="8864" width="12.85546875" style="137" bestFit="1" customWidth="1"/>
    <col min="8865" max="8865" width="13.85546875" style="137" bestFit="1" customWidth="1"/>
    <col min="8866" max="8867" width="12.85546875" style="137" bestFit="1" customWidth="1"/>
    <col min="8868" max="8868" width="11" style="137" bestFit="1" customWidth="1"/>
    <col min="8869" max="8869" width="13.85546875" style="137" bestFit="1" customWidth="1"/>
    <col min="8870" max="8870" width="14.85546875" style="137" bestFit="1" customWidth="1"/>
    <col min="8871" max="8871" width="17.7109375" style="137" bestFit="1" customWidth="1"/>
    <col min="8872" max="8872" width="15.140625" style="137" bestFit="1" customWidth="1"/>
    <col min="8873" max="8873" width="16.7109375" style="137" bestFit="1" customWidth="1"/>
    <col min="8874" max="8874" width="15.7109375" style="137" bestFit="1" customWidth="1"/>
    <col min="8875" max="8875" width="17.7109375" style="137" bestFit="1" customWidth="1"/>
    <col min="8876" max="8876" width="15.7109375" style="137" bestFit="1" customWidth="1"/>
    <col min="8877" max="8877" width="18" style="137" bestFit="1" customWidth="1"/>
    <col min="8878" max="8878" width="13.140625" style="137" bestFit="1" customWidth="1"/>
    <col min="8879" max="8879" width="17.7109375" style="137" bestFit="1" customWidth="1"/>
    <col min="8880" max="8880" width="15.140625" style="137" bestFit="1" customWidth="1"/>
    <col min="8881" max="8881" width="18" style="137" bestFit="1" customWidth="1"/>
    <col min="8882" max="8882" width="15.7109375" style="137" bestFit="1" customWidth="1"/>
    <col min="8883" max="8884" width="15.140625" style="137" bestFit="1" customWidth="1"/>
    <col min="8885" max="8885" width="15.7109375" style="137" bestFit="1" customWidth="1"/>
    <col min="8886" max="8886" width="12.85546875" style="137" customWidth="1"/>
    <col min="8887" max="8887" width="17.7109375" style="137" bestFit="1" customWidth="1"/>
    <col min="8888" max="8888" width="15.85546875" style="137" bestFit="1" customWidth="1"/>
    <col min="8889" max="8889" width="18" style="137" bestFit="1" customWidth="1"/>
    <col min="8890" max="8890" width="10.5703125" style="137" bestFit="1" customWidth="1"/>
    <col min="8891" max="8891" width="17.7109375" style="137" bestFit="1" customWidth="1"/>
    <col min="8892" max="8892" width="15.140625" style="137" bestFit="1" customWidth="1"/>
    <col min="8893" max="8893" width="18" style="137" bestFit="1" customWidth="1"/>
    <col min="8894" max="8894" width="15.7109375" style="137" bestFit="1" customWidth="1"/>
    <col min="8895" max="8895" width="17.7109375" style="137" bestFit="1" customWidth="1"/>
    <col min="8896" max="8896" width="15.7109375" style="137" bestFit="1" customWidth="1"/>
    <col min="8897" max="8897" width="18" style="137" bestFit="1" customWidth="1"/>
    <col min="8898" max="8898" width="12.85546875" style="137" bestFit="1" customWidth="1"/>
    <col min="8899" max="8899" width="12.42578125" style="137" bestFit="1" customWidth="1"/>
    <col min="8900" max="8900" width="10.7109375" style="137" bestFit="1" customWidth="1"/>
    <col min="8901" max="8901" width="10.140625" style="137" customWidth="1"/>
    <col min="8902" max="8902" width="13.140625" style="137" bestFit="1" customWidth="1"/>
    <col min="8903" max="8906" width="0" style="137" hidden="1" customWidth="1"/>
    <col min="8907" max="8907" width="15.140625" style="137" bestFit="1" customWidth="1"/>
    <col min="8908" max="8908" width="13" style="137" bestFit="1" customWidth="1"/>
    <col min="8909" max="8909" width="15.28515625" style="137" bestFit="1" customWidth="1"/>
    <col min="8910" max="8910" width="12.85546875" style="137" bestFit="1" customWidth="1"/>
    <col min="8911" max="8914" width="0" style="137" hidden="1" customWidth="1"/>
    <col min="8915" max="8916" width="17.7109375" style="137" bestFit="1" customWidth="1"/>
    <col min="8917" max="8917" width="18.85546875" style="137" bestFit="1" customWidth="1"/>
    <col min="8918" max="8918" width="12.85546875" style="137" bestFit="1" customWidth="1"/>
    <col min="8919" max="8919" width="17.7109375" style="137" bestFit="1" customWidth="1"/>
    <col min="8920" max="8920" width="12.5703125" style="137" bestFit="1" customWidth="1"/>
    <col min="8921" max="8921" width="18" style="137" bestFit="1" customWidth="1"/>
    <col min="8922" max="8922" width="13" style="137" customWidth="1"/>
    <col min="8923" max="8923" width="15.140625" style="137" bestFit="1" customWidth="1"/>
    <col min="8924" max="8924" width="13" style="137" bestFit="1" customWidth="1"/>
    <col min="8925" max="8925" width="16.7109375" style="137" bestFit="1" customWidth="1"/>
    <col min="8926" max="8926" width="13.140625" style="137" bestFit="1" customWidth="1"/>
    <col min="8927" max="8929" width="12.140625" style="137" customWidth="1"/>
    <col min="8930" max="8931" width="14" style="137" customWidth="1"/>
    <col min="8932" max="8932" width="26.28515625" style="137" customWidth="1"/>
    <col min="8933" max="8933" width="15.42578125" style="137" bestFit="1" customWidth="1"/>
    <col min="8934" max="8934" width="11.140625" style="137" bestFit="1" customWidth="1"/>
    <col min="8935" max="8935" width="9.140625" style="137"/>
    <col min="8936" max="8936" width="9.28515625" style="137" bestFit="1" customWidth="1"/>
    <col min="8937" max="9084" width="9.140625" style="137"/>
    <col min="9085" max="9085" width="6" style="137" bestFit="1" customWidth="1"/>
    <col min="9086" max="9086" width="23.7109375" style="137" customWidth="1"/>
    <col min="9087" max="9087" width="19.5703125" style="137" bestFit="1" customWidth="1"/>
    <col min="9088" max="9088" width="19.7109375" style="137" bestFit="1" customWidth="1"/>
    <col min="9089" max="9089" width="18.85546875" style="137" bestFit="1" customWidth="1"/>
    <col min="9090" max="9090" width="12.85546875" style="137" bestFit="1" customWidth="1"/>
    <col min="9091" max="9091" width="17.7109375" style="137" bestFit="1" customWidth="1"/>
    <col min="9092" max="9092" width="17.5703125" style="137" bestFit="1" customWidth="1"/>
    <col min="9093" max="9093" width="18.85546875" style="137" bestFit="1" customWidth="1"/>
    <col min="9094" max="9094" width="12.42578125" style="137" bestFit="1" customWidth="1"/>
    <col min="9095" max="9095" width="15.85546875" style="137" bestFit="1" customWidth="1"/>
    <col min="9096" max="9096" width="17.7109375" style="137" bestFit="1" customWidth="1"/>
    <col min="9097" max="9097" width="18" style="137" bestFit="1" customWidth="1"/>
    <col min="9098" max="9098" width="13.5703125" style="137" customWidth="1"/>
    <col min="9099" max="9099" width="15.85546875" style="137" bestFit="1" customWidth="1"/>
    <col min="9100" max="9100" width="15.140625" style="137" bestFit="1" customWidth="1"/>
    <col min="9101" max="9101" width="18" style="137" bestFit="1" customWidth="1"/>
    <col min="9102" max="9102" width="13.140625" style="137" bestFit="1" customWidth="1"/>
    <col min="9103" max="9103" width="17.7109375" style="137" bestFit="1" customWidth="1"/>
    <col min="9104" max="9104" width="15.85546875" style="137" customWidth="1"/>
    <col min="9105" max="9105" width="18" style="137" bestFit="1" customWidth="1"/>
    <col min="9106" max="9106" width="13.5703125" style="137" customWidth="1"/>
    <col min="9107" max="9107" width="15.140625" style="137" bestFit="1" customWidth="1"/>
    <col min="9108" max="9108" width="12.85546875" style="137" bestFit="1" customWidth="1"/>
    <col min="9109" max="9109" width="15.28515625" style="137" bestFit="1" customWidth="1"/>
    <col min="9110" max="9110" width="14.85546875" style="137" bestFit="1" customWidth="1"/>
    <col min="9111" max="9112" width="17.5703125" style="137" bestFit="1" customWidth="1"/>
    <col min="9113" max="9113" width="11.140625" style="137" bestFit="1" customWidth="1"/>
    <col min="9114" max="9114" width="13.42578125" style="137" customWidth="1"/>
    <col min="9115" max="9115" width="17.7109375" style="137" bestFit="1" customWidth="1"/>
    <col min="9116" max="9116" width="17.5703125" style="137" bestFit="1" customWidth="1"/>
    <col min="9117" max="9117" width="18" style="137" bestFit="1" customWidth="1"/>
    <col min="9118" max="9120" width="12.85546875" style="137" bestFit="1" customWidth="1"/>
    <col min="9121" max="9121" width="13.85546875" style="137" bestFit="1" customWidth="1"/>
    <col min="9122" max="9123" width="12.85546875" style="137" bestFit="1" customWidth="1"/>
    <col min="9124" max="9124" width="11" style="137" bestFit="1" customWidth="1"/>
    <col min="9125" max="9125" width="13.85546875" style="137" bestFit="1" customWidth="1"/>
    <col min="9126" max="9126" width="14.85546875" style="137" bestFit="1" customWidth="1"/>
    <col min="9127" max="9127" width="17.7109375" style="137" bestFit="1" customWidth="1"/>
    <col min="9128" max="9128" width="15.140625" style="137" bestFit="1" customWidth="1"/>
    <col min="9129" max="9129" width="16.7109375" style="137" bestFit="1" customWidth="1"/>
    <col min="9130" max="9130" width="15.7109375" style="137" bestFit="1" customWidth="1"/>
    <col min="9131" max="9131" width="17.7109375" style="137" bestFit="1" customWidth="1"/>
    <col min="9132" max="9132" width="15.7109375" style="137" bestFit="1" customWidth="1"/>
    <col min="9133" max="9133" width="18" style="137" bestFit="1" customWidth="1"/>
    <col min="9134" max="9134" width="13.140625" style="137" bestFit="1" customWidth="1"/>
    <col min="9135" max="9135" width="17.7109375" style="137" bestFit="1" customWidth="1"/>
    <col min="9136" max="9136" width="15.140625" style="137" bestFit="1" customWidth="1"/>
    <col min="9137" max="9137" width="18" style="137" bestFit="1" customWidth="1"/>
    <col min="9138" max="9138" width="15.7109375" style="137" bestFit="1" customWidth="1"/>
    <col min="9139" max="9140" width="15.140625" style="137" bestFit="1" customWidth="1"/>
    <col min="9141" max="9141" width="15.7109375" style="137" bestFit="1" customWidth="1"/>
    <col min="9142" max="9142" width="12.85546875" style="137" customWidth="1"/>
    <col min="9143" max="9143" width="17.7109375" style="137" bestFit="1" customWidth="1"/>
    <col min="9144" max="9144" width="15.85546875" style="137" bestFit="1" customWidth="1"/>
    <col min="9145" max="9145" width="18" style="137" bestFit="1" customWidth="1"/>
    <col min="9146" max="9146" width="10.5703125" style="137" bestFit="1" customWidth="1"/>
    <col min="9147" max="9147" width="17.7109375" style="137" bestFit="1" customWidth="1"/>
    <col min="9148" max="9148" width="15.140625" style="137" bestFit="1" customWidth="1"/>
    <col min="9149" max="9149" width="18" style="137" bestFit="1" customWidth="1"/>
    <col min="9150" max="9150" width="15.7109375" style="137" bestFit="1" customWidth="1"/>
    <col min="9151" max="9151" width="17.7109375" style="137" bestFit="1" customWidth="1"/>
    <col min="9152" max="9152" width="15.7109375" style="137" bestFit="1" customWidth="1"/>
    <col min="9153" max="9153" width="18" style="137" bestFit="1" customWidth="1"/>
    <col min="9154" max="9154" width="12.85546875" style="137" bestFit="1" customWidth="1"/>
    <col min="9155" max="9155" width="12.42578125" style="137" bestFit="1" customWidth="1"/>
    <col min="9156" max="9156" width="10.7109375" style="137" bestFit="1" customWidth="1"/>
    <col min="9157" max="9157" width="10.140625" style="137" customWidth="1"/>
    <col min="9158" max="9158" width="13.140625" style="137" bestFit="1" customWidth="1"/>
    <col min="9159" max="9162" width="0" style="137" hidden="1" customWidth="1"/>
    <col min="9163" max="9163" width="15.140625" style="137" bestFit="1" customWidth="1"/>
    <col min="9164" max="9164" width="13" style="137" bestFit="1" customWidth="1"/>
    <col min="9165" max="9165" width="15.28515625" style="137" bestFit="1" customWidth="1"/>
    <col min="9166" max="9166" width="12.85546875" style="137" bestFit="1" customWidth="1"/>
    <col min="9167" max="9170" width="0" style="137" hidden="1" customWidth="1"/>
    <col min="9171" max="9172" width="17.7109375" style="137" bestFit="1" customWidth="1"/>
    <col min="9173" max="9173" width="18.85546875" style="137" bestFit="1" customWidth="1"/>
    <col min="9174" max="9174" width="12.85546875" style="137" bestFit="1" customWidth="1"/>
    <col min="9175" max="9175" width="17.7109375" style="137" bestFit="1" customWidth="1"/>
    <col min="9176" max="9176" width="12.5703125" style="137" bestFit="1" customWidth="1"/>
    <col min="9177" max="9177" width="18" style="137" bestFit="1" customWidth="1"/>
    <col min="9178" max="9178" width="13" style="137" customWidth="1"/>
    <col min="9179" max="9179" width="15.140625" style="137" bestFit="1" customWidth="1"/>
    <col min="9180" max="9180" width="13" style="137" bestFit="1" customWidth="1"/>
    <col min="9181" max="9181" width="16.7109375" style="137" bestFit="1" customWidth="1"/>
    <col min="9182" max="9182" width="13.140625" style="137" bestFit="1" customWidth="1"/>
    <col min="9183" max="9185" width="12.140625" style="137" customWidth="1"/>
    <col min="9186" max="9187" width="14" style="137" customWidth="1"/>
    <col min="9188" max="9188" width="26.28515625" style="137" customWidth="1"/>
    <col min="9189" max="9189" width="15.42578125" style="137" bestFit="1" customWidth="1"/>
    <col min="9190" max="9190" width="11.140625" style="137" bestFit="1" customWidth="1"/>
    <col min="9191" max="9191" width="9.140625" style="137"/>
    <col min="9192" max="9192" width="9.28515625" style="137" bestFit="1" customWidth="1"/>
    <col min="9193" max="9340" width="9.140625" style="137"/>
    <col min="9341" max="9341" width="6" style="137" bestFit="1" customWidth="1"/>
    <col min="9342" max="9342" width="23.7109375" style="137" customWidth="1"/>
    <col min="9343" max="9343" width="19.5703125" style="137" bestFit="1" customWidth="1"/>
    <col min="9344" max="9344" width="19.7109375" style="137" bestFit="1" customWidth="1"/>
    <col min="9345" max="9345" width="18.85546875" style="137" bestFit="1" customWidth="1"/>
    <col min="9346" max="9346" width="12.85546875" style="137" bestFit="1" customWidth="1"/>
    <col min="9347" max="9347" width="17.7109375" style="137" bestFit="1" customWidth="1"/>
    <col min="9348" max="9348" width="17.5703125" style="137" bestFit="1" customWidth="1"/>
    <col min="9349" max="9349" width="18.85546875" style="137" bestFit="1" customWidth="1"/>
    <col min="9350" max="9350" width="12.42578125" style="137" bestFit="1" customWidth="1"/>
    <col min="9351" max="9351" width="15.85546875" style="137" bestFit="1" customWidth="1"/>
    <col min="9352" max="9352" width="17.7109375" style="137" bestFit="1" customWidth="1"/>
    <col min="9353" max="9353" width="18" style="137" bestFit="1" customWidth="1"/>
    <col min="9354" max="9354" width="13.5703125" style="137" customWidth="1"/>
    <col min="9355" max="9355" width="15.85546875" style="137" bestFit="1" customWidth="1"/>
    <col min="9356" max="9356" width="15.140625" style="137" bestFit="1" customWidth="1"/>
    <col min="9357" max="9357" width="18" style="137" bestFit="1" customWidth="1"/>
    <col min="9358" max="9358" width="13.140625" style="137" bestFit="1" customWidth="1"/>
    <col min="9359" max="9359" width="17.7109375" style="137" bestFit="1" customWidth="1"/>
    <col min="9360" max="9360" width="15.85546875" style="137" customWidth="1"/>
    <col min="9361" max="9361" width="18" style="137" bestFit="1" customWidth="1"/>
    <col min="9362" max="9362" width="13.5703125" style="137" customWidth="1"/>
    <col min="9363" max="9363" width="15.140625" style="137" bestFit="1" customWidth="1"/>
    <col min="9364" max="9364" width="12.85546875" style="137" bestFit="1" customWidth="1"/>
    <col min="9365" max="9365" width="15.28515625" style="137" bestFit="1" customWidth="1"/>
    <col min="9366" max="9366" width="14.85546875" style="137" bestFit="1" customWidth="1"/>
    <col min="9367" max="9368" width="17.5703125" style="137" bestFit="1" customWidth="1"/>
    <col min="9369" max="9369" width="11.140625" style="137" bestFit="1" customWidth="1"/>
    <col min="9370" max="9370" width="13.42578125" style="137" customWidth="1"/>
    <col min="9371" max="9371" width="17.7109375" style="137" bestFit="1" customWidth="1"/>
    <col min="9372" max="9372" width="17.5703125" style="137" bestFit="1" customWidth="1"/>
    <col min="9373" max="9373" width="18" style="137" bestFit="1" customWidth="1"/>
    <col min="9374" max="9376" width="12.85546875" style="137" bestFit="1" customWidth="1"/>
    <col min="9377" max="9377" width="13.85546875" style="137" bestFit="1" customWidth="1"/>
    <col min="9378" max="9379" width="12.85546875" style="137" bestFit="1" customWidth="1"/>
    <col min="9380" max="9380" width="11" style="137" bestFit="1" customWidth="1"/>
    <col min="9381" max="9381" width="13.85546875" style="137" bestFit="1" customWidth="1"/>
    <col min="9382" max="9382" width="14.85546875" style="137" bestFit="1" customWidth="1"/>
    <col min="9383" max="9383" width="17.7109375" style="137" bestFit="1" customWidth="1"/>
    <col min="9384" max="9384" width="15.140625" style="137" bestFit="1" customWidth="1"/>
    <col min="9385" max="9385" width="16.7109375" style="137" bestFit="1" customWidth="1"/>
    <col min="9386" max="9386" width="15.7109375" style="137" bestFit="1" customWidth="1"/>
    <col min="9387" max="9387" width="17.7109375" style="137" bestFit="1" customWidth="1"/>
    <col min="9388" max="9388" width="15.7109375" style="137" bestFit="1" customWidth="1"/>
    <col min="9389" max="9389" width="18" style="137" bestFit="1" customWidth="1"/>
    <col min="9390" max="9390" width="13.140625" style="137" bestFit="1" customWidth="1"/>
    <col min="9391" max="9391" width="17.7109375" style="137" bestFit="1" customWidth="1"/>
    <col min="9392" max="9392" width="15.140625" style="137" bestFit="1" customWidth="1"/>
    <col min="9393" max="9393" width="18" style="137" bestFit="1" customWidth="1"/>
    <col min="9394" max="9394" width="15.7109375" style="137" bestFit="1" customWidth="1"/>
    <col min="9395" max="9396" width="15.140625" style="137" bestFit="1" customWidth="1"/>
    <col min="9397" max="9397" width="15.7109375" style="137" bestFit="1" customWidth="1"/>
    <col min="9398" max="9398" width="12.85546875" style="137" customWidth="1"/>
    <col min="9399" max="9399" width="17.7109375" style="137" bestFit="1" customWidth="1"/>
    <col min="9400" max="9400" width="15.85546875" style="137" bestFit="1" customWidth="1"/>
    <col min="9401" max="9401" width="18" style="137" bestFit="1" customWidth="1"/>
    <col min="9402" max="9402" width="10.5703125" style="137" bestFit="1" customWidth="1"/>
    <col min="9403" max="9403" width="17.7109375" style="137" bestFit="1" customWidth="1"/>
    <col min="9404" max="9404" width="15.140625" style="137" bestFit="1" customWidth="1"/>
    <col min="9405" max="9405" width="18" style="137" bestFit="1" customWidth="1"/>
    <col min="9406" max="9406" width="15.7109375" style="137" bestFit="1" customWidth="1"/>
    <col min="9407" max="9407" width="17.7109375" style="137" bestFit="1" customWidth="1"/>
    <col min="9408" max="9408" width="15.7109375" style="137" bestFit="1" customWidth="1"/>
    <col min="9409" max="9409" width="18" style="137" bestFit="1" customWidth="1"/>
    <col min="9410" max="9410" width="12.85546875" style="137" bestFit="1" customWidth="1"/>
    <col min="9411" max="9411" width="12.42578125" style="137" bestFit="1" customWidth="1"/>
    <col min="9412" max="9412" width="10.7109375" style="137" bestFit="1" customWidth="1"/>
    <col min="9413" max="9413" width="10.140625" style="137" customWidth="1"/>
    <col min="9414" max="9414" width="13.140625" style="137" bestFit="1" customWidth="1"/>
    <col min="9415" max="9418" width="0" style="137" hidden="1" customWidth="1"/>
    <col min="9419" max="9419" width="15.140625" style="137" bestFit="1" customWidth="1"/>
    <col min="9420" max="9420" width="13" style="137" bestFit="1" customWidth="1"/>
    <col min="9421" max="9421" width="15.28515625" style="137" bestFit="1" customWidth="1"/>
    <col min="9422" max="9422" width="12.85546875" style="137" bestFit="1" customWidth="1"/>
    <col min="9423" max="9426" width="0" style="137" hidden="1" customWidth="1"/>
    <col min="9427" max="9428" width="17.7109375" style="137" bestFit="1" customWidth="1"/>
    <col min="9429" max="9429" width="18.85546875" style="137" bestFit="1" customWidth="1"/>
    <col min="9430" max="9430" width="12.85546875" style="137" bestFit="1" customWidth="1"/>
    <col min="9431" max="9431" width="17.7109375" style="137" bestFit="1" customWidth="1"/>
    <col min="9432" max="9432" width="12.5703125" style="137" bestFit="1" customWidth="1"/>
    <col min="9433" max="9433" width="18" style="137" bestFit="1" customWidth="1"/>
    <col min="9434" max="9434" width="13" style="137" customWidth="1"/>
    <col min="9435" max="9435" width="15.140625" style="137" bestFit="1" customWidth="1"/>
    <col min="9436" max="9436" width="13" style="137" bestFit="1" customWidth="1"/>
    <col min="9437" max="9437" width="16.7109375" style="137" bestFit="1" customWidth="1"/>
    <col min="9438" max="9438" width="13.140625" style="137" bestFit="1" customWidth="1"/>
    <col min="9439" max="9441" width="12.140625" style="137" customWidth="1"/>
    <col min="9442" max="9443" width="14" style="137" customWidth="1"/>
    <col min="9444" max="9444" width="26.28515625" style="137" customWidth="1"/>
    <col min="9445" max="9445" width="15.42578125" style="137" bestFit="1" customWidth="1"/>
    <col min="9446" max="9446" width="11.140625" style="137" bestFit="1" customWidth="1"/>
    <col min="9447" max="9447" width="9.140625" style="137"/>
    <col min="9448" max="9448" width="9.28515625" style="137" bestFit="1" customWidth="1"/>
    <col min="9449" max="9596" width="9.140625" style="137"/>
    <col min="9597" max="9597" width="6" style="137" bestFit="1" customWidth="1"/>
    <col min="9598" max="9598" width="23.7109375" style="137" customWidth="1"/>
    <col min="9599" max="9599" width="19.5703125" style="137" bestFit="1" customWidth="1"/>
    <col min="9600" max="9600" width="19.7109375" style="137" bestFit="1" customWidth="1"/>
    <col min="9601" max="9601" width="18.85546875" style="137" bestFit="1" customWidth="1"/>
    <col min="9602" max="9602" width="12.85546875" style="137" bestFit="1" customWidth="1"/>
    <col min="9603" max="9603" width="17.7109375" style="137" bestFit="1" customWidth="1"/>
    <col min="9604" max="9604" width="17.5703125" style="137" bestFit="1" customWidth="1"/>
    <col min="9605" max="9605" width="18.85546875" style="137" bestFit="1" customWidth="1"/>
    <col min="9606" max="9606" width="12.42578125" style="137" bestFit="1" customWidth="1"/>
    <col min="9607" max="9607" width="15.85546875" style="137" bestFit="1" customWidth="1"/>
    <col min="9608" max="9608" width="17.7109375" style="137" bestFit="1" customWidth="1"/>
    <col min="9609" max="9609" width="18" style="137" bestFit="1" customWidth="1"/>
    <col min="9610" max="9610" width="13.5703125" style="137" customWidth="1"/>
    <col min="9611" max="9611" width="15.85546875" style="137" bestFit="1" customWidth="1"/>
    <col min="9612" max="9612" width="15.140625" style="137" bestFit="1" customWidth="1"/>
    <col min="9613" max="9613" width="18" style="137" bestFit="1" customWidth="1"/>
    <col min="9614" max="9614" width="13.140625" style="137" bestFit="1" customWidth="1"/>
    <col min="9615" max="9615" width="17.7109375" style="137" bestFit="1" customWidth="1"/>
    <col min="9616" max="9616" width="15.85546875" style="137" customWidth="1"/>
    <col min="9617" max="9617" width="18" style="137" bestFit="1" customWidth="1"/>
    <col min="9618" max="9618" width="13.5703125" style="137" customWidth="1"/>
    <col min="9619" max="9619" width="15.140625" style="137" bestFit="1" customWidth="1"/>
    <col min="9620" max="9620" width="12.85546875" style="137" bestFit="1" customWidth="1"/>
    <col min="9621" max="9621" width="15.28515625" style="137" bestFit="1" customWidth="1"/>
    <col min="9622" max="9622" width="14.85546875" style="137" bestFit="1" customWidth="1"/>
    <col min="9623" max="9624" width="17.5703125" style="137" bestFit="1" customWidth="1"/>
    <col min="9625" max="9625" width="11.140625" style="137" bestFit="1" customWidth="1"/>
    <col min="9626" max="9626" width="13.42578125" style="137" customWidth="1"/>
    <col min="9627" max="9627" width="17.7109375" style="137" bestFit="1" customWidth="1"/>
    <col min="9628" max="9628" width="17.5703125" style="137" bestFit="1" customWidth="1"/>
    <col min="9629" max="9629" width="18" style="137" bestFit="1" customWidth="1"/>
    <col min="9630" max="9632" width="12.85546875" style="137" bestFit="1" customWidth="1"/>
    <col min="9633" max="9633" width="13.85546875" style="137" bestFit="1" customWidth="1"/>
    <col min="9634" max="9635" width="12.85546875" style="137" bestFit="1" customWidth="1"/>
    <col min="9636" max="9636" width="11" style="137" bestFit="1" customWidth="1"/>
    <col min="9637" max="9637" width="13.85546875" style="137" bestFit="1" customWidth="1"/>
    <col min="9638" max="9638" width="14.85546875" style="137" bestFit="1" customWidth="1"/>
    <col min="9639" max="9639" width="17.7109375" style="137" bestFit="1" customWidth="1"/>
    <col min="9640" max="9640" width="15.140625" style="137" bestFit="1" customWidth="1"/>
    <col min="9641" max="9641" width="16.7109375" style="137" bestFit="1" customWidth="1"/>
    <col min="9642" max="9642" width="15.7109375" style="137" bestFit="1" customWidth="1"/>
    <col min="9643" max="9643" width="17.7109375" style="137" bestFit="1" customWidth="1"/>
    <col min="9644" max="9644" width="15.7109375" style="137" bestFit="1" customWidth="1"/>
    <col min="9645" max="9645" width="18" style="137" bestFit="1" customWidth="1"/>
    <col min="9646" max="9646" width="13.140625" style="137" bestFit="1" customWidth="1"/>
    <col min="9647" max="9647" width="17.7109375" style="137" bestFit="1" customWidth="1"/>
    <col min="9648" max="9648" width="15.140625" style="137" bestFit="1" customWidth="1"/>
    <col min="9649" max="9649" width="18" style="137" bestFit="1" customWidth="1"/>
    <col min="9650" max="9650" width="15.7109375" style="137" bestFit="1" customWidth="1"/>
    <col min="9651" max="9652" width="15.140625" style="137" bestFit="1" customWidth="1"/>
    <col min="9653" max="9653" width="15.7109375" style="137" bestFit="1" customWidth="1"/>
    <col min="9654" max="9654" width="12.85546875" style="137" customWidth="1"/>
    <col min="9655" max="9655" width="17.7109375" style="137" bestFit="1" customWidth="1"/>
    <col min="9656" max="9656" width="15.85546875" style="137" bestFit="1" customWidth="1"/>
    <col min="9657" max="9657" width="18" style="137" bestFit="1" customWidth="1"/>
    <col min="9658" max="9658" width="10.5703125" style="137" bestFit="1" customWidth="1"/>
    <col min="9659" max="9659" width="17.7109375" style="137" bestFit="1" customWidth="1"/>
    <col min="9660" max="9660" width="15.140625" style="137" bestFit="1" customWidth="1"/>
    <col min="9661" max="9661" width="18" style="137" bestFit="1" customWidth="1"/>
    <col min="9662" max="9662" width="15.7109375" style="137" bestFit="1" customWidth="1"/>
    <col min="9663" max="9663" width="17.7109375" style="137" bestFit="1" customWidth="1"/>
    <col min="9664" max="9664" width="15.7109375" style="137" bestFit="1" customWidth="1"/>
    <col min="9665" max="9665" width="18" style="137" bestFit="1" customWidth="1"/>
    <col min="9666" max="9666" width="12.85546875" style="137" bestFit="1" customWidth="1"/>
    <col min="9667" max="9667" width="12.42578125" style="137" bestFit="1" customWidth="1"/>
    <col min="9668" max="9668" width="10.7109375" style="137" bestFit="1" customWidth="1"/>
    <col min="9669" max="9669" width="10.140625" style="137" customWidth="1"/>
    <col min="9670" max="9670" width="13.140625" style="137" bestFit="1" customWidth="1"/>
    <col min="9671" max="9674" width="0" style="137" hidden="1" customWidth="1"/>
    <col min="9675" max="9675" width="15.140625" style="137" bestFit="1" customWidth="1"/>
    <col min="9676" max="9676" width="13" style="137" bestFit="1" customWidth="1"/>
    <col min="9677" max="9677" width="15.28515625" style="137" bestFit="1" customWidth="1"/>
    <col min="9678" max="9678" width="12.85546875" style="137" bestFit="1" customWidth="1"/>
    <col min="9679" max="9682" width="0" style="137" hidden="1" customWidth="1"/>
    <col min="9683" max="9684" width="17.7109375" style="137" bestFit="1" customWidth="1"/>
    <col min="9685" max="9685" width="18.85546875" style="137" bestFit="1" customWidth="1"/>
    <col min="9686" max="9686" width="12.85546875" style="137" bestFit="1" customWidth="1"/>
    <col min="9687" max="9687" width="17.7109375" style="137" bestFit="1" customWidth="1"/>
    <col min="9688" max="9688" width="12.5703125" style="137" bestFit="1" customWidth="1"/>
    <col min="9689" max="9689" width="18" style="137" bestFit="1" customWidth="1"/>
    <col min="9690" max="9690" width="13" style="137" customWidth="1"/>
    <col min="9691" max="9691" width="15.140625" style="137" bestFit="1" customWidth="1"/>
    <col min="9692" max="9692" width="13" style="137" bestFit="1" customWidth="1"/>
    <col min="9693" max="9693" width="16.7109375" style="137" bestFit="1" customWidth="1"/>
    <col min="9694" max="9694" width="13.140625" style="137" bestFit="1" customWidth="1"/>
    <col min="9695" max="9697" width="12.140625" style="137" customWidth="1"/>
    <col min="9698" max="9699" width="14" style="137" customWidth="1"/>
    <col min="9700" max="9700" width="26.28515625" style="137" customWidth="1"/>
    <col min="9701" max="9701" width="15.42578125" style="137" bestFit="1" customWidth="1"/>
    <col min="9702" max="9702" width="11.140625" style="137" bestFit="1" customWidth="1"/>
    <col min="9703" max="9703" width="9.140625" style="137"/>
    <col min="9704" max="9704" width="9.28515625" style="137" bestFit="1" customWidth="1"/>
    <col min="9705" max="9852" width="9.140625" style="137"/>
    <col min="9853" max="9853" width="6" style="137" bestFit="1" customWidth="1"/>
    <col min="9854" max="9854" width="23.7109375" style="137" customWidth="1"/>
    <col min="9855" max="9855" width="19.5703125" style="137" bestFit="1" customWidth="1"/>
    <col min="9856" max="9856" width="19.7109375" style="137" bestFit="1" customWidth="1"/>
    <col min="9857" max="9857" width="18.85546875" style="137" bestFit="1" customWidth="1"/>
    <col min="9858" max="9858" width="12.85546875" style="137" bestFit="1" customWidth="1"/>
    <col min="9859" max="9859" width="17.7109375" style="137" bestFit="1" customWidth="1"/>
    <col min="9860" max="9860" width="17.5703125" style="137" bestFit="1" customWidth="1"/>
    <col min="9861" max="9861" width="18.85546875" style="137" bestFit="1" customWidth="1"/>
    <col min="9862" max="9862" width="12.42578125" style="137" bestFit="1" customWidth="1"/>
    <col min="9863" max="9863" width="15.85546875" style="137" bestFit="1" customWidth="1"/>
    <col min="9864" max="9864" width="17.7109375" style="137" bestFit="1" customWidth="1"/>
    <col min="9865" max="9865" width="18" style="137" bestFit="1" customWidth="1"/>
    <col min="9866" max="9866" width="13.5703125" style="137" customWidth="1"/>
    <col min="9867" max="9867" width="15.85546875" style="137" bestFit="1" customWidth="1"/>
    <col min="9868" max="9868" width="15.140625" style="137" bestFit="1" customWidth="1"/>
    <col min="9869" max="9869" width="18" style="137" bestFit="1" customWidth="1"/>
    <col min="9870" max="9870" width="13.140625" style="137" bestFit="1" customWidth="1"/>
    <col min="9871" max="9871" width="17.7109375" style="137" bestFit="1" customWidth="1"/>
    <col min="9872" max="9872" width="15.85546875" style="137" customWidth="1"/>
    <col min="9873" max="9873" width="18" style="137" bestFit="1" customWidth="1"/>
    <col min="9874" max="9874" width="13.5703125" style="137" customWidth="1"/>
    <col min="9875" max="9875" width="15.140625" style="137" bestFit="1" customWidth="1"/>
    <col min="9876" max="9876" width="12.85546875" style="137" bestFit="1" customWidth="1"/>
    <col min="9877" max="9877" width="15.28515625" style="137" bestFit="1" customWidth="1"/>
    <col min="9878" max="9878" width="14.85546875" style="137" bestFit="1" customWidth="1"/>
    <col min="9879" max="9880" width="17.5703125" style="137" bestFit="1" customWidth="1"/>
    <col min="9881" max="9881" width="11.140625" style="137" bestFit="1" customWidth="1"/>
    <col min="9882" max="9882" width="13.42578125" style="137" customWidth="1"/>
    <col min="9883" max="9883" width="17.7109375" style="137" bestFit="1" customWidth="1"/>
    <col min="9884" max="9884" width="17.5703125" style="137" bestFit="1" customWidth="1"/>
    <col min="9885" max="9885" width="18" style="137" bestFit="1" customWidth="1"/>
    <col min="9886" max="9888" width="12.85546875" style="137" bestFit="1" customWidth="1"/>
    <col min="9889" max="9889" width="13.85546875" style="137" bestFit="1" customWidth="1"/>
    <col min="9890" max="9891" width="12.85546875" style="137" bestFit="1" customWidth="1"/>
    <col min="9892" max="9892" width="11" style="137" bestFit="1" customWidth="1"/>
    <col min="9893" max="9893" width="13.85546875" style="137" bestFit="1" customWidth="1"/>
    <col min="9894" max="9894" width="14.85546875" style="137" bestFit="1" customWidth="1"/>
    <col min="9895" max="9895" width="17.7109375" style="137" bestFit="1" customWidth="1"/>
    <col min="9896" max="9896" width="15.140625" style="137" bestFit="1" customWidth="1"/>
    <col min="9897" max="9897" width="16.7109375" style="137" bestFit="1" customWidth="1"/>
    <col min="9898" max="9898" width="15.7109375" style="137" bestFit="1" customWidth="1"/>
    <col min="9899" max="9899" width="17.7109375" style="137" bestFit="1" customWidth="1"/>
    <col min="9900" max="9900" width="15.7109375" style="137" bestFit="1" customWidth="1"/>
    <col min="9901" max="9901" width="18" style="137" bestFit="1" customWidth="1"/>
    <col min="9902" max="9902" width="13.140625" style="137" bestFit="1" customWidth="1"/>
    <col min="9903" max="9903" width="17.7109375" style="137" bestFit="1" customWidth="1"/>
    <col min="9904" max="9904" width="15.140625" style="137" bestFit="1" customWidth="1"/>
    <col min="9905" max="9905" width="18" style="137" bestFit="1" customWidth="1"/>
    <col min="9906" max="9906" width="15.7109375" style="137" bestFit="1" customWidth="1"/>
    <col min="9907" max="9908" width="15.140625" style="137" bestFit="1" customWidth="1"/>
    <col min="9909" max="9909" width="15.7109375" style="137" bestFit="1" customWidth="1"/>
    <col min="9910" max="9910" width="12.85546875" style="137" customWidth="1"/>
    <col min="9911" max="9911" width="17.7109375" style="137" bestFit="1" customWidth="1"/>
    <col min="9912" max="9912" width="15.85546875" style="137" bestFit="1" customWidth="1"/>
    <col min="9913" max="9913" width="18" style="137" bestFit="1" customWidth="1"/>
    <col min="9914" max="9914" width="10.5703125" style="137" bestFit="1" customWidth="1"/>
    <col min="9915" max="9915" width="17.7109375" style="137" bestFit="1" customWidth="1"/>
    <col min="9916" max="9916" width="15.140625" style="137" bestFit="1" customWidth="1"/>
    <col min="9917" max="9917" width="18" style="137" bestFit="1" customWidth="1"/>
    <col min="9918" max="9918" width="15.7109375" style="137" bestFit="1" customWidth="1"/>
    <col min="9919" max="9919" width="17.7109375" style="137" bestFit="1" customWidth="1"/>
    <col min="9920" max="9920" width="15.7109375" style="137" bestFit="1" customWidth="1"/>
    <col min="9921" max="9921" width="18" style="137" bestFit="1" customWidth="1"/>
    <col min="9922" max="9922" width="12.85546875" style="137" bestFit="1" customWidth="1"/>
    <col min="9923" max="9923" width="12.42578125" style="137" bestFit="1" customWidth="1"/>
    <col min="9924" max="9924" width="10.7109375" style="137" bestFit="1" customWidth="1"/>
    <col min="9925" max="9925" width="10.140625" style="137" customWidth="1"/>
    <col min="9926" max="9926" width="13.140625" style="137" bestFit="1" customWidth="1"/>
    <col min="9927" max="9930" width="0" style="137" hidden="1" customWidth="1"/>
    <col min="9931" max="9931" width="15.140625" style="137" bestFit="1" customWidth="1"/>
    <col min="9932" max="9932" width="13" style="137" bestFit="1" customWidth="1"/>
    <col min="9933" max="9933" width="15.28515625" style="137" bestFit="1" customWidth="1"/>
    <col min="9934" max="9934" width="12.85546875" style="137" bestFit="1" customWidth="1"/>
    <col min="9935" max="9938" width="0" style="137" hidden="1" customWidth="1"/>
    <col min="9939" max="9940" width="17.7109375" style="137" bestFit="1" customWidth="1"/>
    <col min="9941" max="9941" width="18.85546875" style="137" bestFit="1" customWidth="1"/>
    <col min="9942" max="9942" width="12.85546875" style="137" bestFit="1" customWidth="1"/>
    <col min="9943" max="9943" width="17.7109375" style="137" bestFit="1" customWidth="1"/>
    <col min="9944" max="9944" width="12.5703125" style="137" bestFit="1" customWidth="1"/>
    <col min="9945" max="9945" width="18" style="137" bestFit="1" customWidth="1"/>
    <col min="9946" max="9946" width="13" style="137" customWidth="1"/>
    <col min="9947" max="9947" width="15.140625" style="137" bestFit="1" customWidth="1"/>
    <col min="9948" max="9948" width="13" style="137" bestFit="1" customWidth="1"/>
    <col min="9949" max="9949" width="16.7109375" style="137" bestFit="1" customWidth="1"/>
    <col min="9950" max="9950" width="13.140625" style="137" bestFit="1" customWidth="1"/>
    <col min="9951" max="9953" width="12.140625" style="137" customWidth="1"/>
    <col min="9954" max="9955" width="14" style="137" customWidth="1"/>
    <col min="9956" max="9956" width="26.28515625" style="137" customWidth="1"/>
    <col min="9957" max="9957" width="15.42578125" style="137" bestFit="1" customWidth="1"/>
    <col min="9958" max="9958" width="11.140625" style="137" bestFit="1" customWidth="1"/>
    <col min="9959" max="9959" width="9.140625" style="137"/>
    <col min="9960" max="9960" width="9.28515625" style="137" bestFit="1" customWidth="1"/>
    <col min="9961" max="10108" width="9.140625" style="137"/>
    <col min="10109" max="10109" width="6" style="137" bestFit="1" customWidth="1"/>
    <col min="10110" max="10110" width="23.7109375" style="137" customWidth="1"/>
    <col min="10111" max="10111" width="19.5703125" style="137" bestFit="1" customWidth="1"/>
    <col min="10112" max="10112" width="19.7109375" style="137" bestFit="1" customWidth="1"/>
    <col min="10113" max="10113" width="18.85546875" style="137" bestFit="1" customWidth="1"/>
    <col min="10114" max="10114" width="12.85546875" style="137" bestFit="1" customWidth="1"/>
    <col min="10115" max="10115" width="17.7109375" style="137" bestFit="1" customWidth="1"/>
    <col min="10116" max="10116" width="17.5703125" style="137" bestFit="1" customWidth="1"/>
    <col min="10117" max="10117" width="18.85546875" style="137" bestFit="1" customWidth="1"/>
    <col min="10118" max="10118" width="12.42578125" style="137" bestFit="1" customWidth="1"/>
    <col min="10119" max="10119" width="15.85546875" style="137" bestFit="1" customWidth="1"/>
    <col min="10120" max="10120" width="17.7109375" style="137" bestFit="1" customWidth="1"/>
    <col min="10121" max="10121" width="18" style="137" bestFit="1" customWidth="1"/>
    <col min="10122" max="10122" width="13.5703125" style="137" customWidth="1"/>
    <col min="10123" max="10123" width="15.85546875" style="137" bestFit="1" customWidth="1"/>
    <col min="10124" max="10124" width="15.140625" style="137" bestFit="1" customWidth="1"/>
    <col min="10125" max="10125" width="18" style="137" bestFit="1" customWidth="1"/>
    <col min="10126" max="10126" width="13.140625" style="137" bestFit="1" customWidth="1"/>
    <col min="10127" max="10127" width="17.7109375" style="137" bestFit="1" customWidth="1"/>
    <col min="10128" max="10128" width="15.85546875" style="137" customWidth="1"/>
    <col min="10129" max="10129" width="18" style="137" bestFit="1" customWidth="1"/>
    <col min="10130" max="10130" width="13.5703125" style="137" customWidth="1"/>
    <col min="10131" max="10131" width="15.140625" style="137" bestFit="1" customWidth="1"/>
    <col min="10132" max="10132" width="12.85546875" style="137" bestFit="1" customWidth="1"/>
    <col min="10133" max="10133" width="15.28515625" style="137" bestFit="1" customWidth="1"/>
    <col min="10134" max="10134" width="14.85546875" style="137" bestFit="1" customWidth="1"/>
    <col min="10135" max="10136" width="17.5703125" style="137" bestFit="1" customWidth="1"/>
    <col min="10137" max="10137" width="11.140625" style="137" bestFit="1" customWidth="1"/>
    <col min="10138" max="10138" width="13.42578125" style="137" customWidth="1"/>
    <col min="10139" max="10139" width="17.7109375" style="137" bestFit="1" customWidth="1"/>
    <col min="10140" max="10140" width="17.5703125" style="137" bestFit="1" customWidth="1"/>
    <col min="10141" max="10141" width="18" style="137" bestFit="1" customWidth="1"/>
    <col min="10142" max="10144" width="12.85546875" style="137" bestFit="1" customWidth="1"/>
    <col min="10145" max="10145" width="13.85546875" style="137" bestFit="1" customWidth="1"/>
    <col min="10146" max="10147" width="12.85546875" style="137" bestFit="1" customWidth="1"/>
    <col min="10148" max="10148" width="11" style="137" bestFit="1" customWidth="1"/>
    <col min="10149" max="10149" width="13.85546875" style="137" bestFit="1" customWidth="1"/>
    <col min="10150" max="10150" width="14.85546875" style="137" bestFit="1" customWidth="1"/>
    <col min="10151" max="10151" width="17.7109375" style="137" bestFit="1" customWidth="1"/>
    <col min="10152" max="10152" width="15.140625" style="137" bestFit="1" customWidth="1"/>
    <col min="10153" max="10153" width="16.7109375" style="137" bestFit="1" customWidth="1"/>
    <col min="10154" max="10154" width="15.7109375" style="137" bestFit="1" customWidth="1"/>
    <col min="10155" max="10155" width="17.7109375" style="137" bestFit="1" customWidth="1"/>
    <col min="10156" max="10156" width="15.7109375" style="137" bestFit="1" customWidth="1"/>
    <col min="10157" max="10157" width="18" style="137" bestFit="1" customWidth="1"/>
    <col min="10158" max="10158" width="13.140625" style="137" bestFit="1" customWidth="1"/>
    <col min="10159" max="10159" width="17.7109375" style="137" bestFit="1" customWidth="1"/>
    <col min="10160" max="10160" width="15.140625" style="137" bestFit="1" customWidth="1"/>
    <col min="10161" max="10161" width="18" style="137" bestFit="1" customWidth="1"/>
    <col min="10162" max="10162" width="15.7109375" style="137" bestFit="1" customWidth="1"/>
    <col min="10163" max="10164" width="15.140625" style="137" bestFit="1" customWidth="1"/>
    <col min="10165" max="10165" width="15.7109375" style="137" bestFit="1" customWidth="1"/>
    <col min="10166" max="10166" width="12.85546875" style="137" customWidth="1"/>
    <col min="10167" max="10167" width="17.7109375" style="137" bestFit="1" customWidth="1"/>
    <col min="10168" max="10168" width="15.85546875" style="137" bestFit="1" customWidth="1"/>
    <col min="10169" max="10169" width="18" style="137" bestFit="1" customWidth="1"/>
    <col min="10170" max="10170" width="10.5703125" style="137" bestFit="1" customWidth="1"/>
    <col min="10171" max="10171" width="17.7109375" style="137" bestFit="1" customWidth="1"/>
    <col min="10172" max="10172" width="15.140625" style="137" bestFit="1" customWidth="1"/>
    <col min="10173" max="10173" width="18" style="137" bestFit="1" customWidth="1"/>
    <col min="10174" max="10174" width="15.7109375" style="137" bestFit="1" customWidth="1"/>
    <col min="10175" max="10175" width="17.7109375" style="137" bestFit="1" customWidth="1"/>
    <col min="10176" max="10176" width="15.7109375" style="137" bestFit="1" customWidth="1"/>
    <col min="10177" max="10177" width="18" style="137" bestFit="1" customWidth="1"/>
    <col min="10178" max="10178" width="12.85546875" style="137" bestFit="1" customWidth="1"/>
    <col min="10179" max="10179" width="12.42578125" style="137" bestFit="1" customWidth="1"/>
    <col min="10180" max="10180" width="10.7109375" style="137" bestFit="1" customWidth="1"/>
    <col min="10181" max="10181" width="10.140625" style="137" customWidth="1"/>
    <col min="10182" max="10182" width="13.140625" style="137" bestFit="1" customWidth="1"/>
    <col min="10183" max="10186" width="0" style="137" hidden="1" customWidth="1"/>
    <col min="10187" max="10187" width="15.140625" style="137" bestFit="1" customWidth="1"/>
    <col min="10188" max="10188" width="13" style="137" bestFit="1" customWidth="1"/>
    <col min="10189" max="10189" width="15.28515625" style="137" bestFit="1" customWidth="1"/>
    <col min="10190" max="10190" width="12.85546875" style="137" bestFit="1" customWidth="1"/>
    <col min="10191" max="10194" width="0" style="137" hidden="1" customWidth="1"/>
    <col min="10195" max="10196" width="17.7109375" style="137" bestFit="1" customWidth="1"/>
    <col min="10197" max="10197" width="18.85546875" style="137" bestFit="1" customWidth="1"/>
    <col min="10198" max="10198" width="12.85546875" style="137" bestFit="1" customWidth="1"/>
    <col min="10199" max="10199" width="17.7109375" style="137" bestFit="1" customWidth="1"/>
    <col min="10200" max="10200" width="12.5703125" style="137" bestFit="1" customWidth="1"/>
    <col min="10201" max="10201" width="18" style="137" bestFit="1" customWidth="1"/>
    <col min="10202" max="10202" width="13" style="137" customWidth="1"/>
    <col min="10203" max="10203" width="15.140625" style="137" bestFit="1" customWidth="1"/>
    <col min="10204" max="10204" width="13" style="137" bestFit="1" customWidth="1"/>
    <col min="10205" max="10205" width="16.7109375" style="137" bestFit="1" customWidth="1"/>
    <col min="10206" max="10206" width="13.140625" style="137" bestFit="1" customWidth="1"/>
    <col min="10207" max="10209" width="12.140625" style="137" customWidth="1"/>
    <col min="10210" max="10211" width="14" style="137" customWidth="1"/>
    <col min="10212" max="10212" width="26.28515625" style="137" customWidth="1"/>
    <col min="10213" max="10213" width="15.42578125" style="137" bestFit="1" customWidth="1"/>
    <col min="10214" max="10214" width="11.140625" style="137" bestFit="1" customWidth="1"/>
    <col min="10215" max="10215" width="9.140625" style="137"/>
    <col min="10216" max="10216" width="9.28515625" style="137" bestFit="1" customWidth="1"/>
    <col min="10217" max="10364" width="9.140625" style="137"/>
    <col min="10365" max="10365" width="6" style="137" bestFit="1" customWidth="1"/>
    <col min="10366" max="10366" width="23.7109375" style="137" customWidth="1"/>
    <col min="10367" max="10367" width="19.5703125" style="137" bestFit="1" customWidth="1"/>
    <col min="10368" max="10368" width="19.7109375" style="137" bestFit="1" customWidth="1"/>
    <col min="10369" max="10369" width="18.85546875" style="137" bestFit="1" customWidth="1"/>
    <col min="10370" max="10370" width="12.85546875" style="137" bestFit="1" customWidth="1"/>
    <col min="10371" max="10371" width="17.7109375" style="137" bestFit="1" customWidth="1"/>
    <col min="10372" max="10372" width="17.5703125" style="137" bestFit="1" customWidth="1"/>
    <col min="10373" max="10373" width="18.85546875" style="137" bestFit="1" customWidth="1"/>
    <col min="10374" max="10374" width="12.42578125" style="137" bestFit="1" customWidth="1"/>
    <col min="10375" max="10375" width="15.85546875" style="137" bestFit="1" customWidth="1"/>
    <col min="10376" max="10376" width="17.7109375" style="137" bestFit="1" customWidth="1"/>
    <col min="10377" max="10377" width="18" style="137" bestFit="1" customWidth="1"/>
    <col min="10378" max="10378" width="13.5703125" style="137" customWidth="1"/>
    <col min="10379" max="10379" width="15.85546875" style="137" bestFit="1" customWidth="1"/>
    <col min="10380" max="10380" width="15.140625" style="137" bestFit="1" customWidth="1"/>
    <col min="10381" max="10381" width="18" style="137" bestFit="1" customWidth="1"/>
    <col min="10382" max="10382" width="13.140625" style="137" bestFit="1" customWidth="1"/>
    <col min="10383" max="10383" width="17.7109375" style="137" bestFit="1" customWidth="1"/>
    <col min="10384" max="10384" width="15.85546875" style="137" customWidth="1"/>
    <col min="10385" max="10385" width="18" style="137" bestFit="1" customWidth="1"/>
    <col min="10386" max="10386" width="13.5703125" style="137" customWidth="1"/>
    <col min="10387" max="10387" width="15.140625" style="137" bestFit="1" customWidth="1"/>
    <col min="10388" max="10388" width="12.85546875" style="137" bestFit="1" customWidth="1"/>
    <col min="10389" max="10389" width="15.28515625" style="137" bestFit="1" customWidth="1"/>
    <col min="10390" max="10390" width="14.85546875" style="137" bestFit="1" customWidth="1"/>
    <col min="10391" max="10392" width="17.5703125" style="137" bestFit="1" customWidth="1"/>
    <col min="10393" max="10393" width="11.140625" style="137" bestFit="1" customWidth="1"/>
    <col min="10394" max="10394" width="13.42578125" style="137" customWidth="1"/>
    <col min="10395" max="10395" width="17.7109375" style="137" bestFit="1" customWidth="1"/>
    <col min="10396" max="10396" width="17.5703125" style="137" bestFit="1" customWidth="1"/>
    <col min="10397" max="10397" width="18" style="137" bestFit="1" customWidth="1"/>
    <col min="10398" max="10400" width="12.85546875" style="137" bestFit="1" customWidth="1"/>
    <col min="10401" max="10401" width="13.85546875" style="137" bestFit="1" customWidth="1"/>
    <col min="10402" max="10403" width="12.85546875" style="137" bestFit="1" customWidth="1"/>
    <col min="10404" max="10404" width="11" style="137" bestFit="1" customWidth="1"/>
    <col min="10405" max="10405" width="13.85546875" style="137" bestFit="1" customWidth="1"/>
    <col min="10406" max="10406" width="14.85546875" style="137" bestFit="1" customWidth="1"/>
    <col min="10407" max="10407" width="17.7109375" style="137" bestFit="1" customWidth="1"/>
    <col min="10408" max="10408" width="15.140625" style="137" bestFit="1" customWidth="1"/>
    <col min="10409" max="10409" width="16.7109375" style="137" bestFit="1" customWidth="1"/>
    <col min="10410" max="10410" width="15.7109375" style="137" bestFit="1" customWidth="1"/>
    <col min="10411" max="10411" width="17.7109375" style="137" bestFit="1" customWidth="1"/>
    <col min="10412" max="10412" width="15.7109375" style="137" bestFit="1" customWidth="1"/>
    <col min="10413" max="10413" width="18" style="137" bestFit="1" customWidth="1"/>
    <col min="10414" max="10414" width="13.140625" style="137" bestFit="1" customWidth="1"/>
    <col min="10415" max="10415" width="17.7109375" style="137" bestFit="1" customWidth="1"/>
    <col min="10416" max="10416" width="15.140625" style="137" bestFit="1" customWidth="1"/>
    <col min="10417" max="10417" width="18" style="137" bestFit="1" customWidth="1"/>
    <col min="10418" max="10418" width="15.7109375" style="137" bestFit="1" customWidth="1"/>
    <col min="10419" max="10420" width="15.140625" style="137" bestFit="1" customWidth="1"/>
    <col min="10421" max="10421" width="15.7109375" style="137" bestFit="1" customWidth="1"/>
    <col min="10422" max="10422" width="12.85546875" style="137" customWidth="1"/>
    <col min="10423" max="10423" width="17.7109375" style="137" bestFit="1" customWidth="1"/>
    <col min="10424" max="10424" width="15.85546875" style="137" bestFit="1" customWidth="1"/>
    <col min="10425" max="10425" width="18" style="137" bestFit="1" customWidth="1"/>
    <col min="10426" max="10426" width="10.5703125" style="137" bestFit="1" customWidth="1"/>
    <col min="10427" max="10427" width="17.7109375" style="137" bestFit="1" customWidth="1"/>
    <col min="10428" max="10428" width="15.140625" style="137" bestFit="1" customWidth="1"/>
    <col min="10429" max="10429" width="18" style="137" bestFit="1" customWidth="1"/>
    <col min="10430" max="10430" width="15.7109375" style="137" bestFit="1" customWidth="1"/>
    <col min="10431" max="10431" width="17.7109375" style="137" bestFit="1" customWidth="1"/>
    <col min="10432" max="10432" width="15.7109375" style="137" bestFit="1" customWidth="1"/>
    <col min="10433" max="10433" width="18" style="137" bestFit="1" customWidth="1"/>
    <col min="10434" max="10434" width="12.85546875" style="137" bestFit="1" customWidth="1"/>
    <col min="10435" max="10435" width="12.42578125" style="137" bestFit="1" customWidth="1"/>
    <col min="10436" max="10436" width="10.7109375" style="137" bestFit="1" customWidth="1"/>
    <col min="10437" max="10437" width="10.140625" style="137" customWidth="1"/>
    <col min="10438" max="10438" width="13.140625" style="137" bestFit="1" customWidth="1"/>
    <col min="10439" max="10442" width="0" style="137" hidden="1" customWidth="1"/>
    <col min="10443" max="10443" width="15.140625" style="137" bestFit="1" customWidth="1"/>
    <col min="10444" max="10444" width="13" style="137" bestFit="1" customWidth="1"/>
    <col min="10445" max="10445" width="15.28515625" style="137" bestFit="1" customWidth="1"/>
    <col min="10446" max="10446" width="12.85546875" style="137" bestFit="1" customWidth="1"/>
    <col min="10447" max="10450" width="0" style="137" hidden="1" customWidth="1"/>
    <col min="10451" max="10452" width="17.7109375" style="137" bestFit="1" customWidth="1"/>
    <col min="10453" max="10453" width="18.85546875" style="137" bestFit="1" customWidth="1"/>
    <col min="10454" max="10454" width="12.85546875" style="137" bestFit="1" customWidth="1"/>
    <col min="10455" max="10455" width="17.7109375" style="137" bestFit="1" customWidth="1"/>
    <col min="10456" max="10456" width="12.5703125" style="137" bestFit="1" customWidth="1"/>
    <col min="10457" max="10457" width="18" style="137" bestFit="1" customWidth="1"/>
    <col min="10458" max="10458" width="13" style="137" customWidth="1"/>
    <col min="10459" max="10459" width="15.140625" style="137" bestFit="1" customWidth="1"/>
    <col min="10460" max="10460" width="13" style="137" bestFit="1" customWidth="1"/>
    <col min="10461" max="10461" width="16.7109375" style="137" bestFit="1" customWidth="1"/>
    <col min="10462" max="10462" width="13.140625" style="137" bestFit="1" customWidth="1"/>
    <col min="10463" max="10465" width="12.140625" style="137" customWidth="1"/>
    <col min="10466" max="10467" width="14" style="137" customWidth="1"/>
    <col min="10468" max="10468" width="26.28515625" style="137" customWidth="1"/>
    <col min="10469" max="10469" width="15.42578125" style="137" bestFit="1" customWidth="1"/>
    <col min="10470" max="10470" width="11.140625" style="137" bestFit="1" customWidth="1"/>
    <col min="10471" max="10471" width="9.140625" style="137"/>
    <col min="10472" max="10472" width="9.28515625" style="137" bestFit="1" customWidth="1"/>
    <col min="10473" max="10620" width="9.140625" style="137"/>
    <col min="10621" max="10621" width="6" style="137" bestFit="1" customWidth="1"/>
    <col min="10622" max="10622" width="23.7109375" style="137" customWidth="1"/>
    <col min="10623" max="10623" width="19.5703125" style="137" bestFit="1" customWidth="1"/>
    <col min="10624" max="10624" width="19.7109375" style="137" bestFit="1" customWidth="1"/>
    <col min="10625" max="10625" width="18.85546875" style="137" bestFit="1" customWidth="1"/>
    <col min="10626" max="10626" width="12.85546875" style="137" bestFit="1" customWidth="1"/>
    <col min="10627" max="10627" width="17.7109375" style="137" bestFit="1" customWidth="1"/>
    <col min="10628" max="10628" width="17.5703125" style="137" bestFit="1" customWidth="1"/>
    <col min="10629" max="10629" width="18.85546875" style="137" bestFit="1" customWidth="1"/>
    <col min="10630" max="10630" width="12.42578125" style="137" bestFit="1" customWidth="1"/>
    <col min="10631" max="10631" width="15.85546875" style="137" bestFit="1" customWidth="1"/>
    <col min="10632" max="10632" width="17.7109375" style="137" bestFit="1" customWidth="1"/>
    <col min="10633" max="10633" width="18" style="137" bestFit="1" customWidth="1"/>
    <col min="10634" max="10634" width="13.5703125" style="137" customWidth="1"/>
    <col min="10635" max="10635" width="15.85546875" style="137" bestFit="1" customWidth="1"/>
    <col min="10636" max="10636" width="15.140625" style="137" bestFit="1" customWidth="1"/>
    <col min="10637" max="10637" width="18" style="137" bestFit="1" customWidth="1"/>
    <col min="10638" max="10638" width="13.140625" style="137" bestFit="1" customWidth="1"/>
    <col min="10639" max="10639" width="17.7109375" style="137" bestFit="1" customWidth="1"/>
    <col min="10640" max="10640" width="15.85546875" style="137" customWidth="1"/>
    <col min="10641" max="10641" width="18" style="137" bestFit="1" customWidth="1"/>
    <col min="10642" max="10642" width="13.5703125" style="137" customWidth="1"/>
    <col min="10643" max="10643" width="15.140625" style="137" bestFit="1" customWidth="1"/>
    <col min="10644" max="10644" width="12.85546875" style="137" bestFit="1" customWidth="1"/>
    <col min="10645" max="10645" width="15.28515625" style="137" bestFit="1" customWidth="1"/>
    <col min="10646" max="10646" width="14.85546875" style="137" bestFit="1" customWidth="1"/>
    <col min="10647" max="10648" width="17.5703125" style="137" bestFit="1" customWidth="1"/>
    <col min="10649" max="10649" width="11.140625" style="137" bestFit="1" customWidth="1"/>
    <col min="10650" max="10650" width="13.42578125" style="137" customWidth="1"/>
    <col min="10651" max="10651" width="17.7109375" style="137" bestFit="1" customWidth="1"/>
    <col min="10652" max="10652" width="17.5703125" style="137" bestFit="1" customWidth="1"/>
    <col min="10653" max="10653" width="18" style="137" bestFit="1" customWidth="1"/>
    <col min="10654" max="10656" width="12.85546875" style="137" bestFit="1" customWidth="1"/>
    <col min="10657" max="10657" width="13.85546875" style="137" bestFit="1" customWidth="1"/>
    <col min="10658" max="10659" width="12.85546875" style="137" bestFit="1" customWidth="1"/>
    <col min="10660" max="10660" width="11" style="137" bestFit="1" customWidth="1"/>
    <col min="10661" max="10661" width="13.85546875" style="137" bestFit="1" customWidth="1"/>
    <col min="10662" max="10662" width="14.85546875" style="137" bestFit="1" customWidth="1"/>
    <col min="10663" max="10663" width="17.7109375" style="137" bestFit="1" customWidth="1"/>
    <col min="10664" max="10664" width="15.140625" style="137" bestFit="1" customWidth="1"/>
    <col min="10665" max="10665" width="16.7109375" style="137" bestFit="1" customWidth="1"/>
    <col min="10666" max="10666" width="15.7109375" style="137" bestFit="1" customWidth="1"/>
    <col min="10667" max="10667" width="17.7109375" style="137" bestFit="1" customWidth="1"/>
    <col min="10668" max="10668" width="15.7109375" style="137" bestFit="1" customWidth="1"/>
    <col min="10669" max="10669" width="18" style="137" bestFit="1" customWidth="1"/>
    <col min="10670" max="10670" width="13.140625" style="137" bestFit="1" customWidth="1"/>
    <col min="10671" max="10671" width="17.7109375" style="137" bestFit="1" customWidth="1"/>
    <col min="10672" max="10672" width="15.140625" style="137" bestFit="1" customWidth="1"/>
    <col min="10673" max="10673" width="18" style="137" bestFit="1" customWidth="1"/>
    <col min="10674" max="10674" width="15.7109375" style="137" bestFit="1" customWidth="1"/>
    <col min="10675" max="10676" width="15.140625" style="137" bestFit="1" customWidth="1"/>
    <col min="10677" max="10677" width="15.7109375" style="137" bestFit="1" customWidth="1"/>
    <col min="10678" max="10678" width="12.85546875" style="137" customWidth="1"/>
    <col min="10679" max="10679" width="17.7109375" style="137" bestFit="1" customWidth="1"/>
    <col min="10680" max="10680" width="15.85546875" style="137" bestFit="1" customWidth="1"/>
    <col min="10681" max="10681" width="18" style="137" bestFit="1" customWidth="1"/>
    <col min="10682" max="10682" width="10.5703125" style="137" bestFit="1" customWidth="1"/>
    <col min="10683" max="10683" width="17.7109375" style="137" bestFit="1" customWidth="1"/>
    <col min="10684" max="10684" width="15.140625" style="137" bestFit="1" customWidth="1"/>
    <col min="10685" max="10685" width="18" style="137" bestFit="1" customWidth="1"/>
    <col min="10686" max="10686" width="15.7109375" style="137" bestFit="1" customWidth="1"/>
    <col min="10687" max="10687" width="17.7109375" style="137" bestFit="1" customWidth="1"/>
    <col min="10688" max="10688" width="15.7109375" style="137" bestFit="1" customWidth="1"/>
    <col min="10689" max="10689" width="18" style="137" bestFit="1" customWidth="1"/>
    <col min="10690" max="10690" width="12.85546875" style="137" bestFit="1" customWidth="1"/>
    <col min="10691" max="10691" width="12.42578125" style="137" bestFit="1" customWidth="1"/>
    <col min="10692" max="10692" width="10.7109375" style="137" bestFit="1" customWidth="1"/>
    <col min="10693" max="10693" width="10.140625" style="137" customWidth="1"/>
    <col min="10694" max="10694" width="13.140625" style="137" bestFit="1" customWidth="1"/>
    <col min="10695" max="10698" width="0" style="137" hidden="1" customWidth="1"/>
    <col min="10699" max="10699" width="15.140625" style="137" bestFit="1" customWidth="1"/>
    <col min="10700" max="10700" width="13" style="137" bestFit="1" customWidth="1"/>
    <col min="10701" max="10701" width="15.28515625" style="137" bestFit="1" customWidth="1"/>
    <col min="10702" max="10702" width="12.85546875" style="137" bestFit="1" customWidth="1"/>
    <col min="10703" max="10706" width="0" style="137" hidden="1" customWidth="1"/>
    <col min="10707" max="10708" width="17.7109375" style="137" bestFit="1" customWidth="1"/>
    <col min="10709" max="10709" width="18.85546875" style="137" bestFit="1" customWidth="1"/>
    <col min="10710" max="10710" width="12.85546875" style="137" bestFit="1" customWidth="1"/>
    <col min="10711" max="10711" width="17.7109375" style="137" bestFit="1" customWidth="1"/>
    <col min="10712" max="10712" width="12.5703125" style="137" bestFit="1" customWidth="1"/>
    <col min="10713" max="10713" width="18" style="137" bestFit="1" customWidth="1"/>
    <col min="10714" max="10714" width="13" style="137" customWidth="1"/>
    <col min="10715" max="10715" width="15.140625" style="137" bestFit="1" customWidth="1"/>
    <col min="10716" max="10716" width="13" style="137" bestFit="1" customWidth="1"/>
    <col min="10717" max="10717" width="16.7109375" style="137" bestFit="1" customWidth="1"/>
    <col min="10718" max="10718" width="13.140625" style="137" bestFit="1" customWidth="1"/>
    <col min="10719" max="10721" width="12.140625" style="137" customWidth="1"/>
    <col min="10722" max="10723" width="14" style="137" customWidth="1"/>
    <col min="10724" max="10724" width="26.28515625" style="137" customWidth="1"/>
    <col min="10725" max="10725" width="15.42578125" style="137" bestFit="1" customWidth="1"/>
    <col min="10726" max="10726" width="11.140625" style="137" bestFit="1" customWidth="1"/>
    <col min="10727" max="10727" width="9.140625" style="137"/>
    <col min="10728" max="10728" width="9.28515625" style="137" bestFit="1" customWidth="1"/>
    <col min="10729" max="10876" width="9.140625" style="137"/>
    <col min="10877" max="10877" width="6" style="137" bestFit="1" customWidth="1"/>
    <col min="10878" max="10878" width="23.7109375" style="137" customWidth="1"/>
    <col min="10879" max="10879" width="19.5703125" style="137" bestFit="1" customWidth="1"/>
    <col min="10880" max="10880" width="19.7109375" style="137" bestFit="1" customWidth="1"/>
    <col min="10881" max="10881" width="18.85546875" style="137" bestFit="1" customWidth="1"/>
    <col min="10882" max="10882" width="12.85546875" style="137" bestFit="1" customWidth="1"/>
    <col min="10883" max="10883" width="17.7109375" style="137" bestFit="1" customWidth="1"/>
    <col min="10884" max="10884" width="17.5703125" style="137" bestFit="1" customWidth="1"/>
    <col min="10885" max="10885" width="18.85546875" style="137" bestFit="1" customWidth="1"/>
    <col min="10886" max="10886" width="12.42578125" style="137" bestFit="1" customWidth="1"/>
    <col min="10887" max="10887" width="15.85546875" style="137" bestFit="1" customWidth="1"/>
    <col min="10888" max="10888" width="17.7109375" style="137" bestFit="1" customWidth="1"/>
    <col min="10889" max="10889" width="18" style="137" bestFit="1" customWidth="1"/>
    <col min="10890" max="10890" width="13.5703125" style="137" customWidth="1"/>
    <col min="10891" max="10891" width="15.85546875" style="137" bestFit="1" customWidth="1"/>
    <col min="10892" max="10892" width="15.140625" style="137" bestFit="1" customWidth="1"/>
    <col min="10893" max="10893" width="18" style="137" bestFit="1" customWidth="1"/>
    <col min="10894" max="10894" width="13.140625" style="137" bestFit="1" customWidth="1"/>
    <col min="10895" max="10895" width="17.7109375" style="137" bestFit="1" customWidth="1"/>
    <col min="10896" max="10896" width="15.85546875" style="137" customWidth="1"/>
    <col min="10897" max="10897" width="18" style="137" bestFit="1" customWidth="1"/>
    <col min="10898" max="10898" width="13.5703125" style="137" customWidth="1"/>
    <col min="10899" max="10899" width="15.140625" style="137" bestFit="1" customWidth="1"/>
    <col min="10900" max="10900" width="12.85546875" style="137" bestFit="1" customWidth="1"/>
    <col min="10901" max="10901" width="15.28515625" style="137" bestFit="1" customWidth="1"/>
    <col min="10902" max="10902" width="14.85546875" style="137" bestFit="1" customWidth="1"/>
    <col min="10903" max="10904" width="17.5703125" style="137" bestFit="1" customWidth="1"/>
    <col min="10905" max="10905" width="11.140625" style="137" bestFit="1" customWidth="1"/>
    <col min="10906" max="10906" width="13.42578125" style="137" customWidth="1"/>
    <col min="10907" max="10907" width="17.7109375" style="137" bestFit="1" customWidth="1"/>
    <col min="10908" max="10908" width="17.5703125" style="137" bestFit="1" customWidth="1"/>
    <col min="10909" max="10909" width="18" style="137" bestFit="1" customWidth="1"/>
    <col min="10910" max="10912" width="12.85546875" style="137" bestFit="1" customWidth="1"/>
    <col min="10913" max="10913" width="13.85546875" style="137" bestFit="1" customWidth="1"/>
    <col min="10914" max="10915" width="12.85546875" style="137" bestFit="1" customWidth="1"/>
    <col min="10916" max="10916" width="11" style="137" bestFit="1" customWidth="1"/>
    <col min="10917" max="10917" width="13.85546875" style="137" bestFit="1" customWidth="1"/>
    <col min="10918" max="10918" width="14.85546875" style="137" bestFit="1" customWidth="1"/>
    <col min="10919" max="10919" width="17.7109375" style="137" bestFit="1" customWidth="1"/>
    <col min="10920" max="10920" width="15.140625" style="137" bestFit="1" customWidth="1"/>
    <col min="10921" max="10921" width="16.7109375" style="137" bestFit="1" customWidth="1"/>
    <col min="10922" max="10922" width="15.7109375" style="137" bestFit="1" customWidth="1"/>
    <col min="10923" max="10923" width="17.7109375" style="137" bestFit="1" customWidth="1"/>
    <col min="10924" max="10924" width="15.7109375" style="137" bestFit="1" customWidth="1"/>
    <col min="10925" max="10925" width="18" style="137" bestFit="1" customWidth="1"/>
    <col min="10926" max="10926" width="13.140625" style="137" bestFit="1" customWidth="1"/>
    <col min="10927" max="10927" width="17.7109375" style="137" bestFit="1" customWidth="1"/>
    <col min="10928" max="10928" width="15.140625" style="137" bestFit="1" customWidth="1"/>
    <col min="10929" max="10929" width="18" style="137" bestFit="1" customWidth="1"/>
    <col min="10930" max="10930" width="15.7109375" style="137" bestFit="1" customWidth="1"/>
    <col min="10931" max="10932" width="15.140625" style="137" bestFit="1" customWidth="1"/>
    <col min="10933" max="10933" width="15.7109375" style="137" bestFit="1" customWidth="1"/>
    <col min="10934" max="10934" width="12.85546875" style="137" customWidth="1"/>
    <col min="10935" max="10935" width="17.7109375" style="137" bestFit="1" customWidth="1"/>
    <col min="10936" max="10936" width="15.85546875" style="137" bestFit="1" customWidth="1"/>
    <col min="10937" max="10937" width="18" style="137" bestFit="1" customWidth="1"/>
    <col min="10938" max="10938" width="10.5703125" style="137" bestFit="1" customWidth="1"/>
    <col min="10939" max="10939" width="17.7109375" style="137" bestFit="1" customWidth="1"/>
    <col min="10940" max="10940" width="15.140625" style="137" bestFit="1" customWidth="1"/>
    <col min="10941" max="10941" width="18" style="137" bestFit="1" customWidth="1"/>
    <col min="10942" max="10942" width="15.7109375" style="137" bestFit="1" customWidth="1"/>
    <col min="10943" max="10943" width="17.7109375" style="137" bestFit="1" customWidth="1"/>
    <col min="10944" max="10944" width="15.7109375" style="137" bestFit="1" customWidth="1"/>
    <col min="10945" max="10945" width="18" style="137" bestFit="1" customWidth="1"/>
    <col min="10946" max="10946" width="12.85546875" style="137" bestFit="1" customWidth="1"/>
    <col min="10947" max="10947" width="12.42578125" style="137" bestFit="1" customWidth="1"/>
    <col min="10948" max="10948" width="10.7109375" style="137" bestFit="1" customWidth="1"/>
    <col min="10949" max="10949" width="10.140625" style="137" customWidth="1"/>
    <col min="10950" max="10950" width="13.140625" style="137" bestFit="1" customWidth="1"/>
    <col min="10951" max="10954" width="0" style="137" hidden="1" customWidth="1"/>
    <col min="10955" max="10955" width="15.140625" style="137" bestFit="1" customWidth="1"/>
    <col min="10956" max="10956" width="13" style="137" bestFit="1" customWidth="1"/>
    <col min="10957" max="10957" width="15.28515625" style="137" bestFit="1" customWidth="1"/>
    <col min="10958" max="10958" width="12.85546875" style="137" bestFit="1" customWidth="1"/>
    <col min="10959" max="10962" width="0" style="137" hidden="1" customWidth="1"/>
    <col min="10963" max="10964" width="17.7109375" style="137" bestFit="1" customWidth="1"/>
    <col min="10965" max="10965" width="18.85546875" style="137" bestFit="1" customWidth="1"/>
    <col min="10966" max="10966" width="12.85546875" style="137" bestFit="1" customWidth="1"/>
    <col min="10967" max="10967" width="17.7109375" style="137" bestFit="1" customWidth="1"/>
    <col min="10968" max="10968" width="12.5703125" style="137" bestFit="1" customWidth="1"/>
    <col min="10969" max="10969" width="18" style="137" bestFit="1" customWidth="1"/>
    <col min="10970" max="10970" width="13" style="137" customWidth="1"/>
    <col min="10971" max="10971" width="15.140625" style="137" bestFit="1" customWidth="1"/>
    <col min="10972" max="10972" width="13" style="137" bestFit="1" customWidth="1"/>
    <col min="10973" max="10973" width="16.7109375" style="137" bestFit="1" customWidth="1"/>
    <col min="10974" max="10974" width="13.140625" style="137" bestFit="1" customWidth="1"/>
    <col min="10975" max="10977" width="12.140625" style="137" customWidth="1"/>
    <col min="10978" max="10979" width="14" style="137" customWidth="1"/>
    <col min="10980" max="10980" width="26.28515625" style="137" customWidth="1"/>
    <col min="10981" max="10981" width="15.42578125" style="137" bestFit="1" customWidth="1"/>
    <col min="10982" max="10982" width="11.140625" style="137" bestFit="1" customWidth="1"/>
    <col min="10983" max="10983" width="9.140625" style="137"/>
    <col min="10984" max="10984" width="9.28515625" style="137" bestFit="1" customWidth="1"/>
    <col min="10985" max="11132" width="9.140625" style="137"/>
    <col min="11133" max="11133" width="6" style="137" bestFit="1" customWidth="1"/>
    <col min="11134" max="11134" width="23.7109375" style="137" customWidth="1"/>
    <col min="11135" max="11135" width="19.5703125" style="137" bestFit="1" customWidth="1"/>
    <col min="11136" max="11136" width="19.7109375" style="137" bestFit="1" customWidth="1"/>
    <col min="11137" max="11137" width="18.85546875" style="137" bestFit="1" customWidth="1"/>
    <col min="11138" max="11138" width="12.85546875" style="137" bestFit="1" customWidth="1"/>
    <col min="11139" max="11139" width="17.7109375" style="137" bestFit="1" customWidth="1"/>
    <col min="11140" max="11140" width="17.5703125" style="137" bestFit="1" customWidth="1"/>
    <col min="11141" max="11141" width="18.85546875" style="137" bestFit="1" customWidth="1"/>
    <col min="11142" max="11142" width="12.42578125" style="137" bestFit="1" customWidth="1"/>
    <col min="11143" max="11143" width="15.85546875" style="137" bestFit="1" customWidth="1"/>
    <col min="11144" max="11144" width="17.7109375" style="137" bestFit="1" customWidth="1"/>
    <col min="11145" max="11145" width="18" style="137" bestFit="1" customWidth="1"/>
    <col min="11146" max="11146" width="13.5703125" style="137" customWidth="1"/>
    <col min="11147" max="11147" width="15.85546875" style="137" bestFit="1" customWidth="1"/>
    <col min="11148" max="11148" width="15.140625" style="137" bestFit="1" customWidth="1"/>
    <col min="11149" max="11149" width="18" style="137" bestFit="1" customWidth="1"/>
    <col min="11150" max="11150" width="13.140625" style="137" bestFit="1" customWidth="1"/>
    <col min="11151" max="11151" width="17.7109375" style="137" bestFit="1" customWidth="1"/>
    <col min="11152" max="11152" width="15.85546875" style="137" customWidth="1"/>
    <col min="11153" max="11153" width="18" style="137" bestFit="1" customWidth="1"/>
    <col min="11154" max="11154" width="13.5703125" style="137" customWidth="1"/>
    <col min="11155" max="11155" width="15.140625" style="137" bestFit="1" customWidth="1"/>
    <col min="11156" max="11156" width="12.85546875" style="137" bestFit="1" customWidth="1"/>
    <col min="11157" max="11157" width="15.28515625" style="137" bestFit="1" customWidth="1"/>
    <col min="11158" max="11158" width="14.85546875" style="137" bestFit="1" customWidth="1"/>
    <col min="11159" max="11160" width="17.5703125" style="137" bestFit="1" customWidth="1"/>
    <col min="11161" max="11161" width="11.140625" style="137" bestFit="1" customWidth="1"/>
    <col min="11162" max="11162" width="13.42578125" style="137" customWidth="1"/>
    <col min="11163" max="11163" width="17.7109375" style="137" bestFit="1" customWidth="1"/>
    <col min="11164" max="11164" width="17.5703125" style="137" bestFit="1" customWidth="1"/>
    <col min="11165" max="11165" width="18" style="137" bestFit="1" customWidth="1"/>
    <col min="11166" max="11168" width="12.85546875" style="137" bestFit="1" customWidth="1"/>
    <col min="11169" max="11169" width="13.85546875" style="137" bestFit="1" customWidth="1"/>
    <col min="11170" max="11171" width="12.85546875" style="137" bestFit="1" customWidth="1"/>
    <col min="11172" max="11172" width="11" style="137" bestFit="1" customWidth="1"/>
    <col min="11173" max="11173" width="13.85546875" style="137" bestFit="1" customWidth="1"/>
    <col min="11174" max="11174" width="14.85546875" style="137" bestFit="1" customWidth="1"/>
    <col min="11175" max="11175" width="17.7109375" style="137" bestFit="1" customWidth="1"/>
    <col min="11176" max="11176" width="15.140625" style="137" bestFit="1" customWidth="1"/>
    <col min="11177" max="11177" width="16.7109375" style="137" bestFit="1" customWidth="1"/>
    <col min="11178" max="11178" width="15.7109375" style="137" bestFit="1" customWidth="1"/>
    <col min="11179" max="11179" width="17.7109375" style="137" bestFit="1" customWidth="1"/>
    <col min="11180" max="11180" width="15.7109375" style="137" bestFit="1" customWidth="1"/>
    <col min="11181" max="11181" width="18" style="137" bestFit="1" customWidth="1"/>
    <col min="11182" max="11182" width="13.140625" style="137" bestFit="1" customWidth="1"/>
    <col min="11183" max="11183" width="17.7109375" style="137" bestFit="1" customWidth="1"/>
    <col min="11184" max="11184" width="15.140625" style="137" bestFit="1" customWidth="1"/>
    <col min="11185" max="11185" width="18" style="137" bestFit="1" customWidth="1"/>
    <col min="11186" max="11186" width="15.7109375" style="137" bestFit="1" customWidth="1"/>
    <col min="11187" max="11188" width="15.140625" style="137" bestFit="1" customWidth="1"/>
    <col min="11189" max="11189" width="15.7109375" style="137" bestFit="1" customWidth="1"/>
    <col min="11190" max="11190" width="12.85546875" style="137" customWidth="1"/>
    <col min="11191" max="11191" width="17.7109375" style="137" bestFit="1" customWidth="1"/>
    <col min="11192" max="11192" width="15.85546875" style="137" bestFit="1" customWidth="1"/>
    <col min="11193" max="11193" width="18" style="137" bestFit="1" customWidth="1"/>
    <col min="11194" max="11194" width="10.5703125" style="137" bestFit="1" customWidth="1"/>
    <col min="11195" max="11195" width="17.7109375" style="137" bestFit="1" customWidth="1"/>
    <col min="11196" max="11196" width="15.140625" style="137" bestFit="1" customWidth="1"/>
    <col min="11197" max="11197" width="18" style="137" bestFit="1" customWidth="1"/>
    <col min="11198" max="11198" width="15.7109375" style="137" bestFit="1" customWidth="1"/>
    <col min="11199" max="11199" width="17.7109375" style="137" bestFit="1" customWidth="1"/>
    <col min="11200" max="11200" width="15.7109375" style="137" bestFit="1" customWidth="1"/>
    <col min="11201" max="11201" width="18" style="137" bestFit="1" customWidth="1"/>
    <col min="11202" max="11202" width="12.85546875" style="137" bestFit="1" customWidth="1"/>
    <col min="11203" max="11203" width="12.42578125" style="137" bestFit="1" customWidth="1"/>
    <col min="11204" max="11204" width="10.7109375" style="137" bestFit="1" customWidth="1"/>
    <col min="11205" max="11205" width="10.140625" style="137" customWidth="1"/>
    <col min="11206" max="11206" width="13.140625" style="137" bestFit="1" customWidth="1"/>
    <col min="11207" max="11210" width="0" style="137" hidden="1" customWidth="1"/>
    <col min="11211" max="11211" width="15.140625" style="137" bestFit="1" customWidth="1"/>
    <col min="11212" max="11212" width="13" style="137" bestFit="1" customWidth="1"/>
    <col min="11213" max="11213" width="15.28515625" style="137" bestFit="1" customWidth="1"/>
    <col min="11214" max="11214" width="12.85546875" style="137" bestFit="1" customWidth="1"/>
    <col min="11215" max="11218" width="0" style="137" hidden="1" customWidth="1"/>
    <col min="11219" max="11220" width="17.7109375" style="137" bestFit="1" customWidth="1"/>
    <col min="11221" max="11221" width="18.85546875" style="137" bestFit="1" customWidth="1"/>
    <col min="11222" max="11222" width="12.85546875" style="137" bestFit="1" customWidth="1"/>
    <col min="11223" max="11223" width="17.7109375" style="137" bestFit="1" customWidth="1"/>
    <col min="11224" max="11224" width="12.5703125" style="137" bestFit="1" customWidth="1"/>
    <col min="11225" max="11225" width="18" style="137" bestFit="1" customWidth="1"/>
    <col min="11226" max="11226" width="13" style="137" customWidth="1"/>
    <col min="11227" max="11227" width="15.140625" style="137" bestFit="1" customWidth="1"/>
    <col min="11228" max="11228" width="13" style="137" bestFit="1" customWidth="1"/>
    <col min="11229" max="11229" width="16.7109375" style="137" bestFit="1" customWidth="1"/>
    <col min="11230" max="11230" width="13.140625" style="137" bestFit="1" customWidth="1"/>
    <col min="11231" max="11233" width="12.140625" style="137" customWidth="1"/>
    <col min="11234" max="11235" width="14" style="137" customWidth="1"/>
    <col min="11236" max="11236" width="26.28515625" style="137" customWidth="1"/>
    <col min="11237" max="11237" width="15.42578125" style="137" bestFit="1" customWidth="1"/>
    <col min="11238" max="11238" width="11.140625" style="137" bestFit="1" customWidth="1"/>
    <col min="11239" max="11239" width="9.140625" style="137"/>
    <col min="11240" max="11240" width="9.28515625" style="137" bestFit="1" customWidth="1"/>
    <col min="11241" max="11388" width="9.140625" style="137"/>
    <col min="11389" max="11389" width="6" style="137" bestFit="1" customWidth="1"/>
    <col min="11390" max="11390" width="23.7109375" style="137" customWidth="1"/>
    <col min="11391" max="11391" width="19.5703125" style="137" bestFit="1" customWidth="1"/>
    <col min="11392" max="11392" width="19.7109375" style="137" bestFit="1" customWidth="1"/>
    <col min="11393" max="11393" width="18.85546875" style="137" bestFit="1" customWidth="1"/>
    <col min="11394" max="11394" width="12.85546875" style="137" bestFit="1" customWidth="1"/>
    <col min="11395" max="11395" width="17.7109375" style="137" bestFit="1" customWidth="1"/>
    <col min="11396" max="11396" width="17.5703125" style="137" bestFit="1" customWidth="1"/>
    <col min="11397" max="11397" width="18.85546875" style="137" bestFit="1" customWidth="1"/>
    <col min="11398" max="11398" width="12.42578125" style="137" bestFit="1" customWidth="1"/>
    <col min="11399" max="11399" width="15.85546875" style="137" bestFit="1" customWidth="1"/>
    <col min="11400" max="11400" width="17.7109375" style="137" bestFit="1" customWidth="1"/>
    <col min="11401" max="11401" width="18" style="137" bestFit="1" customWidth="1"/>
    <col min="11402" max="11402" width="13.5703125" style="137" customWidth="1"/>
    <col min="11403" max="11403" width="15.85546875" style="137" bestFit="1" customWidth="1"/>
    <col min="11404" max="11404" width="15.140625" style="137" bestFit="1" customWidth="1"/>
    <col min="11405" max="11405" width="18" style="137" bestFit="1" customWidth="1"/>
    <col min="11406" max="11406" width="13.140625" style="137" bestFit="1" customWidth="1"/>
    <col min="11407" max="11407" width="17.7109375" style="137" bestFit="1" customWidth="1"/>
    <col min="11408" max="11408" width="15.85546875" style="137" customWidth="1"/>
    <col min="11409" max="11409" width="18" style="137" bestFit="1" customWidth="1"/>
    <col min="11410" max="11410" width="13.5703125" style="137" customWidth="1"/>
    <col min="11411" max="11411" width="15.140625" style="137" bestFit="1" customWidth="1"/>
    <col min="11412" max="11412" width="12.85546875" style="137" bestFit="1" customWidth="1"/>
    <col min="11413" max="11413" width="15.28515625" style="137" bestFit="1" customWidth="1"/>
    <col min="11414" max="11414" width="14.85546875" style="137" bestFit="1" customWidth="1"/>
    <col min="11415" max="11416" width="17.5703125" style="137" bestFit="1" customWidth="1"/>
    <col min="11417" max="11417" width="11.140625" style="137" bestFit="1" customWidth="1"/>
    <col min="11418" max="11418" width="13.42578125" style="137" customWidth="1"/>
    <col min="11419" max="11419" width="17.7109375" style="137" bestFit="1" customWidth="1"/>
    <col min="11420" max="11420" width="17.5703125" style="137" bestFit="1" customWidth="1"/>
    <col min="11421" max="11421" width="18" style="137" bestFit="1" customWidth="1"/>
    <col min="11422" max="11424" width="12.85546875" style="137" bestFit="1" customWidth="1"/>
    <col min="11425" max="11425" width="13.85546875" style="137" bestFit="1" customWidth="1"/>
    <col min="11426" max="11427" width="12.85546875" style="137" bestFit="1" customWidth="1"/>
    <col min="11428" max="11428" width="11" style="137" bestFit="1" customWidth="1"/>
    <col min="11429" max="11429" width="13.85546875" style="137" bestFit="1" customWidth="1"/>
    <col min="11430" max="11430" width="14.85546875" style="137" bestFit="1" customWidth="1"/>
    <col min="11431" max="11431" width="17.7109375" style="137" bestFit="1" customWidth="1"/>
    <col min="11432" max="11432" width="15.140625" style="137" bestFit="1" customWidth="1"/>
    <col min="11433" max="11433" width="16.7109375" style="137" bestFit="1" customWidth="1"/>
    <col min="11434" max="11434" width="15.7109375" style="137" bestFit="1" customWidth="1"/>
    <col min="11435" max="11435" width="17.7109375" style="137" bestFit="1" customWidth="1"/>
    <col min="11436" max="11436" width="15.7109375" style="137" bestFit="1" customWidth="1"/>
    <col min="11437" max="11437" width="18" style="137" bestFit="1" customWidth="1"/>
    <col min="11438" max="11438" width="13.140625" style="137" bestFit="1" customWidth="1"/>
    <col min="11439" max="11439" width="17.7109375" style="137" bestFit="1" customWidth="1"/>
    <col min="11440" max="11440" width="15.140625" style="137" bestFit="1" customWidth="1"/>
    <col min="11441" max="11441" width="18" style="137" bestFit="1" customWidth="1"/>
    <col min="11442" max="11442" width="15.7109375" style="137" bestFit="1" customWidth="1"/>
    <col min="11443" max="11444" width="15.140625" style="137" bestFit="1" customWidth="1"/>
    <col min="11445" max="11445" width="15.7109375" style="137" bestFit="1" customWidth="1"/>
    <col min="11446" max="11446" width="12.85546875" style="137" customWidth="1"/>
    <col min="11447" max="11447" width="17.7109375" style="137" bestFit="1" customWidth="1"/>
    <col min="11448" max="11448" width="15.85546875" style="137" bestFit="1" customWidth="1"/>
    <col min="11449" max="11449" width="18" style="137" bestFit="1" customWidth="1"/>
    <col min="11450" max="11450" width="10.5703125" style="137" bestFit="1" customWidth="1"/>
    <col min="11451" max="11451" width="17.7109375" style="137" bestFit="1" customWidth="1"/>
    <col min="11452" max="11452" width="15.140625" style="137" bestFit="1" customWidth="1"/>
    <col min="11453" max="11453" width="18" style="137" bestFit="1" customWidth="1"/>
    <col min="11454" max="11454" width="15.7109375" style="137" bestFit="1" customWidth="1"/>
    <col min="11455" max="11455" width="17.7109375" style="137" bestFit="1" customWidth="1"/>
    <col min="11456" max="11456" width="15.7109375" style="137" bestFit="1" customWidth="1"/>
    <col min="11457" max="11457" width="18" style="137" bestFit="1" customWidth="1"/>
    <col min="11458" max="11458" width="12.85546875" style="137" bestFit="1" customWidth="1"/>
    <col min="11459" max="11459" width="12.42578125" style="137" bestFit="1" customWidth="1"/>
    <col min="11460" max="11460" width="10.7109375" style="137" bestFit="1" customWidth="1"/>
    <col min="11461" max="11461" width="10.140625" style="137" customWidth="1"/>
    <col min="11462" max="11462" width="13.140625" style="137" bestFit="1" customWidth="1"/>
    <col min="11463" max="11466" width="0" style="137" hidden="1" customWidth="1"/>
    <col min="11467" max="11467" width="15.140625" style="137" bestFit="1" customWidth="1"/>
    <col min="11468" max="11468" width="13" style="137" bestFit="1" customWidth="1"/>
    <col min="11469" max="11469" width="15.28515625" style="137" bestFit="1" customWidth="1"/>
    <col min="11470" max="11470" width="12.85546875" style="137" bestFit="1" customWidth="1"/>
    <col min="11471" max="11474" width="0" style="137" hidden="1" customWidth="1"/>
    <col min="11475" max="11476" width="17.7109375" style="137" bestFit="1" customWidth="1"/>
    <col min="11477" max="11477" width="18.85546875" style="137" bestFit="1" customWidth="1"/>
    <col min="11478" max="11478" width="12.85546875" style="137" bestFit="1" customWidth="1"/>
    <col min="11479" max="11479" width="17.7109375" style="137" bestFit="1" customWidth="1"/>
    <col min="11480" max="11480" width="12.5703125" style="137" bestFit="1" customWidth="1"/>
    <col min="11481" max="11481" width="18" style="137" bestFit="1" customWidth="1"/>
    <col min="11482" max="11482" width="13" style="137" customWidth="1"/>
    <col min="11483" max="11483" width="15.140625" style="137" bestFit="1" customWidth="1"/>
    <col min="11484" max="11484" width="13" style="137" bestFit="1" customWidth="1"/>
    <col min="11485" max="11485" width="16.7109375" style="137" bestFit="1" customWidth="1"/>
    <col min="11486" max="11486" width="13.140625" style="137" bestFit="1" customWidth="1"/>
    <col min="11487" max="11489" width="12.140625" style="137" customWidth="1"/>
    <col min="11490" max="11491" width="14" style="137" customWidth="1"/>
    <col min="11492" max="11492" width="26.28515625" style="137" customWidth="1"/>
    <col min="11493" max="11493" width="15.42578125" style="137" bestFit="1" customWidth="1"/>
    <col min="11494" max="11494" width="11.140625" style="137" bestFit="1" customWidth="1"/>
    <col min="11495" max="11495" width="9.140625" style="137"/>
    <col min="11496" max="11496" width="9.28515625" style="137" bestFit="1" customWidth="1"/>
    <col min="11497" max="11644" width="9.140625" style="137"/>
    <col min="11645" max="11645" width="6" style="137" bestFit="1" customWidth="1"/>
    <col min="11646" max="11646" width="23.7109375" style="137" customWidth="1"/>
    <col min="11647" max="11647" width="19.5703125" style="137" bestFit="1" customWidth="1"/>
    <col min="11648" max="11648" width="19.7109375" style="137" bestFit="1" customWidth="1"/>
    <col min="11649" max="11649" width="18.85546875" style="137" bestFit="1" customWidth="1"/>
    <col min="11650" max="11650" width="12.85546875" style="137" bestFit="1" customWidth="1"/>
    <col min="11651" max="11651" width="17.7109375" style="137" bestFit="1" customWidth="1"/>
    <col min="11652" max="11652" width="17.5703125" style="137" bestFit="1" customWidth="1"/>
    <col min="11653" max="11653" width="18.85546875" style="137" bestFit="1" customWidth="1"/>
    <col min="11654" max="11654" width="12.42578125" style="137" bestFit="1" customWidth="1"/>
    <col min="11655" max="11655" width="15.85546875" style="137" bestFit="1" customWidth="1"/>
    <col min="11656" max="11656" width="17.7109375" style="137" bestFit="1" customWidth="1"/>
    <col min="11657" max="11657" width="18" style="137" bestFit="1" customWidth="1"/>
    <col min="11658" max="11658" width="13.5703125" style="137" customWidth="1"/>
    <col min="11659" max="11659" width="15.85546875" style="137" bestFit="1" customWidth="1"/>
    <col min="11660" max="11660" width="15.140625" style="137" bestFit="1" customWidth="1"/>
    <col min="11661" max="11661" width="18" style="137" bestFit="1" customWidth="1"/>
    <col min="11662" max="11662" width="13.140625" style="137" bestFit="1" customWidth="1"/>
    <col min="11663" max="11663" width="17.7109375" style="137" bestFit="1" customWidth="1"/>
    <col min="11664" max="11664" width="15.85546875" style="137" customWidth="1"/>
    <col min="11665" max="11665" width="18" style="137" bestFit="1" customWidth="1"/>
    <col min="11666" max="11666" width="13.5703125" style="137" customWidth="1"/>
    <col min="11667" max="11667" width="15.140625" style="137" bestFit="1" customWidth="1"/>
    <col min="11668" max="11668" width="12.85546875" style="137" bestFit="1" customWidth="1"/>
    <col min="11669" max="11669" width="15.28515625" style="137" bestFit="1" customWidth="1"/>
    <col min="11670" max="11670" width="14.85546875" style="137" bestFit="1" customWidth="1"/>
    <col min="11671" max="11672" width="17.5703125" style="137" bestFit="1" customWidth="1"/>
    <col min="11673" max="11673" width="11.140625" style="137" bestFit="1" customWidth="1"/>
    <col min="11674" max="11674" width="13.42578125" style="137" customWidth="1"/>
    <col min="11675" max="11675" width="17.7109375" style="137" bestFit="1" customWidth="1"/>
    <col min="11676" max="11676" width="17.5703125" style="137" bestFit="1" customWidth="1"/>
    <col min="11677" max="11677" width="18" style="137" bestFit="1" customWidth="1"/>
    <col min="11678" max="11680" width="12.85546875" style="137" bestFit="1" customWidth="1"/>
    <col min="11681" max="11681" width="13.85546875" style="137" bestFit="1" customWidth="1"/>
    <col min="11682" max="11683" width="12.85546875" style="137" bestFit="1" customWidth="1"/>
    <col min="11684" max="11684" width="11" style="137" bestFit="1" customWidth="1"/>
    <col min="11685" max="11685" width="13.85546875" style="137" bestFit="1" customWidth="1"/>
    <col min="11686" max="11686" width="14.85546875" style="137" bestFit="1" customWidth="1"/>
    <col min="11687" max="11687" width="17.7109375" style="137" bestFit="1" customWidth="1"/>
    <col min="11688" max="11688" width="15.140625" style="137" bestFit="1" customWidth="1"/>
    <col min="11689" max="11689" width="16.7109375" style="137" bestFit="1" customWidth="1"/>
    <col min="11690" max="11690" width="15.7109375" style="137" bestFit="1" customWidth="1"/>
    <col min="11691" max="11691" width="17.7109375" style="137" bestFit="1" customWidth="1"/>
    <col min="11692" max="11692" width="15.7109375" style="137" bestFit="1" customWidth="1"/>
    <col min="11693" max="11693" width="18" style="137" bestFit="1" customWidth="1"/>
    <col min="11694" max="11694" width="13.140625" style="137" bestFit="1" customWidth="1"/>
    <col min="11695" max="11695" width="17.7109375" style="137" bestFit="1" customWidth="1"/>
    <col min="11696" max="11696" width="15.140625" style="137" bestFit="1" customWidth="1"/>
    <col min="11697" max="11697" width="18" style="137" bestFit="1" customWidth="1"/>
    <col min="11698" max="11698" width="15.7109375" style="137" bestFit="1" customWidth="1"/>
    <col min="11699" max="11700" width="15.140625" style="137" bestFit="1" customWidth="1"/>
    <col min="11701" max="11701" width="15.7109375" style="137" bestFit="1" customWidth="1"/>
    <col min="11702" max="11702" width="12.85546875" style="137" customWidth="1"/>
    <col min="11703" max="11703" width="17.7109375" style="137" bestFit="1" customWidth="1"/>
    <col min="11704" max="11704" width="15.85546875" style="137" bestFit="1" customWidth="1"/>
    <col min="11705" max="11705" width="18" style="137" bestFit="1" customWidth="1"/>
    <col min="11706" max="11706" width="10.5703125" style="137" bestFit="1" customWidth="1"/>
    <col min="11707" max="11707" width="17.7109375" style="137" bestFit="1" customWidth="1"/>
    <col min="11708" max="11708" width="15.140625" style="137" bestFit="1" customWidth="1"/>
    <col min="11709" max="11709" width="18" style="137" bestFit="1" customWidth="1"/>
    <col min="11710" max="11710" width="15.7109375" style="137" bestFit="1" customWidth="1"/>
    <col min="11711" max="11711" width="17.7109375" style="137" bestFit="1" customWidth="1"/>
    <col min="11712" max="11712" width="15.7109375" style="137" bestFit="1" customWidth="1"/>
    <col min="11713" max="11713" width="18" style="137" bestFit="1" customWidth="1"/>
    <col min="11714" max="11714" width="12.85546875" style="137" bestFit="1" customWidth="1"/>
    <col min="11715" max="11715" width="12.42578125" style="137" bestFit="1" customWidth="1"/>
    <col min="11716" max="11716" width="10.7109375" style="137" bestFit="1" customWidth="1"/>
    <col min="11717" max="11717" width="10.140625" style="137" customWidth="1"/>
    <col min="11718" max="11718" width="13.140625" style="137" bestFit="1" customWidth="1"/>
    <col min="11719" max="11722" width="0" style="137" hidden="1" customWidth="1"/>
    <col min="11723" max="11723" width="15.140625" style="137" bestFit="1" customWidth="1"/>
    <col min="11724" max="11724" width="13" style="137" bestFit="1" customWidth="1"/>
    <col min="11725" max="11725" width="15.28515625" style="137" bestFit="1" customWidth="1"/>
    <col min="11726" max="11726" width="12.85546875" style="137" bestFit="1" customWidth="1"/>
    <col min="11727" max="11730" width="0" style="137" hidden="1" customWidth="1"/>
    <col min="11731" max="11732" width="17.7109375" style="137" bestFit="1" customWidth="1"/>
    <col min="11733" max="11733" width="18.85546875" style="137" bestFit="1" customWidth="1"/>
    <col min="11734" max="11734" width="12.85546875" style="137" bestFit="1" customWidth="1"/>
    <col min="11735" max="11735" width="17.7109375" style="137" bestFit="1" customWidth="1"/>
    <col min="11736" max="11736" width="12.5703125" style="137" bestFit="1" customWidth="1"/>
    <col min="11737" max="11737" width="18" style="137" bestFit="1" customWidth="1"/>
    <col min="11738" max="11738" width="13" style="137" customWidth="1"/>
    <col min="11739" max="11739" width="15.140625" style="137" bestFit="1" customWidth="1"/>
    <col min="11740" max="11740" width="13" style="137" bestFit="1" customWidth="1"/>
    <col min="11741" max="11741" width="16.7109375" style="137" bestFit="1" customWidth="1"/>
    <col min="11742" max="11742" width="13.140625" style="137" bestFit="1" customWidth="1"/>
    <col min="11743" max="11745" width="12.140625" style="137" customWidth="1"/>
    <col min="11746" max="11747" width="14" style="137" customWidth="1"/>
    <col min="11748" max="11748" width="26.28515625" style="137" customWidth="1"/>
    <col min="11749" max="11749" width="15.42578125" style="137" bestFit="1" customWidth="1"/>
    <col min="11750" max="11750" width="11.140625" style="137" bestFit="1" customWidth="1"/>
    <col min="11751" max="11751" width="9.140625" style="137"/>
    <col min="11752" max="11752" width="9.28515625" style="137" bestFit="1" customWidth="1"/>
    <col min="11753" max="11900" width="9.140625" style="137"/>
    <col min="11901" max="11901" width="6" style="137" bestFit="1" customWidth="1"/>
    <col min="11902" max="11902" width="23.7109375" style="137" customWidth="1"/>
    <col min="11903" max="11903" width="19.5703125" style="137" bestFit="1" customWidth="1"/>
    <col min="11904" max="11904" width="19.7109375" style="137" bestFit="1" customWidth="1"/>
    <col min="11905" max="11905" width="18.85546875" style="137" bestFit="1" customWidth="1"/>
    <col min="11906" max="11906" width="12.85546875" style="137" bestFit="1" customWidth="1"/>
    <col min="11907" max="11907" width="17.7109375" style="137" bestFit="1" customWidth="1"/>
    <col min="11908" max="11908" width="17.5703125" style="137" bestFit="1" customWidth="1"/>
    <col min="11909" max="11909" width="18.85546875" style="137" bestFit="1" customWidth="1"/>
    <col min="11910" max="11910" width="12.42578125" style="137" bestFit="1" customWidth="1"/>
    <col min="11911" max="11911" width="15.85546875" style="137" bestFit="1" customWidth="1"/>
    <col min="11912" max="11912" width="17.7109375" style="137" bestFit="1" customWidth="1"/>
    <col min="11913" max="11913" width="18" style="137" bestFit="1" customWidth="1"/>
    <col min="11914" max="11914" width="13.5703125" style="137" customWidth="1"/>
    <col min="11915" max="11915" width="15.85546875" style="137" bestFit="1" customWidth="1"/>
    <col min="11916" max="11916" width="15.140625" style="137" bestFit="1" customWidth="1"/>
    <col min="11917" max="11917" width="18" style="137" bestFit="1" customWidth="1"/>
    <col min="11918" max="11918" width="13.140625" style="137" bestFit="1" customWidth="1"/>
    <col min="11919" max="11919" width="17.7109375" style="137" bestFit="1" customWidth="1"/>
    <col min="11920" max="11920" width="15.85546875" style="137" customWidth="1"/>
    <col min="11921" max="11921" width="18" style="137" bestFit="1" customWidth="1"/>
    <col min="11922" max="11922" width="13.5703125" style="137" customWidth="1"/>
    <col min="11923" max="11923" width="15.140625" style="137" bestFit="1" customWidth="1"/>
    <col min="11924" max="11924" width="12.85546875" style="137" bestFit="1" customWidth="1"/>
    <col min="11925" max="11925" width="15.28515625" style="137" bestFit="1" customWidth="1"/>
    <col min="11926" max="11926" width="14.85546875" style="137" bestFit="1" customWidth="1"/>
    <col min="11927" max="11928" width="17.5703125" style="137" bestFit="1" customWidth="1"/>
    <col min="11929" max="11929" width="11.140625" style="137" bestFit="1" customWidth="1"/>
    <col min="11930" max="11930" width="13.42578125" style="137" customWidth="1"/>
    <col min="11931" max="11931" width="17.7109375" style="137" bestFit="1" customWidth="1"/>
    <col min="11932" max="11932" width="17.5703125" style="137" bestFit="1" customWidth="1"/>
    <col min="11933" max="11933" width="18" style="137" bestFit="1" customWidth="1"/>
    <col min="11934" max="11936" width="12.85546875" style="137" bestFit="1" customWidth="1"/>
    <col min="11937" max="11937" width="13.85546875" style="137" bestFit="1" customWidth="1"/>
    <col min="11938" max="11939" width="12.85546875" style="137" bestFit="1" customWidth="1"/>
    <col min="11940" max="11940" width="11" style="137" bestFit="1" customWidth="1"/>
    <col min="11941" max="11941" width="13.85546875" style="137" bestFit="1" customWidth="1"/>
    <col min="11942" max="11942" width="14.85546875" style="137" bestFit="1" customWidth="1"/>
    <col min="11943" max="11943" width="17.7109375" style="137" bestFit="1" customWidth="1"/>
    <col min="11944" max="11944" width="15.140625" style="137" bestFit="1" customWidth="1"/>
    <col min="11945" max="11945" width="16.7109375" style="137" bestFit="1" customWidth="1"/>
    <col min="11946" max="11946" width="15.7109375" style="137" bestFit="1" customWidth="1"/>
    <col min="11947" max="11947" width="17.7109375" style="137" bestFit="1" customWidth="1"/>
    <col min="11948" max="11948" width="15.7109375" style="137" bestFit="1" customWidth="1"/>
    <col min="11949" max="11949" width="18" style="137" bestFit="1" customWidth="1"/>
    <col min="11950" max="11950" width="13.140625" style="137" bestFit="1" customWidth="1"/>
    <col min="11951" max="11951" width="17.7109375" style="137" bestFit="1" customWidth="1"/>
    <col min="11952" max="11952" width="15.140625" style="137" bestFit="1" customWidth="1"/>
    <col min="11953" max="11953" width="18" style="137" bestFit="1" customWidth="1"/>
    <col min="11954" max="11954" width="15.7109375" style="137" bestFit="1" customWidth="1"/>
    <col min="11955" max="11956" width="15.140625" style="137" bestFit="1" customWidth="1"/>
    <col min="11957" max="11957" width="15.7109375" style="137" bestFit="1" customWidth="1"/>
    <col min="11958" max="11958" width="12.85546875" style="137" customWidth="1"/>
    <col min="11959" max="11959" width="17.7109375" style="137" bestFit="1" customWidth="1"/>
    <col min="11960" max="11960" width="15.85546875" style="137" bestFit="1" customWidth="1"/>
    <col min="11961" max="11961" width="18" style="137" bestFit="1" customWidth="1"/>
    <col min="11962" max="11962" width="10.5703125" style="137" bestFit="1" customWidth="1"/>
    <col min="11963" max="11963" width="17.7109375" style="137" bestFit="1" customWidth="1"/>
    <col min="11964" max="11964" width="15.140625" style="137" bestFit="1" customWidth="1"/>
    <col min="11965" max="11965" width="18" style="137" bestFit="1" customWidth="1"/>
    <col min="11966" max="11966" width="15.7109375" style="137" bestFit="1" customWidth="1"/>
    <col min="11967" max="11967" width="17.7109375" style="137" bestFit="1" customWidth="1"/>
    <col min="11968" max="11968" width="15.7109375" style="137" bestFit="1" customWidth="1"/>
    <col min="11969" max="11969" width="18" style="137" bestFit="1" customWidth="1"/>
    <col min="11970" max="11970" width="12.85546875" style="137" bestFit="1" customWidth="1"/>
    <col min="11971" max="11971" width="12.42578125" style="137" bestFit="1" customWidth="1"/>
    <col min="11972" max="11972" width="10.7109375" style="137" bestFit="1" customWidth="1"/>
    <col min="11973" max="11973" width="10.140625" style="137" customWidth="1"/>
    <col min="11974" max="11974" width="13.140625" style="137" bestFit="1" customWidth="1"/>
    <col min="11975" max="11978" width="0" style="137" hidden="1" customWidth="1"/>
    <col min="11979" max="11979" width="15.140625" style="137" bestFit="1" customWidth="1"/>
    <col min="11980" max="11980" width="13" style="137" bestFit="1" customWidth="1"/>
    <col min="11981" max="11981" width="15.28515625" style="137" bestFit="1" customWidth="1"/>
    <col min="11982" max="11982" width="12.85546875" style="137" bestFit="1" customWidth="1"/>
    <col min="11983" max="11986" width="0" style="137" hidden="1" customWidth="1"/>
    <col min="11987" max="11988" width="17.7109375" style="137" bestFit="1" customWidth="1"/>
    <col min="11989" max="11989" width="18.85546875" style="137" bestFit="1" customWidth="1"/>
    <col min="11990" max="11990" width="12.85546875" style="137" bestFit="1" customWidth="1"/>
    <col min="11991" max="11991" width="17.7109375" style="137" bestFit="1" customWidth="1"/>
    <col min="11992" max="11992" width="12.5703125" style="137" bestFit="1" customWidth="1"/>
    <col min="11993" max="11993" width="18" style="137" bestFit="1" customWidth="1"/>
    <col min="11994" max="11994" width="13" style="137" customWidth="1"/>
    <col min="11995" max="11995" width="15.140625" style="137" bestFit="1" customWidth="1"/>
    <col min="11996" max="11996" width="13" style="137" bestFit="1" customWidth="1"/>
    <col min="11997" max="11997" width="16.7109375" style="137" bestFit="1" customWidth="1"/>
    <col min="11998" max="11998" width="13.140625" style="137" bestFit="1" customWidth="1"/>
    <col min="11999" max="12001" width="12.140625" style="137" customWidth="1"/>
    <col min="12002" max="12003" width="14" style="137" customWidth="1"/>
    <col min="12004" max="12004" width="26.28515625" style="137" customWidth="1"/>
    <col min="12005" max="12005" width="15.42578125" style="137" bestFit="1" customWidth="1"/>
    <col min="12006" max="12006" width="11.140625" style="137" bestFit="1" customWidth="1"/>
    <col min="12007" max="12007" width="9.140625" style="137"/>
    <col min="12008" max="12008" width="9.28515625" style="137" bestFit="1" customWidth="1"/>
    <col min="12009" max="12156" width="9.140625" style="137"/>
    <col min="12157" max="12157" width="6" style="137" bestFit="1" customWidth="1"/>
    <col min="12158" max="12158" width="23.7109375" style="137" customWidth="1"/>
    <col min="12159" max="12159" width="19.5703125" style="137" bestFit="1" customWidth="1"/>
    <col min="12160" max="12160" width="19.7109375" style="137" bestFit="1" customWidth="1"/>
    <col min="12161" max="12161" width="18.85546875" style="137" bestFit="1" customWidth="1"/>
    <col min="12162" max="12162" width="12.85546875" style="137" bestFit="1" customWidth="1"/>
    <col min="12163" max="12163" width="17.7109375" style="137" bestFit="1" customWidth="1"/>
    <col min="12164" max="12164" width="17.5703125" style="137" bestFit="1" customWidth="1"/>
    <col min="12165" max="12165" width="18.85546875" style="137" bestFit="1" customWidth="1"/>
    <col min="12166" max="12166" width="12.42578125" style="137" bestFit="1" customWidth="1"/>
    <col min="12167" max="12167" width="15.85546875" style="137" bestFit="1" customWidth="1"/>
    <col min="12168" max="12168" width="17.7109375" style="137" bestFit="1" customWidth="1"/>
    <col min="12169" max="12169" width="18" style="137" bestFit="1" customWidth="1"/>
    <col min="12170" max="12170" width="13.5703125" style="137" customWidth="1"/>
    <col min="12171" max="12171" width="15.85546875" style="137" bestFit="1" customWidth="1"/>
    <col min="12172" max="12172" width="15.140625" style="137" bestFit="1" customWidth="1"/>
    <col min="12173" max="12173" width="18" style="137" bestFit="1" customWidth="1"/>
    <col min="12174" max="12174" width="13.140625" style="137" bestFit="1" customWidth="1"/>
    <col min="12175" max="12175" width="17.7109375" style="137" bestFit="1" customWidth="1"/>
    <col min="12176" max="12176" width="15.85546875" style="137" customWidth="1"/>
    <col min="12177" max="12177" width="18" style="137" bestFit="1" customWidth="1"/>
    <col min="12178" max="12178" width="13.5703125" style="137" customWidth="1"/>
    <col min="12179" max="12179" width="15.140625" style="137" bestFit="1" customWidth="1"/>
    <col min="12180" max="12180" width="12.85546875" style="137" bestFit="1" customWidth="1"/>
    <col min="12181" max="12181" width="15.28515625" style="137" bestFit="1" customWidth="1"/>
    <col min="12182" max="12182" width="14.85546875" style="137" bestFit="1" customWidth="1"/>
    <col min="12183" max="12184" width="17.5703125" style="137" bestFit="1" customWidth="1"/>
    <col min="12185" max="12185" width="11.140625" style="137" bestFit="1" customWidth="1"/>
    <col min="12186" max="12186" width="13.42578125" style="137" customWidth="1"/>
    <col min="12187" max="12187" width="17.7109375" style="137" bestFit="1" customWidth="1"/>
    <col min="12188" max="12188" width="17.5703125" style="137" bestFit="1" customWidth="1"/>
    <col min="12189" max="12189" width="18" style="137" bestFit="1" customWidth="1"/>
    <col min="12190" max="12192" width="12.85546875" style="137" bestFit="1" customWidth="1"/>
    <col min="12193" max="12193" width="13.85546875" style="137" bestFit="1" customWidth="1"/>
    <col min="12194" max="12195" width="12.85546875" style="137" bestFit="1" customWidth="1"/>
    <col min="12196" max="12196" width="11" style="137" bestFit="1" customWidth="1"/>
    <col min="12197" max="12197" width="13.85546875" style="137" bestFit="1" customWidth="1"/>
    <col min="12198" max="12198" width="14.85546875" style="137" bestFit="1" customWidth="1"/>
    <col min="12199" max="12199" width="17.7109375" style="137" bestFit="1" customWidth="1"/>
    <col min="12200" max="12200" width="15.140625" style="137" bestFit="1" customWidth="1"/>
    <col min="12201" max="12201" width="16.7109375" style="137" bestFit="1" customWidth="1"/>
    <col min="12202" max="12202" width="15.7109375" style="137" bestFit="1" customWidth="1"/>
    <col min="12203" max="12203" width="17.7109375" style="137" bestFit="1" customWidth="1"/>
    <col min="12204" max="12204" width="15.7109375" style="137" bestFit="1" customWidth="1"/>
    <col min="12205" max="12205" width="18" style="137" bestFit="1" customWidth="1"/>
    <col min="12206" max="12206" width="13.140625" style="137" bestFit="1" customWidth="1"/>
    <col min="12207" max="12207" width="17.7109375" style="137" bestFit="1" customWidth="1"/>
    <col min="12208" max="12208" width="15.140625" style="137" bestFit="1" customWidth="1"/>
    <col min="12209" max="12209" width="18" style="137" bestFit="1" customWidth="1"/>
    <col min="12210" max="12210" width="15.7109375" style="137" bestFit="1" customWidth="1"/>
    <col min="12211" max="12212" width="15.140625" style="137" bestFit="1" customWidth="1"/>
    <col min="12213" max="12213" width="15.7109375" style="137" bestFit="1" customWidth="1"/>
    <col min="12214" max="12214" width="12.85546875" style="137" customWidth="1"/>
    <col min="12215" max="12215" width="17.7109375" style="137" bestFit="1" customWidth="1"/>
    <col min="12216" max="12216" width="15.85546875" style="137" bestFit="1" customWidth="1"/>
    <col min="12217" max="12217" width="18" style="137" bestFit="1" customWidth="1"/>
    <col min="12218" max="12218" width="10.5703125" style="137" bestFit="1" customWidth="1"/>
    <col min="12219" max="12219" width="17.7109375" style="137" bestFit="1" customWidth="1"/>
    <col min="12220" max="12220" width="15.140625" style="137" bestFit="1" customWidth="1"/>
    <col min="12221" max="12221" width="18" style="137" bestFit="1" customWidth="1"/>
    <col min="12222" max="12222" width="15.7109375" style="137" bestFit="1" customWidth="1"/>
    <col min="12223" max="12223" width="17.7109375" style="137" bestFit="1" customWidth="1"/>
    <col min="12224" max="12224" width="15.7109375" style="137" bestFit="1" customWidth="1"/>
    <col min="12225" max="12225" width="18" style="137" bestFit="1" customWidth="1"/>
    <col min="12226" max="12226" width="12.85546875" style="137" bestFit="1" customWidth="1"/>
    <col min="12227" max="12227" width="12.42578125" style="137" bestFit="1" customWidth="1"/>
    <col min="12228" max="12228" width="10.7109375" style="137" bestFit="1" customWidth="1"/>
    <col min="12229" max="12229" width="10.140625" style="137" customWidth="1"/>
    <col min="12230" max="12230" width="13.140625" style="137" bestFit="1" customWidth="1"/>
    <col min="12231" max="12234" width="0" style="137" hidden="1" customWidth="1"/>
    <col min="12235" max="12235" width="15.140625" style="137" bestFit="1" customWidth="1"/>
    <col min="12236" max="12236" width="13" style="137" bestFit="1" customWidth="1"/>
    <col min="12237" max="12237" width="15.28515625" style="137" bestFit="1" customWidth="1"/>
    <col min="12238" max="12238" width="12.85546875" style="137" bestFit="1" customWidth="1"/>
    <col min="12239" max="12242" width="0" style="137" hidden="1" customWidth="1"/>
    <col min="12243" max="12244" width="17.7109375" style="137" bestFit="1" customWidth="1"/>
    <col min="12245" max="12245" width="18.85546875" style="137" bestFit="1" customWidth="1"/>
    <col min="12246" max="12246" width="12.85546875" style="137" bestFit="1" customWidth="1"/>
    <col min="12247" max="12247" width="17.7109375" style="137" bestFit="1" customWidth="1"/>
    <col min="12248" max="12248" width="12.5703125" style="137" bestFit="1" customWidth="1"/>
    <col min="12249" max="12249" width="18" style="137" bestFit="1" customWidth="1"/>
    <col min="12250" max="12250" width="13" style="137" customWidth="1"/>
    <col min="12251" max="12251" width="15.140625" style="137" bestFit="1" customWidth="1"/>
    <col min="12252" max="12252" width="13" style="137" bestFit="1" customWidth="1"/>
    <col min="12253" max="12253" width="16.7109375" style="137" bestFit="1" customWidth="1"/>
    <col min="12254" max="12254" width="13.140625" style="137" bestFit="1" customWidth="1"/>
    <col min="12255" max="12257" width="12.140625" style="137" customWidth="1"/>
    <col min="12258" max="12259" width="14" style="137" customWidth="1"/>
    <col min="12260" max="12260" width="26.28515625" style="137" customWidth="1"/>
    <col min="12261" max="12261" width="15.42578125" style="137" bestFit="1" customWidth="1"/>
    <col min="12262" max="12262" width="11.140625" style="137" bestFit="1" customWidth="1"/>
    <col min="12263" max="12263" width="9.140625" style="137"/>
    <col min="12264" max="12264" width="9.28515625" style="137" bestFit="1" customWidth="1"/>
    <col min="12265" max="12412" width="9.140625" style="137"/>
    <col min="12413" max="12413" width="6" style="137" bestFit="1" customWidth="1"/>
    <col min="12414" max="12414" width="23.7109375" style="137" customWidth="1"/>
    <col min="12415" max="12415" width="19.5703125" style="137" bestFit="1" customWidth="1"/>
    <col min="12416" max="12416" width="19.7109375" style="137" bestFit="1" customWidth="1"/>
    <col min="12417" max="12417" width="18.85546875" style="137" bestFit="1" customWidth="1"/>
    <col min="12418" max="12418" width="12.85546875" style="137" bestFit="1" customWidth="1"/>
    <col min="12419" max="12419" width="17.7109375" style="137" bestFit="1" customWidth="1"/>
    <col min="12420" max="12420" width="17.5703125" style="137" bestFit="1" customWidth="1"/>
    <col min="12421" max="12421" width="18.85546875" style="137" bestFit="1" customWidth="1"/>
    <col min="12422" max="12422" width="12.42578125" style="137" bestFit="1" customWidth="1"/>
    <col min="12423" max="12423" width="15.85546875" style="137" bestFit="1" customWidth="1"/>
    <col min="12424" max="12424" width="17.7109375" style="137" bestFit="1" customWidth="1"/>
    <col min="12425" max="12425" width="18" style="137" bestFit="1" customWidth="1"/>
    <col min="12426" max="12426" width="13.5703125" style="137" customWidth="1"/>
    <col min="12427" max="12427" width="15.85546875" style="137" bestFit="1" customWidth="1"/>
    <col min="12428" max="12428" width="15.140625" style="137" bestFit="1" customWidth="1"/>
    <col min="12429" max="12429" width="18" style="137" bestFit="1" customWidth="1"/>
    <col min="12430" max="12430" width="13.140625" style="137" bestFit="1" customWidth="1"/>
    <col min="12431" max="12431" width="17.7109375" style="137" bestFit="1" customWidth="1"/>
    <col min="12432" max="12432" width="15.85546875" style="137" customWidth="1"/>
    <col min="12433" max="12433" width="18" style="137" bestFit="1" customWidth="1"/>
    <col min="12434" max="12434" width="13.5703125" style="137" customWidth="1"/>
    <col min="12435" max="12435" width="15.140625" style="137" bestFit="1" customWidth="1"/>
    <col min="12436" max="12436" width="12.85546875" style="137" bestFit="1" customWidth="1"/>
    <col min="12437" max="12437" width="15.28515625" style="137" bestFit="1" customWidth="1"/>
    <col min="12438" max="12438" width="14.85546875" style="137" bestFit="1" customWidth="1"/>
    <col min="12439" max="12440" width="17.5703125" style="137" bestFit="1" customWidth="1"/>
    <col min="12441" max="12441" width="11.140625" style="137" bestFit="1" customWidth="1"/>
    <col min="12442" max="12442" width="13.42578125" style="137" customWidth="1"/>
    <col min="12443" max="12443" width="17.7109375" style="137" bestFit="1" customWidth="1"/>
    <col min="12444" max="12444" width="17.5703125" style="137" bestFit="1" customWidth="1"/>
    <col min="12445" max="12445" width="18" style="137" bestFit="1" customWidth="1"/>
    <col min="12446" max="12448" width="12.85546875" style="137" bestFit="1" customWidth="1"/>
    <col min="12449" max="12449" width="13.85546875" style="137" bestFit="1" customWidth="1"/>
    <col min="12450" max="12451" width="12.85546875" style="137" bestFit="1" customWidth="1"/>
    <col min="12452" max="12452" width="11" style="137" bestFit="1" customWidth="1"/>
    <col min="12453" max="12453" width="13.85546875" style="137" bestFit="1" customWidth="1"/>
    <col min="12454" max="12454" width="14.85546875" style="137" bestFit="1" customWidth="1"/>
    <col min="12455" max="12455" width="17.7109375" style="137" bestFit="1" customWidth="1"/>
    <col min="12456" max="12456" width="15.140625" style="137" bestFit="1" customWidth="1"/>
    <col min="12457" max="12457" width="16.7109375" style="137" bestFit="1" customWidth="1"/>
    <col min="12458" max="12458" width="15.7109375" style="137" bestFit="1" customWidth="1"/>
    <col min="12459" max="12459" width="17.7109375" style="137" bestFit="1" customWidth="1"/>
    <col min="12460" max="12460" width="15.7109375" style="137" bestFit="1" customWidth="1"/>
    <col min="12461" max="12461" width="18" style="137" bestFit="1" customWidth="1"/>
    <col min="12462" max="12462" width="13.140625" style="137" bestFit="1" customWidth="1"/>
    <col min="12463" max="12463" width="17.7109375" style="137" bestFit="1" customWidth="1"/>
    <col min="12464" max="12464" width="15.140625" style="137" bestFit="1" customWidth="1"/>
    <col min="12465" max="12465" width="18" style="137" bestFit="1" customWidth="1"/>
    <col min="12466" max="12466" width="15.7109375" style="137" bestFit="1" customWidth="1"/>
    <col min="12467" max="12468" width="15.140625" style="137" bestFit="1" customWidth="1"/>
    <col min="12469" max="12469" width="15.7109375" style="137" bestFit="1" customWidth="1"/>
    <col min="12470" max="12470" width="12.85546875" style="137" customWidth="1"/>
    <col min="12471" max="12471" width="17.7109375" style="137" bestFit="1" customWidth="1"/>
    <col min="12472" max="12472" width="15.85546875" style="137" bestFit="1" customWidth="1"/>
    <col min="12473" max="12473" width="18" style="137" bestFit="1" customWidth="1"/>
    <col min="12474" max="12474" width="10.5703125" style="137" bestFit="1" customWidth="1"/>
    <col min="12475" max="12475" width="17.7109375" style="137" bestFit="1" customWidth="1"/>
    <col min="12476" max="12476" width="15.140625" style="137" bestFit="1" customWidth="1"/>
    <col min="12477" max="12477" width="18" style="137" bestFit="1" customWidth="1"/>
    <col min="12478" max="12478" width="15.7109375" style="137" bestFit="1" customWidth="1"/>
    <col min="12479" max="12479" width="17.7109375" style="137" bestFit="1" customWidth="1"/>
    <col min="12480" max="12480" width="15.7109375" style="137" bestFit="1" customWidth="1"/>
    <col min="12481" max="12481" width="18" style="137" bestFit="1" customWidth="1"/>
    <col min="12482" max="12482" width="12.85546875" style="137" bestFit="1" customWidth="1"/>
    <col min="12483" max="12483" width="12.42578125" style="137" bestFit="1" customWidth="1"/>
    <col min="12484" max="12484" width="10.7109375" style="137" bestFit="1" customWidth="1"/>
    <col min="12485" max="12485" width="10.140625" style="137" customWidth="1"/>
    <col min="12486" max="12486" width="13.140625" style="137" bestFit="1" customWidth="1"/>
    <col min="12487" max="12490" width="0" style="137" hidden="1" customWidth="1"/>
    <col min="12491" max="12491" width="15.140625" style="137" bestFit="1" customWidth="1"/>
    <col min="12492" max="12492" width="13" style="137" bestFit="1" customWidth="1"/>
    <col min="12493" max="12493" width="15.28515625" style="137" bestFit="1" customWidth="1"/>
    <col min="12494" max="12494" width="12.85546875" style="137" bestFit="1" customWidth="1"/>
    <col min="12495" max="12498" width="0" style="137" hidden="1" customWidth="1"/>
    <col min="12499" max="12500" width="17.7109375" style="137" bestFit="1" customWidth="1"/>
    <col min="12501" max="12501" width="18.85546875" style="137" bestFit="1" customWidth="1"/>
    <col min="12502" max="12502" width="12.85546875" style="137" bestFit="1" customWidth="1"/>
    <col min="12503" max="12503" width="17.7109375" style="137" bestFit="1" customWidth="1"/>
    <col min="12504" max="12504" width="12.5703125" style="137" bestFit="1" customWidth="1"/>
    <col min="12505" max="12505" width="18" style="137" bestFit="1" customWidth="1"/>
    <col min="12506" max="12506" width="13" style="137" customWidth="1"/>
    <col min="12507" max="12507" width="15.140625" style="137" bestFit="1" customWidth="1"/>
    <col min="12508" max="12508" width="13" style="137" bestFit="1" customWidth="1"/>
    <col min="12509" max="12509" width="16.7109375" style="137" bestFit="1" customWidth="1"/>
    <col min="12510" max="12510" width="13.140625" style="137" bestFit="1" customWidth="1"/>
    <col min="12511" max="12513" width="12.140625" style="137" customWidth="1"/>
    <col min="12514" max="12515" width="14" style="137" customWidth="1"/>
    <col min="12516" max="12516" width="26.28515625" style="137" customWidth="1"/>
    <col min="12517" max="12517" width="15.42578125" style="137" bestFit="1" customWidth="1"/>
    <col min="12518" max="12518" width="11.140625" style="137" bestFit="1" customWidth="1"/>
    <col min="12519" max="12519" width="9.140625" style="137"/>
    <col min="12520" max="12520" width="9.28515625" style="137" bestFit="1" customWidth="1"/>
    <col min="12521" max="12668" width="9.140625" style="137"/>
    <col min="12669" max="12669" width="6" style="137" bestFit="1" customWidth="1"/>
    <col min="12670" max="12670" width="23.7109375" style="137" customWidth="1"/>
    <col min="12671" max="12671" width="19.5703125" style="137" bestFit="1" customWidth="1"/>
    <col min="12672" max="12672" width="19.7109375" style="137" bestFit="1" customWidth="1"/>
    <col min="12673" max="12673" width="18.85546875" style="137" bestFit="1" customWidth="1"/>
    <col min="12674" max="12674" width="12.85546875" style="137" bestFit="1" customWidth="1"/>
    <col min="12675" max="12675" width="17.7109375" style="137" bestFit="1" customWidth="1"/>
    <col min="12676" max="12676" width="17.5703125" style="137" bestFit="1" customWidth="1"/>
    <col min="12677" max="12677" width="18.85546875" style="137" bestFit="1" customWidth="1"/>
    <col min="12678" max="12678" width="12.42578125" style="137" bestFit="1" customWidth="1"/>
    <col min="12679" max="12679" width="15.85546875" style="137" bestFit="1" customWidth="1"/>
    <col min="12680" max="12680" width="17.7109375" style="137" bestFit="1" customWidth="1"/>
    <col min="12681" max="12681" width="18" style="137" bestFit="1" customWidth="1"/>
    <col min="12682" max="12682" width="13.5703125" style="137" customWidth="1"/>
    <col min="12683" max="12683" width="15.85546875" style="137" bestFit="1" customWidth="1"/>
    <col min="12684" max="12684" width="15.140625" style="137" bestFit="1" customWidth="1"/>
    <col min="12685" max="12685" width="18" style="137" bestFit="1" customWidth="1"/>
    <col min="12686" max="12686" width="13.140625" style="137" bestFit="1" customWidth="1"/>
    <col min="12687" max="12687" width="17.7109375" style="137" bestFit="1" customWidth="1"/>
    <col min="12688" max="12688" width="15.85546875" style="137" customWidth="1"/>
    <col min="12689" max="12689" width="18" style="137" bestFit="1" customWidth="1"/>
    <col min="12690" max="12690" width="13.5703125" style="137" customWidth="1"/>
    <col min="12691" max="12691" width="15.140625" style="137" bestFit="1" customWidth="1"/>
    <col min="12692" max="12692" width="12.85546875" style="137" bestFit="1" customWidth="1"/>
    <col min="12693" max="12693" width="15.28515625" style="137" bestFit="1" customWidth="1"/>
    <col min="12694" max="12694" width="14.85546875" style="137" bestFit="1" customWidth="1"/>
    <col min="12695" max="12696" width="17.5703125" style="137" bestFit="1" customWidth="1"/>
    <col min="12697" max="12697" width="11.140625" style="137" bestFit="1" customWidth="1"/>
    <col min="12698" max="12698" width="13.42578125" style="137" customWidth="1"/>
    <col min="12699" max="12699" width="17.7109375" style="137" bestFit="1" customWidth="1"/>
    <col min="12700" max="12700" width="17.5703125" style="137" bestFit="1" customWidth="1"/>
    <col min="12701" max="12701" width="18" style="137" bestFit="1" customWidth="1"/>
    <col min="12702" max="12704" width="12.85546875" style="137" bestFit="1" customWidth="1"/>
    <col min="12705" max="12705" width="13.85546875" style="137" bestFit="1" customWidth="1"/>
    <col min="12706" max="12707" width="12.85546875" style="137" bestFit="1" customWidth="1"/>
    <col min="12708" max="12708" width="11" style="137" bestFit="1" customWidth="1"/>
    <col min="12709" max="12709" width="13.85546875" style="137" bestFit="1" customWidth="1"/>
    <col min="12710" max="12710" width="14.85546875" style="137" bestFit="1" customWidth="1"/>
    <col min="12711" max="12711" width="17.7109375" style="137" bestFit="1" customWidth="1"/>
    <col min="12712" max="12712" width="15.140625" style="137" bestFit="1" customWidth="1"/>
    <col min="12713" max="12713" width="16.7109375" style="137" bestFit="1" customWidth="1"/>
    <col min="12714" max="12714" width="15.7109375" style="137" bestFit="1" customWidth="1"/>
    <col min="12715" max="12715" width="17.7109375" style="137" bestFit="1" customWidth="1"/>
    <col min="12716" max="12716" width="15.7109375" style="137" bestFit="1" customWidth="1"/>
    <col min="12717" max="12717" width="18" style="137" bestFit="1" customWidth="1"/>
    <col min="12718" max="12718" width="13.140625" style="137" bestFit="1" customWidth="1"/>
    <col min="12719" max="12719" width="17.7109375" style="137" bestFit="1" customWidth="1"/>
    <col min="12720" max="12720" width="15.140625" style="137" bestFit="1" customWidth="1"/>
    <col min="12721" max="12721" width="18" style="137" bestFit="1" customWidth="1"/>
    <col min="12722" max="12722" width="15.7109375" style="137" bestFit="1" customWidth="1"/>
    <col min="12723" max="12724" width="15.140625" style="137" bestFit="1" customWidth="1"/>
    <col min="12725" max="12725" width="15.7109375" style="137" bestFit="1" customWidth="1"/>
    <col min="12726" max="12726" width="12.85546875" style="137" customWidth="1"/>
    <col min="12727" max="12727" width="17.7109375" style="137" bestFit="1" customWidth="1"/>
    <col min="12728" max="12728" width="15.85546875" style="137" bestFit="1" customWidth="1"/>
    <col min="12729" max="12729" width="18" style="137" bestFit="1" customWidth="1"/>
    <col min="12730" max="12730" width="10.5703125" style="137" bestFit="1" customWidth="1"/>
    <col min="12731" max="12731" width="17.7109375" style="137" bestFit="1" customWidth="1"/>
    <col min="12732" max="12732" width="15.140625" style="137" bestFit="1" customWidth="1"/>
    <col min="12733" max="12733" width="18" style="137" bestFit="1" customWidth="1"/>
    <col min="12734" max="12734" width="15.7109375" style="137" bestFit="1" customWidth="1"/>
    <col min="12735" max="12735" width="17.7109375" style="137" bestFit="1" customWidth="1"/>
    <col min="12736" max="12736" width="15.7109375" style="137" bestFit="1" customWidth="1"/>
    <col min="12737" max="12737" width="18" style="137" bestFit="1" customWidth="1"/>
    <col min="12738" max="12738" width="12.85546875" style="137" bestFit="1" customWidth="1"/>
    <col min="12739" max="12739" width="12.42578125" style="137" bestFit="1" customWidth="1"/>
    <col min="12740" max="12740" width="10.7109375" style="137" bestFit="1" customWidth="1"/>
    <col min="12741" max="12741" width="10.140625" style="137" customWidth="1"/>
    <col min="12742" max="12742" width="13.140625" style="137" bestFit="1" customWidth="1"/>
    <col min="12743" max="12746" width="0" style="137" hidden="1" customWidth="1"/>
    <col min="12747" max="12747" width="15.140625" style="137" bestFit="1" customWidth="1"/>
    <col min="12748" max="12748" width="13" style="137" bestFit="1" customWidth="1"/>
    <col min="12749" max="12749" width="15.28515625" style="137" bestFit="1" customWidth="1"/>
    <col min="12750" max="12750" width="12.85546875" style="137" bestFit="1" customWidth="1"/>
    <col min="12751" max="12754" width="0" style="137" hidden="1" customWidth="1"/>
    <col min="12755" max="12756" width="17.7109375" style="137" bestFit="1" customWidth="1"/>
    <col min="12757" max="12757" width="18.85546875" style="137" bestFit="1" customWidth="1"/>
    <col min="12758" max="12758" width="12.85546875" style="137" bestFit="1" customWidth="1"/>
    <col min="12759" max="12759" width="17.7109375" style="137" bestFit="1" customWidth="1"/>
    <col min="12760" max="12760" width="12.5703125" style="137" bestFit="1" customWidth="1"/>
    <col min="12761" max="12761" width="18" style="137" bestFit="1" customWidth="1"/>
    <col min="12762" max="12762" width="13" style="137" customWidth="1"/>
    <col min="12763" max="12763" width="15.140625" style="137" bestFit="1" customWidth="1"/>
    <col min="12764" max="12764" width="13" style="137" bestFit="1" customWidth="1"/>
    <col min="12765" max="12765" width="16.7109375" style="137" bestFit="1" customWidth="1"/>
    <col min="12766" max="12766" width="13.140625" style="137" bestFit="1" customWidth="1"/>
    <col min="12767" max="12769" width="12.140625" style="137" customWidth="1"/>
    <col min="12770" max="12771" width="14" style="137" customWidth="1"/>
    <col min="12772" max="12772" width="26.28515625" style="137" customWidth="1"/>
    <col min="12773" max="12773" width="15.42578125" style="137" bestFit="1" customWidth="1"/>
    <col min="12774" max="12774" width="11.140625" style="137" bestFit="1" customWidth="1"/>
    <col min="12775" max="12775" width="9.140625" style="137"/>
    <col min="12776" max="12776" width="9.28515625" style="137" bestFit="1" customWidth="1"/>
    <col min="12777" max="12924" width="9.140625" style="137"/>
    <col min="12925" max="12925" width="6" style="137" bestFit="1" customWidth="1"/>
    <col min="12926" max="12926" width="23.7109375" style="137" customWidth="1"/>
    <col min="12927" max="12927" width="19.5703125" style="137" bestFit="1" customWidth="1"/>
    <col min="12928" max="12928" width="19.7109375" style="137" bestFit="1" customWidth="1"/>
    <col min="12929" max="12929" width="18.85546875" style="137" bestFit="1" customWidth="1"/>
    <col min="12930" max="12930" width="12.85546875" style="137" bestFit="1" customWidth="1"/>
    <col min="12931" max="12931" width="17.7109375" style="137" bestFit="1" customWidth="1"/>
    <col min="12932" max="12932" width="17.5703125" style="137" bestFit="1" customWidth="1"/>
    <col min="12933" max="12933" width="18.85546875" style="137" bestFit="1" customWidth="1"/>
    <col min="12934" max="12934" width="12.42578125" style="137" bestFit="1" customWidth="1"/>
    <col min="12935" max="12935" width="15.85546875" style="137" bestFit="1" customWidth="1"/>
    <col min="12936" max="12936" width="17.7109375" style="137" bestFit="1" customWidth="1"/>
    <col min="12937" max="12937" width="18" style="137" bestFit="1" customWidth="1"/>
    <col min="12938" max="12938" width="13.5703125" style="137" customWidth="1"/>
    <col min="12939" max="12939" width="15.85546875" style="137" bestFit="1" customWidth="1"/>
    <col min="12940" max="12940" width="15.140625" style="137" bestFit="1" customWidth="1"/>
    <col min="12941" max="12941" width="18" style="137" bestFit="1" customWidth="1"/>
    <col min="12942" max="12942" width="13.140625" style="137" bestFit="1" customWidth="1"/>
    <col min="12943" max="12943" width="17.7109375" style="137" bestFit="1" customWidth="1"/>
    <col min="12944" max="12944" width="15.85546875" style="137" customWidth="1"/>
    <col min="12945" max="12945" width="18" style="137" bestFit="1" customWidth="1"/>
    <col min="12946" max="12946" width="13.5703125" style="137" customWidth="1"/>
    <col min="12947" max="12947" width="15.140625" style="137" bestFit="1" customWidth="1"/>
    <col min="12948" max="12948" width="12.85546875" style="137" bestFit="1" customWidth="1"/>
    <col min="12949" max="12949" width="15.28515625" style="137" bestFit="1" customWidth="1"/>
    <col min="12950" max="12950" width="14.85546875" style="137" bestFit="1" customWidth="1"/>
    <col min="12951" max="12952" width="17.5703125" style="137" bestFit="1" customWidth="1"/>
    <col min="12953" max="12953" width="11.140625" style="137" bestFit="1" customWidth="1"/>
    <col min="12954" max="12954" width="13.42578125" style="137" customWidth="1"/>
    <col min="12955" max="12955" width="17.7109375" style="137" bestFit="1" customWidth="1"/>
    <col min="12956" max="12956" width="17.5703125" style="137" bestFit="1" customWidth="1"/>
    <col min="12957" max="12957" width="18" style="137" bestFit="1" customWidth="1"/>
    <col min="12958" max="12960" width="12.85546875" style="137" bestFit="1" customWidth="1"/>
    <col min="12961" max="12961" width="13.85546875" style="137" bestFit="1" customWidth="1"/>
    <col min="12962" max="12963" width="12.85546875" style="137" bestFit="1" customWidth="1"/>
    <col min="12964" max="12964" width="11" style="137" bestFit="1" customWidth="1"/>
    <col min="12965" max="12965" width="13.85546875" style="137" bestFit="1" customWidth="1"/>
    <col min="12966" max="12966" width="14.85546875" style="137" bestFit="1" customWidth="1"/>
    <col min="12967" max="12967" width="17.7109375" style="137" bestFit="1" customWidth="1"/>
    <col min="12968" max="12968" width="15.140625" style="137" bestFit="1" customWidth="1"/>
    <col min="12969" max="12969" width="16.7109375" style="137" bestFit="1" customWidth="1"/>
    <col min="12970" max="12970" width="15.7109375" style="137" bestFit="1" customWidth="1"/>
    <col min="12971" max="12971" width="17.7109375" style="137" bestFit="1" customWidth="1"/>
    <col min="12972" max="12972" width="15.7109375" style="137" bestFit="1" customWidth="1"/>
    <col min="12973" max="12973" width="18" style="137" bestFit="1" customWidth="1"/>
    <col min="12974" max="12974" width="13.140625" style="137" bestFit="1" customWidth="1"/>
    <col min="12975" max="12975" width="17.7109375" style="137" bestFit="1" customWidth="1"/>
    <col min="12976" max="12976" width="15.140625" style="137" bestFit="1" customWidth="1"/>
    <col min="12977" max="12977" width="18" style="137" bestFit="1" customWidth="1"/>
    <col min="12978" max="12978" width="15.7109375" style="137" bestFit="1" customWidth="1"/>
    <col min="12979" max="12980" width="15.140625" style="137" bestFit="1" customWidth="1"/>
    <col min="12981" max="12981" width="15.7109375" style="137" bestFit="1" customWidth="1"/>
    <col min="12982" max="12982" width="12.85546875" style="137" customWidth="1"/>
    <col min="12983" max="12983" width="17.7109375" style="137" bestFit="1" customWidth="1"/>
    <col min="12984" max="12984" width="15.85546875" style="137" bestFit="1" customWidth="1"/>
    <col min="12985" max="12985" width="18" style="137" bestFit="1" customWidth="1"/>
    <col min="12986" max="12986" width="10.5703125" style="137" bestFit="1" customWidth="1"/>
    <col min="12987" max="12987" width="17.7109375" style="137" bestFit="1" customWidth="1"/>
    <col min="12988" max="12988" width="15.140625" style="137" bestFit="1" customWidth="1"/>
    <col min="12989" max="12989" width="18" style="137" bestFit="1" customWidth="1"/>
    <col min="12990" max="12990" width="15.7109375" style="137" bestFit="1" customWidth="1"/>
    <col min="12991" max="12991" width="17.7109375" style="137" bestFit="1" customWidth="1"/>
    <col min="12992" max="12992" width="15.7109375" style="137" bestFit="1" customWidth="1"/>
    <col min="12993" max="12993" width="18" style="137" bestFit="1" customWidth="1"/>
    <col min="12994" max="12994" width="12.85546875" style="137" bestFit="1" customWidth="1"/>
    <col min="12995" max="12995" width="12.42578125" style="137" bestFit="1" customWidth="1"/>
    <col min="12996" max="12996" width="10.7109375" style="137" bestFit="1" customWidth="1"/>
    <col min="12997" max="12997" width="10.140625" style="137" customWidth="1"/>
    <col min="12998" max="12998" width="13.140625" style="137" bestFit="1" customWidth="1"/>
    <col min="12999" max="13002" width="0" style="137" hidden="1" customWidth="1"/>
    <col min="13003" max="13003" width="15.140625" style="137" bestFit="1" customWidth="1"/>
    <col min="13004" max="13004" width="13" style="137" bestFit="1" customWidth="1"/>
    <col min="13005" max="13005" width="15.28515625" style="137" bestFit="1" customWidth="1"/>
    <col min="13006" max="13006" width="12.85546875" style="137" bestFit="1" customWidth="1"/>
    <col min="13007" max="13010" width="0" style="137" hidden="1" customWidth="1"/>
    <col min="13011" max="13012" width="17.7109375" style="137" bestFit="1" customWidth="1"/>
    <col min="13013" max="13013" width="18.85546875" style="137" bestFit="1" customWidth="1"/>
    <col min="13014" max="13014" width="12.85546875" style="137" bestFit="1" customWidth="1"/>
    <col min="13015" max="13015" width="17.7109375" style="137" bestFit="1" customWidth="1"/>
    <col min="13016" max="13016" width="12.5703125" style="137" bestFit="1" customWidth="1"/>
    <col min="13017" max="13017" width="18" style="137" bestFit="1" customWidth="1"/>
    <col min="13018" max="13018" width="13" style="137" customWidth="1"/>
    <col min="13019" max="13019" width="15.140625" style="137" bestFit="1" customWidth="1"/>
    <col min="13020" max="13020" width="13" style="137" bestFit="1" customWidth="1"/>
    <col min="13021" max="13021" width="16.7109375" style="137" bestFit="1" customWidth="1"/>
    <col min="13022" max="13022" width="13.140625" style="137" bestFit="1" customWidth="1"/>
    <col min="13023" max="13025" width="12.140625" style="137" customWidth="1"/>
    <col min="13026" max="13027" width="14" style="137" customWidth="1"/>
    <col min="13028" max="13028" width="26.28515625" style="137" customWidth="1"/>
    <col min="13029" max="13029" width="15.42578125" style="137" bestFit="1" customWidth="1"/>
    <col min="13030" max="13030" width="11.140625" style="137" bestFit="1" customWidth="1"/>
    <col min="13031" max="13031" width="9.140625" style="137"/>
    <col min="13032" max="13032" width="9.28515625" style="137" bestFit="1" customWidth="1"/>
    <col min="13033" max="13180" width="9.140625" style="137"/>
    <col min="13181" max="13181" width="6" style="137" bestFit="1" customWidth="1"/>
    <col min="13182" max="13182" width="23.7109375" style="137" customWidth="1"/>
    <col min="13183" max="13183" width="19.5703125" style="137" bestFit="1" customWidth="1"/>
    <col min="13184" max="13184" width="19.7109375" style="137" bestFit="1" customWidth="1"/>
    <col min="13185" max="13185" width="18.85546875" style="137" bestFit="1" customWidth="1"/>
    <col min="13186" max="13186" width="12.85546875" style="137" bestFit="1" customWidth="1"/>
    <col min="13187" max="13187" width="17.7109375" style="137" bestFit="1" customWidth="1"/>
    <col min="13188" max="13188" width="17.5703125" style="137" bestFit="1" customWidth="1"/>
    <col min="13189" max="13189" width="18.85546875" style="137" bestFit="1" customWidth="1"/>
    <col min="13190" max="13190" width="12.42578125" style="137" bestFit="1" customWidth="1"/>
    <col min="13191" max="13191" width="15.85546875" style="137" bestFit="1" customWidth="1"/>
    <col min="13192" max="13192" width="17.7109375" style="137" bestFit="1" customWidth="1"/>
    <col min="13193" max="13193" width="18" style="137" bestFit="1" customWidth="1"/>
    <col min="13194" max="13194" width="13.5703125" style="137" customWidth="1"/>
    <col min="13195" max="13195" width="15.85546875" style="137" bestFit="1" customWidth="1"/>
    <col min="13196" max="13196" width="15.140625" style="137" bestFit="1" customWidth="1"/>
    <col min="13197" max="13197" width="18" style="137" bestFit="1" customWidth="1"/>
    <col min="13198" max="13198" width="13.140625" style="137" bestFit="1" customWidth="1"/>
    <col min="13199" max="13199" width="17.7109375" style="137" bestFit="1" customWidth="1"/>
    <col min="13200" max="13200" width="15.85546875" style="137" customWidth="1"/>
    <col min="13201" max="13201" width="18" style="137" bestFit="1" customWidth="1"/>
    <col min="13202" max="13202" width="13.5703125" style="137" customWidth="1"/>
    <col min="13203" max="13203" width="15.140625" style="137" bestFit="1" customWidth="1"/>
    <col min="13204" max="13204" width="12.85546875" style="137" bestFit="1" customWidth="1"/>
    <col min="13205" max="13205" width="15.28515625" style="137" bestFit="1" customWidth="1"/>
    <col min="13206" max="13206" width="14.85546875" style="137" bestFit="1" customWidth="1"/>
    <col min="13207" max="13208" width="17.5703125" style="137" bestFit="1" customWidth="1"/>
    <col min="13209" max="13209" width="11.140625" style="137" bestFit="1" customWidth="1"/>
    <col min="13210" max="13210" width="13.42578125" style="137" customWidth="1"/>
    <col min="13211" max="13211" width="17.7109375" style="137" bestFit="1" customWidth="1"/>
    <col min="13212" max="13212" width="17.5703125" style="137" bestFit="1" customWidth="1"/>
    <col min="13213" max="13213" width="18" style="137" bestFit="1" customWidth="1"/>
    <col min="13214" max="13216" width="12.85546875" style="137" bestFit="1" customWidth="1"/>
    <col min="13217" max="13217" width="13.85546875" style="137" bestFit="1" customWidth="1"/>
    <col min="13218" max="13219" width="12.85546875" style="137" bestFit="1" customWidth="1"/>
    <col min="13220" max="13220" width="11" style="137" bestFit="1" customWidth="1"/>
    <col min="13221" max="13221" width="13.85546875" style="137" bestFit="1" customWidth="1"/>
    <col min="13222" max="13222" width="14.85546875" style="137" bestFit="1" customWidth="1"/>
    <col min="13223" max="13223" width="17.7109375" style="137" bestFit="1" customWidth="1"/>
    <col min="13224" max="13224" width="15.140625" style="137" bestFit="1" customWidth="1"/>
    <col min="13225" max="13225" width="16.7109375" style="137" bestFit="1" customWidth="1"/>
    <col min="13226" max="13226" width="15.7109375" style="137" bestFit="1" customWidth="1"/>
    <col min="13227" max="13227" width="17.7109375" style="137" bestFit="1" customWidth="1"/>
    <col min="13228" max="13228" width="15.7109375" style="137" bestFit="1" customWidth="1"/>
    <col min="13229" max="13229" width="18" style="137" bestFit="1" customWidth="1"/>
    <col min="13230" max="13230" width="13.140625" style="137" bestFit="1" customWidth="1"/>
    <col min="13231" max="13231" width="17.7109375" style="137" bestFit="1" customWidth="1"/>
    <col min="13232" max="13232" width="15.140625" style="137" bestFit="1" customWidth="1"/>
    <col min="13233" max="13233" width="18" style="137" bestFit="1" customWidth="1"/>
    <col min="13234" max="13234" width="15.7109375" style="137" bestFit="1" customWidth="1"/>
    <col min="13235" max="13236" width="15.140625" style="137" bestFit="1" customWidth="1"/>
    <col min="13237" max="13237" width="15.7109375" style="137" bestFit="1" customWidth="1"/>
    <col min="13238" max="13238" width="12.85546875" style="137" customWidth="1"/>
    <col min="13239" max="13239" width="17.7109375" style="137" bestFit="1" customWidth="1"/>
    <col min="13240" max="13240" width="15.85546875" style="137" bestFit="1" customWidth="1"/>
    <col min="13241" max="13241" width="18" style="137" bestFit="1" customWidth="1"/>
    <col min="13242" max="13242" width="10.5703125" style="137" bestFit="1" customWidth="1"/>
    <col min="13243" max="13243" width="17.7109375" style="137" bestFit="1" customWidth="1"/>
    <col min="13244" max="13244" width="15.140625" style="137" bestFit="1" customWidth="1"/>
    <col min="13245" max="13245" width="18" style="137" bestFit="1" customWidth="1"/>
    <col min="13246" max="13246" width="15.7109375" style="137" bestFit="1" customWidth="1"/>
    <col min="13247" max="13247" width="17.7109375" style="137" bestFit="1" customWidth="1"/>
    <col min="13248" max="13248" width="15.7109375" style="137" bestFit="1" customWidth="1"/>
    <col min="13249" max="13249" width="18" style="137" bestFit="1" customWidth="1"/>
    <col min="13250" max="13250" width="12.85546875" style="137" bestFit="1" customWidth="1"/>
    <col min="13251" max="13251" width="12.42578125" style="137" bestFit="1" customWidth="1"/>
    <col min="13252" max="13252" width="10.7109375" style="137" bestFit="1" customWidth="1"/>
    <col min="13253" max="13253" width="10.140625" style="137" customWidth="1"/>
    <col min="13254" max="13254" width="13.140625" style="137" bestFit="1" customWidth="1"/>
    <col min="13255" max="13258" width="0" style="137" hidden="1" customWidth="1"/>
    <col min="13259" max="13259" width="15.140625" style="137" bestFit="1" customWidth="1"/>
    <col min="13260" max="13260" width="13" style="137" bestFit="1" customWidth="1"/>
    <col min="13261" max="13261" width="15.28515625" style="137" bestFit="1" customWidth="1"/>
    <col min="13262" max="13262" width="12.85546875" style="137" bestFit="1" customWidth="1"/>
    <col min="13263" max="13266" width="0" style="137" hidden="1" customWidth="1"/>
    <col min="13267" max="13268" width="17.7109375" style="137" bestFit="1" customWidth="1"/>
    <col min="13269" max="13269" width="18.85546875" style="137" bestFit="1" customWidth="1"/>
    <col min="13270" max="13270" width="12.85546875" style="137" bestFit="1" customWidth="1"/>
    <col min="13271" max="13271" width="17.7109375" style="137" bestFit="1" customWidth="1"/>
    <col min="13272" max="13272" width="12.5703125" style="137" bestFit="1" customWidth="1"/>
    <col min="13273" max="13273" width="18" style="137" bestFit="1" customWidth="1"/>
    <col min="13274" max="13274" width="13" style="137" customWidth="1"/>
    <col min="13275" max="13275" width="15.140625" style="137" bestFit="1" customWidth="1"/>
    <col min="13276" max="13276" width="13" style="137" bestFit="1" customWidth="1"/>
    <col min="13277" max="13277" width="16.7109375" style="137" bestFit="1" customWidth="1"/>
    <col min="13278" max="13278" width="13.140625" style="137" bestFit="1" customWidth="1"/>
    <col min="13279" max="13281" width="12.140625" style="137" customWidth="1"/>
    <col min="13282" max="13283" width="14" style="137" customWidth="1"/>
    <col min="13284" max="13284" width="26.28515625" style="137" customWidth="1"/>
    <col min="13285" max="13285" width="15.42578125" style="137" bestFit="1" customWidth="1"/>
    <col min="13286" max="13286" width="11.140625" style="137" bestFit="1" customWidth="1"/>
    <col min="13287" max="13287" width="9.140625" style="137"/>
    <col min="13288" max="13288" width="9.28515625" style="137" bestFit="1" customWidth="1"/>
    <col min="13289" max="13436" width="9.140625" style="137"/>
    <col min="13437" max="13437" width="6" style="137" bestFit="1" customWidth="1"/>
    <col min="13438" max="13438" width="23.7109375" style="137" customWidth="1"/>
    <col min="13439" max="13439" width="19.5703125" style="137" bestFit="1" customWidth="1"/>
    <col min="13440" max="13440" width="19.7109375" style="137" bestFit="1" customWidth="1"/>
    <col min="13441" max="13441" width="18.85546875" style="137" bestFit="1" customWidth="1"/>
    <col min="13442" max="13442" width="12.85546875" style="137" bestFit="1" customWidth="1"/>
    <col min="13443" max="13443" width="17.7109375" style="137" bestFit="1" customWidth="1"/>
    <col min="13444" max="13444" width="17.5703125" style="137" bestFit="1" customWidth="1"/>
    <col min="13445" max="13445" width="18.85546875" style="137" bestFit="1" customWidth="1"/>
    <col min="13446" max="13446" width="12.42578125" style="137" bestFit="1" customWidth="1"/>
    <col min="13447" max="13447" width="15.85546875" style="137" bestFit="1" customWidth="1"/>
    <col min="13448" max="13448" width="17.7109375" style="137" bestFit="1" customWidth="1"/>
    <col min="13449" max="13449" width="18" style="137" bestFit="1" customWidth="1"/>
    <col min="13450" max="13450" width="13.5703125" style="137" customWidth="1"/>
    <col min="13451" max="13451" width="15.85546875" style="137" bestFit="1" customWidth="1"/>
    <col min="13452" max="13452" width="15.140625" style="137" bestFit="1" customWidth="1"/>
    <col min="13453" max="13453" width="18" style="137" bestFit="1" customWidth="1"/>
    <col min="13454" max="13454" width="13.140625" style="137" bestFit="1" customWidth="1"/>
    <col min="13455" max="13455" width="17.7109375" style="137" bestFit="1" customWidth="1"/>
    <col min="13456" max="13456" width="15.85546875" style="137" customWidth="1"/>
    <col min="13457" max="13457" width="18" style="137" bestFit="1" customWidth="1"/>
    <col min="13458" max="13458" width="13.5703125" style="137" customWidth="1"/>
    <col min="13459" max="13459" width="15.140625" style="137" bestFit="1" customWidth="1"/>
    <col min="13460" max="13460" width="12.85546875" style="137" bestFit="1" customWidth="1"/>
    <col min="13461" max="13461" width="15.28515625" style="137" bestFit="1" customWidth="1"/>
    <col min="13462" max="13462" width="14.85546875" style="137" bestFit="1" customWidth="1"/>
    <col min="13463" max="13464" width="17.5703125" style="137" bestFit="1" customWidth="1"/>
    <col min="13465" max="13465" width="11.140625" style="137" bestFit="1" customWidth="1"/>
    <col min="13466" max="13466" width="13.42578125" style="137" customWidth="1"/>
    <col min="13467" max="13467" width="17.7109375" style="137" bestFit="1" customWidth="1"/>
    <col min="13468" max="13468" width="17.5703125" style="137" bestFit="1" customWidth="1"/>
    <col min="13469" max="13469" width="18" style="137" bestFit="1" customWidth="1"/>
    <col min="13470" max="13472" width="12.85546875" style="137" bestFit="1" customWidth="1"/>
    <col min="13473" max="13473" width="13.85546875" style="137" bestFit="1" customWidth="1"/>
    <col min="13474" max="13475" width="12.85546875" style="137" bestFit="1" customWidth="1"/>
    <col min="13476" max="13476" width="11" style="137" bestFit="1" customWidth="1"/>
    <col min="13477" max="13477" width="13.85546875" style="137" bestFit="1" customWidth="1"/>
    <col min="13478" max="13478" width="14.85546875" style="137" bestFit="1" customWidth="1"/>
    <col min="13479" max="13479" width="17.7109375" style="137" bestFit="1" customWidth="1"/>
    <col min="13480" max="13480" width="15.140625" style="137" bestFit="1" customWidth="1"/>
    <col min="13481" max="13481" width="16.7109375" style="137" bestFit="1" customWidth="1"/>
    <col min="13482" max="13482" width="15.7109375" style="137" bestFit="1" customWidth="1"/>
    <col min="13483" max="13483" width="17.7109375" style="137" bestFit="1" customWidth="1"/>
    <col min="13484" max="13484" width="15.7109375" style="137" bestFit="1" customWidth="1"/>
    <col min="13485" max="13485" width="18" style="137" bestFit="1" customWidth="1"/>
    <col min="13486" max="13486" width="13.140625" style="137" bestFit="1" customWidth="1"/>
    <col min="13487" max="13487" width="17.7109375" style="137" bestFit="1" customWidth="1"/>
    <col min="13488" max="13488" width="15.140625" style="137" bestFit="1" customWidth="1"/>
    <col min="13489" max="13489" width="18" style="137" bestFit="1" customWidth="1"/>
    <col min="13490" max="13490" width="15.7109375" style="137" bestFit="1" customWidth="1"/>
    <col min="13491" max="13492" width="15.140625" style="137" bestFit="1" customWidth="1"/>
    <col min="13493" max="13493" width="15.7109375" style="137" bestFit="1" customWidth="1"/>
    <col min="13494" max="13494" width="12.85546875" style="137" customWidth="1"/>
    <col min="13495" max="13495" width="17.7109375" style="137" bestFit="1" customWidth="1"/>
    <col min="13496" max="13496" width="15.85546875" style="137" bestFit="1" customWidth="1"/>
    <col min="13497" max="13497" width="18" style="137" bestFit="1" customWidth="1"/>
    <col min="13498" max="13498" width="10.5703125" style="137" bestFit="1" customWidth="1"/>
    <col min="13499" max="13499" width="17.7109375" style="137" bestFit="1" customWidth="1"/>
    <col min="13500" max="13500" width="15.140625" style="137" bestFit="1" customWidth="1"/>
    <col min="13501" max="13501" width="18" style="137" bestFit="1" customWidth="1"/>
    <col min="13502" max="13502" width="15.7109375" style="137" bestFit="1" customWidth="1"/>
    <col min="13503" max="13503" width="17.7109375" style="137" bestFit="1" customWidth="1"/>
    <col min="13504" max="13504" width="15.7109375" style="137" bestFit="1" customWidth="1"/>
    <col min="13505" max="13505" width="18" style="137" bestFit="1" customWidth="1"/>
    <col min="13506" max="13506" width="12.85546875" style="137" bestFit="1" customWidth="1"/>
    <col min="13507" max="13507" width="12.42578125" style="137" bestFit="1" customWidth="1"/>
    <col min="13508" max="13508" width="10.7109375" style="137" bestFit="1" customWidth="1"/>
    <col min="13509" max="13509" width="10.140625" style="137" customWidth="1"/>
    <col min="13510" max="13510" width="13.140625" style="137" bestFit="1" customWidth="1"/>
    <col min="13511" max="13514" width="0" style="137" hidden="1" customWidth="1"/>
    <col min="13515" max="13515" width="15.140625" style="137" bestFit="1" customWidth="1"/>
    <col min="13516" max="13516" width="13" style="137" bestFit="1" customWidth="1"/>
    <col min="13517" max="13517" width="15.28515625" style="137" bestFit="1" customWidth="1"/>
    <col min="13518" max="13518" width="12.85546875" style="137" bestFit="1" customWidth="1"/>
    <col min="13519" max="13522" width="0" style="137" hidden="1" customWidth="1"/>
    <col min="13523" max="13524" width="17.7109375" style="137" bestFit="1" customWidth="1"/>
    <col min="13525" max="13525" width="18.85546875" style="137" bestFit="1" customWidth="1"/>
    <col min="13526" max="13526" width="12.85546875" style="137" bestFit="1" customWidth="1"/>
    <col min="13527" max="13527" width="17.7109375" style="137" bestFit="1" customWidth="1"/>
    <col min="13528" max="13528" width="12.5703125" style="137" bestFit="1" customWidth="1"/>
    <col min="13529" max="13529" width="18" style="137" bestFit="1" customWidth="1"/>
    <col min="13530" max="13530" width="13" style="137" customWidth="1"/>
    <col min="13531" max="13531" width="15.140625" style="137" bestFit="1" customWidth="1"/>
    <col min="13532" max="13532" width="13" style="137" bestFit="1" customWidth="1"/>
    <col min="13533" max="13533" width="16.7109375" style="137" bestFit="1" customWidth="1"/>
    <col min="13534" max="13534" width="13.140625" style="137" bestFit="1" customWidth="1"/>
    <col min="13535" max="13537" width="12.140625" style="137" customWidth="1"/>
    <col min="13538" max="13539" width="14" style="137" customWidth="1"/>
    <col min="13540" max="13540" width="26.28515625" style="137" customWidth="1"/>
    <col min="13541" max="13541" width="15.42578125" style="137" bestFit="1" customWidth="1"/>
    <col min="13542" max="13542" width="11.140625" style="137" bestFit="1" customWidth="1"/>
    <col min="13543" max="13543" width="9.140625" style="137"/>
    <col min="13544" max="13544" width="9.28515625" style="137" bestFit="1" customWidth="1"/>
    <col min="13545" max="13692" width="9.140625" style="137"/>
    <col min="13693" max="13693" width="6" style="137" bestFit="1" customWidth="1"/>
    <col min="13694" max="13694" width="23.7109375" style="137" customWidth="1"/>
    <col min="13695" max="13695" width="19.5703125" style="137" bestFit="1" customWidth="1"/>
    <col min="13696" max="13696" width="19.7109375" style="137" bestFit="1" customWidth="1"/>
    <col min="13697" max="13697" width="18.85546875" style="137" bestFit="1" customWidth="1"/>
    <col min="13698" max="13698" width="12.85546875" style="137" bestFit="1" customWidth="1"/>
    <col min="13699" max="13699" width="17.7109375" style="137" bestFit="1" customWidth="1"/>
    <col min="13700" max="13700" width="17.5703125" style="137" bestFit="1" customWidth="1"/>
    <col min="13701" max="13701" width="18.85546875" style="137" bestFit="1" customWidth="1"/>
    <col min="13702" max="13702" width="12.42578125" style="137" bestFit="1" customWidth="1"/>
    <col min="13703" max="13703" width="15.85546875" style="137" bestFit="1" customWidth="1"/>
    <col min="13704" max="13704" width="17.7109375" style="137" bestFit="1" customWidth="1"/>
    <col min="13705" max="13705" width="18" style="137" bestFit="1" customWidth="1"/>
    <col min="13706" max="13706" width="13.5703125" style="137" customWidth="1"/>
    <col min="13707" max="13707" width="15.85546875" style="137" bestFit="1" customWidth="1"/>
    <col min="13708" max="13708" width="15.140625" style="137" bestFit="1" customWidth="1"/>
    <col min="13709" max="13709" width="18" style="137" bestFit="1" customWidth="1"/>
    <col min="13710" max="13710" width="13.140625" style="137" bestFit="1" customWidth="1"/>
    <col min="13711" max="13711" width="17.7109375" style="137" bestFit="1" customWidth="1"/>
    <col min="13712" max="13712" width="15.85546875" style="137" customWidth="1"/>
    <col min="13713" max="13713" width="18" style="137" bestFit="1" customWidth="1"/>
    <col min="13714" max="13714" width="13.5703125" style="137" customWidth="1"/>
    <col min="13715" max="13715" width="15.140625" style="137" bestFit="1" customWidth="1"/>
    <col min="13716" max="13716" width="12.85546875" style="137" bestFit="1" customWidth="1"/>
    <col min="13717" max="13717" width="15.28515625" style="137" bestFit="1" customWidth="1"/>
    <col min="13718" max="13718" width="14.85546875" style="137" bestFit="1" customWidth="1"/>
    <col min="13719" max="13720" width="17.5703125" style="137" bestFit="1" customWidth="1"/>
    <col min="13721" max="13721" width="11.140625" style="137" bestFit="1" customWidth="1"/>
    <col min="13722" max="13722" width="13.42578125" style="137" customWidth="1"/>
    <col min="13723" max="13723" width="17.7109375" style="137" bestFit="1" customWidth="1"/>
    <col min="13724" max="13724" width="17.5703125" style="137" bestFit="1" customWidth="1"/>
    <col min="13725" max="13725" width="18" style="137" bestFit="1" customWidth="1"/>
    <col min="13726" max="13728" width="12.85546875" style="137" bestFit="1" customWidth="1"/>
    <col min="13729" max="13729" width="13.85546875" style="137" bestFit="1" customWidth="1"/>
    <col min="13730" max="13731" width="12.85546875" style="137" bestFit="1" customWidth="1"/>
    <col min="13732" max="13732" width="11" style="137" bestFit="1" customWidth="1"/>
    <col min="13733" max="13733" width="13.85546875" style="137" bestFit="1" customWidth="1"/>
    <col min="13734" max="13734" width="14.85546875" style="137" bestFit="1" customWidth="1"/>
    <col min="13735" max="13735" width="17.7109375" style="137" bestFit="1" customWidth="1"/>
    <col min="13736" max="13736" width="15.140625" style="137" bestFit="1" customWidth="1"/>
    <col min="13737" max="13737" width="16.7109375" style="137" bestFit="1" customWidth="1"/>
    <col min="13738" max="13738" width="15.7109375" style="137" bestFit="1" customWidth="1"/>
    <col min="13739" max="13739" width="17.7109375" style="137" bestFit="1" customWidth="1"/>
    <col min="13740" max="13740" width="15.7109375" style="137" bestFit="1" customWidth="1"/>
    <col min="13741" max="13741" width="18" style="137" bestFit="1" customWidth="1"/>
    <col min="13742" max="13742" width="13.140625" style="137" bestFit="1" customWidth="1"/>
    <col min="13743" max="13743" width="17.7109375" style="137" bestFit="1" customWidth="1"/>
    <col min="13744" max="13744" width="15.140625" style="137" bestFit="1" customWidth="1"/>
    <col min="13745" max="13745" width="18" style="137" bestFit="1" customWidth="1"/>
    <col min="13746" max="13746" width="15.7109375" style="137" bestFit="1" customWidth="1"/>
    <col min="13747" max="13748" width="15.140625" style="137" bestFit="1" customWidth="1"/>
    <col min="13749" max="13749" width="15.7109375" style="137" bestFit="1" customWidth="1"/>
    <col min="13750" max="13750" width="12.85546875" style="137" customWidth="1"/>
    <col min="13751" max="13751" width="17.7109375" style="137" bestFit="1" customWidth="1"/>
    <col min="13752" max="13752" width="15.85546875" style="137" bestFit="1" customWidth="1"/>
    <col min="13753" max="13753" width="18" style="137" bestFit="1" customWidth="1"/>
    <col min="13754" max="13754" width="10.5703125" style="137" bestFit="1" customWidth="1"/>
    <col min="13755" max="13755" width="17.7109375" style="137" bestFit="1" customWidth="1"/>
    <col min="13756" max="13756" width="15.140625" style="137" bestFit="1" customWidth="1"/>
    <col min="13757" max="13757" width="18" style="137" bestFit="1" customWidth="1"/>
    <col min="13758" max="13758" width="15.7109375" style="137" bestFit="1" customWidth="1"/>
    <col min="13759" max="13759" width="17.7109375" style="137" bestFit="1" customWidth="1"/>
    <col min="13760" max="13760" width="15.7109375" style="137" bestFit="1" customWidth="1"/>
    <col min="13761" max="13761" width="18" style="137" bestFit="1" customWidth="1"/>
    <col min="13762" max="13762" width="12.85546875" style="137" bestFit="1" customWidth="1"/>
    <col min="13763" max="13763" width="12.42578125" style="137" bestFit="1" customWidth="1"/>
    <col min="13764" max="13764" width="10.7109375" style="137" bestFit="1" customWidth="1"/>
    <col min="13765" max="13765" width="10.140625" style="137" customWidth="1"/>
    <col min="13766" max="13766" width="13.140625" style="137" bestFit="1" customWidth="1"/>
    <col min="13767" max="13770" width="0" style="137" hidden="1" customWidth="1"/>
    <col min="13771" max="13771" width="15.140625" style="137" bestFit="1" customWidth="1"/>
    <col min="13772" max="13772" width="13" style="137" bestFit="1" customWidth="1"/>
    <col min="13773" max="13773" width="15.28515625" style="137" bestFit="1" customWidth="1"/>
    <col min="13774" max="13774" width="12.85546875" style="137" bestFit="1" customWidth="1"/>
    <col min="13775" max="13778" width="0" style="137" hidden="1" customWidth="1"/>
    <col min="13779" max="13780" width="17.7109375" style="137" bestFit="1" customWidth="1"/>
    <col min="13781" max="13781" width="18.85546875" style="137" bestFit="1" customWidth="1"/>
    <col min="13782" max="13782" width="12.85546875" style="137" bestFit="1" customWidth="1"/>
    <col min="13783" max="13783" width="17.7109375" style="137" bestFit="1" customWidth="1"/>
    <col min="13784" max="13784" width="12.5703125" style="137" bestFit="1" customWidth="1"/>
    <col min="13785" max="13785" width="18" style="137" bestFit="1" customWidth="1"/>
    <col min="13786" max="13786" width="13" style="137" customWidth="1"/>
    <col min="13787" max="13787" width="15.140625" style="137" bestFit="1" customWidth="1"/>
    <col min="13788" max="13788" width="13" style="137" bestFit="1" customWidth="1"/>
    <col min="13789" max="13789" width="16.7109375" style="137" bestFit="1" customWidth="1"/>
    <col min="13790" max="13790" width="13.140625" style="137" bestFit="1" customWidth="1"/>
    <col min="13791" max="13793" width="12.140625" style="137" customWidth="1"/>
    <col min="13794" max="13795" width="14" style="137" customWidth="1"/>
    <col min="13796" max="13796" width="26.28515625" style="137" customWidth="1"/>
    <col min="13797" max="13797" width="15.42578125" style="137" bestFit="1" customWidth="1"/>
    <col min="13798" max="13798" width="11.140625" style="137" bestFit="1" customWidth="1"/>
    <col min="13799" max="13799" width="9.140625" style="137"/>
    <col min="13800" max="13800" width="9.28515625" style="137" bestFit="1" customWidth="1"/>
    <col min="13801" max="13948" width="9.140625" style="137"/>
    <col min="13949" max="13949" width="6" style="137" bestFit="1" customWidth="1"/>
    <col min="13950" max="13950" width="23.7109375" style="137" customWidth="1"/>
    <col min="13951" max="13951" width="19.5703125" style="137" bestFit="1" customWidth="1"/>
    <col min="13952" max="13952" width="19.7109375" style="137" bestFit="1" customWidth="1"/>
    <col min="13953" max="13953" width="18.85546875" style="137" bestFit="1" customWidth="1"/>
    <col min="13954" max="13954" width="12.85546875" style="137" bestFit="1" customWidth="1"/>
    <col min="13955" max="13955" width="17.7109375" style="137" bestFit="1" customWidth="1"/>
    <col min="13956" max="13956" width="17.5703125" style="137" bestFit="1" customWidth="1"/>
    <col min="13957" max="13957" width="18.85546875" style="137" bestFit="1" customWidth="1"/>
    <col min="13958" max="13958" width="12.42578125" style="137" bestFit="1" customWidth="1"/>
    <col min="13959" max="13959" width="15.85546875" style="137" bestFit="1" customWidth="1"/>
    <col min="13960" max="13960" width="17.7109375" style="137" bestFit="1" customWidth="1"/>
    <col min="13961" max="13961" width="18" style="137" bestFit="1" customWidth="1"/>
    <col min="13962" max="13962" width="13.5703125" style="137" customWidth="1"/>
    <col min="13963" max="13963" width="15.85546875" style="137" bestFit="1" customWidth="1"/>
    <col min="13964" max="13964" width="15.140625" style="137" bestFit="1" customWidth="1"/>
    <col min="13965" max="13965" width="18" style="137" bestFit="1" customWidth="1"/>
    <col min="13966" max="13966" width="13.140625" style="137" bestFit="1" customWidth="1"/>
    <col min="13967" max="13967" width="17.7109375" style="137" bestFit="1" customWidth="1"/>
    <col min="13968" max="13968" width="15.85546875" style="137" customWidth="1"/>
    <col min="13969" max="13969" width="18" style="137" bestFit="1" customWidth="1"/>
    <col min="13970" max="13970" width="13.5703125" style="137" customWidth="1"/>
    <col min="13971" max="13971" width="15.140625" style="137" bestFit="1" customWidth="1"/>
    <col min="13972" max="13972" width="12.85546875" style="137" bestFit="1" customWidth="1"/>
    <col min="13973" max="13973" width="15.28515625" style="137" bestFit="1" customWidth="1"/>
    <col min="13974" max="13974" width="14.85546875" style="137" bestFit="1" customWidth="1"/>
    <col min="13975" max="13976" width="17.5703125" style="137" bestFit="1" customWidth="1"/>
    <col min="13977" max="13977" width="11.140625" style="137" bestFit="1" customWidth="1"/>
    <col min="13978" max="13978" width="13.42578125" style="137" customWidth="1"/>
    <col min="13979" max="13979" width="17.7109375" style="137" bestFit="1" customWidth="1"/>
    <col min="13980" max="13980" width="17.5703125" style="137" bestFit="1" customWidth="1"/>
    <col min="13981" max="13981" width="18" style="137" bestFit="1" customWidth="1"/>
    <col min="13982" max="13984" width="12.85546875" style="137" bestFit="1" customWidth="1"/>
    <col min="13985" max="13985" width="13.85546875" style="137" bestFit="1" customWidth="1"/>
    <col min="13986" max="13987" width="12.85546875" style="137" bestFit="1" customWidth="1"/>
    <col min="13988" max="13988" width="11" style="137" bestFit="1" customWidth="1"/>
    <col min="13989" max="13989" width="13.85546875" style="137" bestFit="1" customWidth="1"/>
    <col min="13990" max="13990" width="14.85546875" style="137" bestFit="1" customWidth="1"/>
    <col min="13991" max="13991" width="17.7109375" style="137" bestFit="1" customWidth="1"/>
    <col min="13992" max="13992" width="15.140625" style="137" bestFit="1" customWidth="1"/>
    <col min="13993" max="13993" width="16.7109375" style="137" bestFit="1" customWidth="1"/>
    <col min="13994" max="13994" width="15.7109375" style="137" bestFit="1" customWidth="1"/>
    <col min="13995" max="13995" width="17.7109375" style="137" bestFit="1" customWidth="1"/>
    <col min="13996" max="13996" width="15.7109375" style="137" bestFit="1" customWidth="1"/>
    <col min="13997" max="13997" width="18" style="137" bestFit="1" customWidth="1"/>
    <col min="13998" max="13998" width="13.140625" style="137" bestFit="1" customWidth="1"/>
    <col min="13999" max="13999" width="17.7109375" style="137" bestFit="1" customWidth="1"/>
    <col min="14000" max="14000" width="15.140625" style="137" bestFit="1" customWidth="1"/>
    <col min="14001" max="14001" width="18" style="137" bestFit="1" customWidth="1"/>
    <col min="14002" max="14002" width="15.7109375" style="137" bestFit="1" customWidth="1"/>
    <col min="14003" max="14004" width="15.140625" style="137" bestFit="1" customWidth="1"/>
    <col min="14005" max="14005" width="15.7109375" style="137" bestFit="1" customWidth="1"/>
    <col min="14006" max="14006" width="12.85546875" style="137" customWidth="1"/>
    <col min="14007" max="14007" width="17.7109375" style="137" bestFit="1" customWidth="1"/>
    <col min="14008" max="14008" width="15.85546875" style="137" bestFit="1" customWidth="1"/>
    <col min="14009" max="14009" width="18" style="137" bestFit="1" customWidth="1"/>
    <col min="14010" max="14010" width="10.5703125" style="137" bestFit="1" customWidth="1"/>
    <col min="14011" max="14011" width="17.7109375" style="137" bestFit="1" customWidth="1"/>
    <col min="14012" max="14012" width="15.140625" style="137" bestFit="1" customWidth="1"/>
    <col min="14013" max="14013" width="18" style="137" bestFit="1" customWidth="1"/>
    <col min="14014" max="14014" width="15.7109375" style="137" bestFit="1" customWidth="1"/>
    <col min="14015" max="14015" width="17.7109375" style="137" bestFit="1" customWidth="1"/>
    <col min="14016" max="14016" width="15.7109375" style="137" bestFit="1" customWidth="1"/>
    <col min="14017" max="14017" width="18" style="137" bestFit="1" customWidth="1"/>
    <col min="14018" max="14018" width="12.85546875" style="137" bestFit="1" customWidth="1"/>
    <col min="14019" max="14019" width="12.42578125" style="137" bestFit="1" customWidth="1"/>
    <col min="14020" max="14020" width="10.7109375" style="137" bestFit="1" customWidth="1"/>
    <col min="14021" max="14021" width="10.140625" style="137" customWidth="1"/>
    <col min="14022" max="14022" width="13.140625" style="137" bestFit="1" customWidth="1"/>
    <col min="14023" max="14026" width="0" style="137" hidden="1" customWidth="1"/>
    <col min="14027" max="14027" width="15.140625" style="137" bestFit="1" customWidth="1"/>
    <col min="14028" max="14028" width="13" style="137" bestFit="1" customWidth="1"/>
    <col min="14029" max="14029" width="15.28515625" style="137" bestFit="1" customWidth="1"/>
    <col min="14030" max="14030" width="12.85546875" style="137" bestFit="1" customWidth="1"/>
    <col min="14031" max="14034" width="0" style="137" hidden="1" customWidth="1"/>
    <col min="14035" max="14036" width="17.7109375" style="137" bestFit="1" customWidth="1"/>
    <col min="14037" max="14037" width="18.85546875" style="137" bestFit="1" customWidth="1"/>
    <col min="14038" max="14038" width="12.85546875" style="137" bestFit="1" customWidth="1"/>
    <col min="14039" max="14039" width="17.7109375" style="137" bestFit="1" customWidth="1"/>
    <col min="14040" max="14040" width="12.5703125" style="137" bestFit="1" customWidth="1"/>
    <col min="14041" max="14041" width="18" style="137" bestFit="1" customWidth="1"/>
    <col min="14042" max="14042" width="13" style="137" customWidth="1"/>
    <col min="14043" max="14043" width="15.140625" style="137" bestFit="1" customWidth="1"/>
    <col min="14044" max="14044" width="13" style="137" bestFit="1" customWidth="1"/>
    <col min="14045" max="14045" width="16.7109375" style="137" bestFit="1" customWidth="1"/>
    <col min="14046" max="14046" width="13.140625" style="137" bestFit="1" customWidth="1"/>
    <col min="14047" max="14049" width="12.140625" style="137" customWidth="1"/>
    <col min="14050" max="14051" width="14" style="137" customWidth="1"/>
    <col min="14052" max="14052" width="26.28515625" style="137" customWidth="1"/>
    <col min="14053" max="14053" width="15.42578125" style="137" bestFit="1" customWidth="1"/>
    <col min="14054" max="14054" width="11.140625" style="137" bestFit="1" customWidth="1"/>
    <col min="14055" max="14055" width="9.140625" style="137"/>
    <col min="14056" max="14056" width="9.28515625" style="137" bestFit="1" customWidth="1"/>
    <col min="14057" max="14204" width="9.140625" style="137"/>
    <col min="14205" max="14205" width="6" style="137" bestFit="1" customWidth="1"/>
    <col min="14206" max="14206" width="23.7109375" style="137" customWidth="1"/>
    <col min="14207" max="14207" width="19.5703125" style="137" bestFit="1" customWidth="1"/>
    <col min="14208" max="14208" width="19.7109375" style="137" bestFit="1" customWidth="1"/>
    <col min="14209" max="14209" width="18.85546875" style="137" bestFit="1" customWidth="1"/>
    <col min="14210" max="14210" width="12.85546875" style="137" bestFit="1" customWidth="1"/>
    <col min="14211" max="14211" width="17.7109375" style="137" bestFit="1" customWidth="1"/>
    <col min="14212" max="14212" width="17.5703125" style="137" bestFit="1" customWidth="1"/>
    <col min="14213" max="14213" width="18.85546875" style="137" bestFit="1" customWidth="1"/>
    <col min="14214" max="14214" width="12.42578125" style="137" bestFit="1" customWidth="1"/>
    <col min="14215" max="14215" width="15.85546875" style="137" bestFit="1" customWidth="1"/>
    <col min="14216" max="14216" width="17.7109375" style="137" bestFit="1" customWidth="1"/>
    <col min="14217" max="14217" width="18" style="137" bestFit="1" customWidth="1"/>
    <col min="14218" max="14218" width="13.5703125" style="137" customWidth="1"/>
    <col min="14219" max="14219" width="15.85546875" style="137" bestFit="1" customWidth="1"/>
    <col min="14220" max="14220" width="15.140625" style="137" bestFit="1" customWidth="1"/>
    <col min="14221" max="14221" width="18" style="137" bestFit="1" customWidth="1"/>
    <col min="14222" max="14222" width="13.140625" style="137" bestFit="1" customWidth="1"/>
    <col min="14223" max="14223" width="17.7109375" style="137" bestFit="1" customWidth="1"/>
    <col min="14224" max="14224" width="15.85546875" style="137" customWidth="1"/>
    <col min="14225" max="14225" width="18" style="137" bestFit="1" customWidth="1"/>
    <col min="14226" max="14226" width="13.5703125" style="137" customWidth="1"/>
    <col min="14227" max="14227" width="15.140625" style="137" bestFit="1" customWidth="1"/>
    <col min="14228" max="14228" width="12.85546875" style="137" bestFit="1" customWidth="1"/>
    <col min="14229" max="14229" width="15.28515625" style="137" bestFit="1" customWidth="1"/>
    <col min="14230" max="14230" width="14.85546875" style="137" bestFit="1" customWidth="1"/>
    <col min="14231" max="14232" width="17.5703125" style="137" bestFit="1" customWidth="1"/>
    <col min="14233" max="14233" width="11.140625" style="137" bestFit="1" customWidth="1"/>
    <col min="14234" max="14234" width="13.42578125" style="137" customWidth="1"/>
    <col min="14235" max="14235" width="17.7109375" style="137" bestFit="1" customWidth="1"/>
    <col min="14236" max="14236" width="17.5703125" style="137" bestFit="1" customWidth="1"/>
    <col min="14237" max="14237" width="18" style="137" bestFit="1" customWidth="1"/>
    <col min="14238" max="14240" width="12.85546875" style="137" bestFit="1" customWidth="1"/>
    <col min="14241" max="14241" width="13.85546875" style="137" bestFit="1" customWidth="1"/>
    <col min="14242" max="14243" width="12.85546875" style="137" bestFit="1" customWidth="1"/>
    <col min="14244" max="14244" width="11" style="137" bestFit="1" customWidth="1"/>
    <col min="14245" max="14245" width="13.85546875" style="137" bestFit="1" customWidth="1"/>
    <col min="14246" max="14246" width="14.85546875" style="137" bestFit="1" customWidth="1"/>
    <col min="14247" max="14247" width="17.7109375" style="137" bestFit="1" customWidth="1"/>
    <col min="14248" max="14248" width="15.140625" style="137" bestFit="1" customWidth="1"/>
    <col min="14249" max="14249" width="16.7109375" style="137" bestFit="1" customWidth="1"/>
    <col min="14250" max="14250" width="15.7109375" style="137" bestFit="1" customWidth="1"/>
    <col min="14251" max="14251" width="17.7109375" style="137" bestFit="1" customWidth="1"/>
    <col min="14252" max="14252" width="15.7109375" style="137" bestFit="1" customWidth="1"/>
    <col min="14253" max="14253" width="18" style="137" bestFit="1" customWidth="1"/>
    <col min="14254" max="14254" width="13.140625" style="137" bestFit="1" customWidth="1"/>
    <col min="14255" max="14255" width="17.7109375" style="137" bestFit="1" customWidth="1"/>
    <col min="14256" max="14256" width="15.140625" style="137" bestFit="1" customWidth="1"/>
    <col min="14257" max="14257" width="18" style="137" bestFit="1" customWidth="1"/>
    <col min="14258" max="14258" width="15.7109375" style="137" bestFit="1" customWidth="1"/>
    <col min="14259" max="14260" width="15.140625" style="137" bestFit="1" customWidth="1"/>
    <col min="14261" max="14261" width="15.7109375" style="137" bestFit="1" customWidth="1"/>
    <col min="14262" max="14262" width="12.85546875" style="137" customWidth="1"/>
    <col min="14263" max="14263" width="17.7109375" style="137" bestFit="1" customWidth="1"/>
    <col min="14264" max="14264" width="15.85546875" style="137" bestFit="1" customWidth="1"/>
    <col min="14265" max="14265" width="18" style="137" bestFit="1" customWidth="1"/>
    <col min="14266" max="14266" width="10.5703125" style="137" bestFit="1" customWidth="1"/>
    <col min="14267" max="14267" width="17.7109375" style="137" bestFit="1" customWidth="1"/>
    <col min="14268" max="14268" width="15.140625" style="137" bestFit="1" customWidth="1"/>
    <col min="14269" max="14269" width="18" style="137" bestFit="1" customWidth="1"/>
    <col min="14270" max="14270" width="15.7109375" style="137" bestFit="1" customWidth="1"/>
    <col min="14271" max="14271" width="17.7109375" style="137" bestFit="1" customWidth="1"/>
    <col min="14272" max="14272" width="15.7109375" style="137" bestFit="1" customWidth="1"/>
    <col min="14273" max="14273" width="18" style="137" bestFit="1" customWidth="1"/>
    <col min="14274" max="14274" width="12.85546875" style="137" bestFit="1" customWidth="1"/>
    <col min="14275" max="14275" width="12.42578125" style="137" bestFit="1" customWidth="1"/>
    <col min="14276" max="14276" width="10.7109375" style="137" bestFit="1" customWidth="1"/>
    <col min="14277" max="14277" width="10.140625" style="137" customWidth="1"/>
    <col min="14278" max="14278" width="13.140625" style="137" bestFit="1" customWidth="1"/>
    <col min="14279" max="14282" width="0" style="137" hidden="1" customWidth="1"/>
    <col min="14283" max="14283" width="15.140625" style="137" bestFit="1" customWidth="1"/>
    <col min="14284" max="14284" width="13" style="137" bestFit="1" customWidth="1"/>
    <col min="14285" max="14285" width="15.28515625" style="137" bestFit="1" customWidth="1"/>
    <col min="14286" max="14286" width="12.85546875" style="137" bestFit="1" customWidth="1"/>
    <col min="14287" max="14290" width="0" style="137" hidden="1" customWidth="1"/>
    <col min="14291" max="14292" width="17.7109375" style="137" bestFit="1" customWidth="1"/>
    <col min="14293" max="14293" width="18.85546875" style="137" bestFit="1" customWidth="1"/>
    <col min="14294" max="14294" width="12.85546875" style="137" bestFit="1" customWidth="1"/>
    <col min="14295" max="14295" width="17.7109375" style="137" bestFit="1" customWidth="1"/>
    <col min="14296" max="14296" width="12.5703125" style="137" bestFit="1" customWidth="1"/>
    <col min="14297" max="14297" width="18" style="137" bestFit="1" customWidth="1"/>
    <col min="14298" max="14298" width="13" style="137" customWidth="1"/>
    <col min="14299" max="14299" width="15.140625" style="137" bestFit="1" customWidth="1"/>
    <col min="14300" max="14300" width="13" style="137" bestFit="1" customWidth="1"/>
    <col min="14301" max="14301" width="16.7109375" style="137" bestFit="1" customWidth="1"/>
    <col min="14302" max="14302" width="13.140625" style="137" bestFit="1" customWidth="1"/>
    <col min="14303" max="14305" width="12.140625" style="137" customWidth="1"/>
    <col min="14306" max="14307" width="14" style="137" customWidth="1"/>
    <col min="14308" max="14308" width="26.28515625" style="137" customWidth="1"/>
    <col min="14309" max="14309" width="15.42578125" style="137" bestFit="1" customWidth="1"/>
    <col min="14310" max="14310" width="11.140625" style="137" bestFit="1" customWidth="1"/>
    <col min="14311" max="14311" width="9.140625" style="137"/>
    <col min="14312" max="14312" width="9.28515625" style="137" bestFit="1" customWidth="1"/>
    <col min="14313" max="14460" width="9.140625" style="137"/>
    <col min="14461" max="14461" width="6" style="137" bestFit="1" customWidth="1"/>
    <col min="14462" max="14462" width="23.7109375" style="137" customWidth="1"/>
    <col min="14463" max="14463" width="19.5703125" style="137" bestFit="1" customWidth="1"/>
    <col min="14464" max="14464" width="19.7109375" style="137" bestFit="1" customWidth="1"/>
    <col min="14465" max="14465" width="18.85546875" style="137" bestFit="1" customWidth="1"/>
    <col min="14466" max="14466" width="12.85546875" style="137" bestFit="1" customWidth="1"/>
    <col min="14467" max="14467" width="17.7109375" style="137" bestFit="1" customWidth="1"/>
    <col min="14468" max="14468" width="17.5703125" style="137" bestFit="1" customWidth="1"/>
    <col min="14469" max="14469" width="18.85546875" style="137" bestFit="1" customWidth="1"/>
    <col min="14470" max="14470" width="12.42578125" style="137" bestFit="1" customWidth="1"/>
    <col min="14471" max="14471" width="15.85546875" style="137" bestFit="1" customWidth="1"/>
    <col min="14472" max="14472" width="17.7109375" style="137" bestFit="1" customWidth="1"/>
    <col min="14473" max="14473" width="18" style="137" bestFit="1" customWidth="1"/>
    <col min="14474" max="14474" width="13.5703125" style="137" customWidth="1"/>
    <col min="14475" max="14475" width="15.85546875" style="137" bestFit="1" customWidth="1"/>
    <col min="14476" max="14476" width="15.140625" style="137" bestFit="1" customWidth="1"/>
    <col min="14477" max="14477" width="18" style="137" bestFit="1" customWidth="1"/>
    <col min="14478" max="14478" width="13.140625" style="137" bestFit="1" customWidth="1"/>
    <col min="14479" max="14479" width="17.7109375" style="137" bestFit="1" customWidth="1"/>
    <col min="14480" max="14480" width="15.85546875" style="137" customWidth="1"/>
    <col min="14481" max="14481" width="18" style="137" bestFit="1" customWidth="1"/>
    <col min="14482" max="14482" width="13.5703125" style="137" customWidth="1"/>
    <col min="14483" max="14483" width="15.140625" style="137" bestFit="1" customWidth="1"/>
    <col min="14484" max="14484" width="12.85546875" style="137" bestFit="1" customWidth="1"/>
    <col min="14485" max="14485" width="15.28515625" style="137" bestFit="1" customWidth="1"/>
    <col min="14486" max="14486" width="14.85546875" style="137" bestFit="1" customWidth="1"/>
    <col min="14487" max="14488" width="17.5703125" style="137" bestFit="1" customWidth="1"/>
    <col min="14489" max="14489" width="11.140625" style="137" bestFit="1" customWidth="1"/>
    <col min="14490" max="14490" width="13.42578125" style="137" customWidth="1"/>
    <col min="14491" max="14491" width="17.7109375" style="137" bestFit="1" customWidth="1"/>
    <col min="14492" max="14492" width="17.5703125" style="137" bestFit="1" customWidth="1"/>
    <col min="14493" max="14493" width="18" style="137" bestFit="1" customWidth="1"/>
    <col min="14494" max="14496" width="12.85546875" style="137" bestFit="1" customWidth="1"/>
    <col min="14497" max="14497" width="13.85546875" style="137" bestFit="1" customWidth="1"/>
    <col min="14498" max="14499" width="12.85546875" style="137" bestFit="1" customWidth="1"/>
    <col min="14500" max="14500" width="11" style="137" bestFit="1" customWidth="1"/>
    <col min="14501" max="14501" width="13.85546875" style="137" bestFit="1" customWidth="1"/>
    <col min="14502" max="14502" width="14.85546875" style="137" bestFit="1" customWidth="1"/>
    <col min="14503" max="14503" width="17.7109375" style="137" bestFit="1" customWidth="1"/>
    <col min="14504" max="14504" width="15.140625" style="137" bestFit="1" customWidth="1"/>
    <col min="14505" max="14505" width="16.7109375" style="137" bestFit="1" customWidth="1"/>
    <col min="14506" max="14506" width="15.7109375" style="137" bestFit="1" customWidth="1"/>
    <col min="14507" max="14507" width="17.7109375" style="137" bestFit="1" customWidth="1"/>
    <col min="14508" max="14508" width="15.7109375" style="137" bestFit="1" customWidth="1"/>
    <col min="14509" max="14509" width="18" style="137" bestFit="1" customWidth="1"/>
    <col min="14510" max="14510" width="13.140625" style="137" bestFit="1" customWidth="1"/>
    <col min="14511" max="14511" width="17.7109375" style="137" bestFit="1" customWidth="1"/>
    <col min="14512" max="14512" width="15.140625" style="137" bestFit="1" customWidth="1"/>
    <col min="14513" max="14513" width="18" style="137" bestFit="1" customWidth="1"/>
    <col min="14514" max="14514" width="15.7109375" style="137" bestFit="1" customWidth="1"/>
    <col min="14515" max="14516" width="15.140625" style="137" bestFit="1" customWidth="1"/>
    <col min="14517" max="14517" width="15.7109375" style="137" bestFit="1" customWidth="1"/>
    <col min="14518" max="14518" width="12.85546875" style="137" customWidth="1"/>
    <col min="14519" max="14519" width="17.7109375" style="137" bestFit="1" customWidth="1"/>
    <col min="14520" max="14520" width="15.85546875" style="137" bestFit="1" customWidth="1"/>
    <col min="14521" max="14521" width="18" style="137" bestFit="1" customWidth="1"/>
    <col min="14522" max="14522" width="10.5703125" style="137" bestFit="1" customWidth="1"/>
    <col min="14523" max="14523" width="17.7109375" style="137" bestFit="1" customWidth="1"/>
    <col min="14524" max="14524" width="15.140625" style="137" bestFit="1" customWidth="1"/>
    <col min="14525" max="14525" width="18" style="137" bestFit="1" customWidth="1"/>
    <col min="14526" max="14526" width="15.7109375" style="137" bestFit="1" customWidth="1"/>
    <col min="14527" max="14527" width="17.7109375" style="137" bestFit="1" customWidth="1"/>
    <col min="14528" max="14528" width="15.7109375" style="137" bestFit="1" customWidth="1"/>
    <col min="14529" max="14529" width="18" style="137" bestFit="1" customWidth="1"/>
    <col min="14530" max="14530" width="12.85546875" style="137" bestFit="1" customWidth="1"/>
    <col min="14531" max="14531" width="12.42578125" style="137" bestFit="1" customWidth="1"/>
    <col min="14532" max="14532" width="10.7109375" style="137" bestFit="1" customWidth="1"/>
    <col min="14533" max="14533" width="10.140625" style="137" customWidth="1"/>
    <col min="14534" max="14534" width="13.140625" style="137" bestFit="1" customWidth="1"/>
    <col min="14535" max="14538" width="0" style="137" hidden="1" customWidth="1"/>
    <col min="14539" max="14539" width="15.140625" style="137" bestFit="1" customWidth="1"/>
    <col min="14540" max="14540" width="13" style="137" bestFit="1" customWidth="1"/>
    <col min="14541" max="14541" width="15.28515625" style="137" bestFit="1" customWidth="1"/>
    <col min="14542" max="14542" width="12.85546875" style="137" bestFit="1" customWidth="1"/>
    <col min="14543" max="14546" width="0" style="137" hidden="1" customWidth="1"/>
    <col min="14547" max="14548" width="17.7109375" style="137" bestFit="1" customWidth="1"/>
    <col min="14549" max="14549" width="18.85546875" style="137" bestFit="1" customWidth="1"/>
    <col min="14550" max="14550" width="12.85546875" style="137" bestFit="1" customWidth="1"/>
    <col min="14551" max="14551" width="17.7109375" style="137" bestFit="1" customWidth="1"/>
    <col min="14552" max="14552" width="12.5703125" style="137" bestFit="1" customWidth="1"/>
    <col min="14553" max="14553" width="18" style="137" bestFit="1" customWidth="1"/>
    <col min="14554" max="14554" width="13" style="137" customWidth="1"/>
    <col min="14555" max="14555" width="15.140625" style="137" bestFit="1" customWidth="1"/>
    <col min="14556" max="14556" width="13" style="137" bestFit="1" customWidth="1"/>
    <col min="14557" max="14557" width="16.7109375" style="137" bestFit="1" customWidth="1"/>
    <col min="14558" max="14558" width="13.140625" style="137" bestFit="1" customWidth="1"/>
    <col min="14559" max="14561" width="12.140625" style="137" customWidth="1"/>
    <col min="14562" max="14563" width="14" style="137" customWidth="1"/>
    <col min="14564" max="14564" width="26.28515625" style="137" customWidth="1"/>
    <col min="14565" max="14565" width="15.42578125" style="137" bestFit="1" customWidth="1"/>
    <col min="14566" max="14566" width="11.140625" style="137" bestFit="1" customWidth="1"/>
    <col min="14567" max="14567" width="9.140625" style="137"/>
    <col min="14568" max="14568" width="9.28515625" style="137" bestFit="1" customWidth="1"/>
    <col min="14569" max="14716" width="9.140625" style="137"/>
    <col min="14717" max="14717" width="6" style="137" bestFit="1" customWidth="1"/>
    <col min="14718" max="14718" width="23.7109375" style="137" customWidth="1"/>
    <col min="14719" max="14719" width="19.5703125" style="137" bestFit="1" customWidth="1"/>
    <col min="14720" max="14720" width="19.7109375" style="137" bestFit="1" customWidth="1"/>
    <col min="14721" max="14721" width="18.85546875" style="137" bestFit="1" customWidth="1"/>
    <col min="14722" max="14722" width="12.85546875" style="137" bestFit="1" customWidth="1"/>
    <col min="14723" max="14723" width="17.7109375" style="137" bestFit="1" customWidth="1"/>
    <col min="14724" max="14724" width="17.5703125" style="137" bestFit="1" customWidth="1"/>
    <col min="14725" max="14725" width="18.85546875" style="137" bestFit="1" customWidth="1"/>
    <col min="14726" max="14726" width="12.42578125" style="137" bestFit="1" customWidth="1"/>
    <col min="14727" max="14727" width="15.85546875" style="137" bestFit="1" customWidth="1"/>
    <col min="14728" max="14728" width="17.7109375" style="137" bestFit="1" customWidth="1"/>
    <col min="14729" max="14729" width="18" style="137" bestFit="1" customWidth="1"/>
    <col min="14730" max="14730" width="13.5703125" style="137" customWidth="1"/>
    <col min="14731" max="14731" width="15.85546875" style="137" bestFit="1" customWidth="1"/>
    <col min="14732" max="14732" width="15.140625" style="137" bestFit="1" customWidth="1"/>
    <col min="14733" max="14733" width="18" style="137" bestFit="1" customWidth="1"/>
    <col min="14734" max="14734" width="13.140625" style="137" bestFit="1" customWidth="1"/>
    <col min="14735" max="14735" width="17.7109375" style="137" bestFit="1" customWidth="1"/>
    <col min="14736" max="14736" width="15.85546875" style="137" customWidth="1"/>
    <col min="14737" max="14737" width="18" style="137" bestFit="1" customWidth="1"/>
    <col min="14738" max="14738" width="13.5703125" style="137" customWidth="1"/>
    <col min="14739" max="14739" width="15.140625" style="137" bestFit="1" customWidth="1"/>
    <col min="14740" max="14740" width="12.85546875" style="137" bestFit="1" customWidth="1"/>
    <col min="14741" max="14741" width="15.28515625" style="137" bestFit="1" customWidth="1"/>
    <col min="14742" max="14742" width="14.85546875" style="137" bestFit="1" customWidth="1"/>
    <col min="14743" max="14744" width="17.5703125" style="137" bestFit="1" customWidth="1"/>
    <col min="14745" max="14745" width="11.140625" style="137" bestFit="1" customWidth="1"/>
    <col min="14746" max="14746" width="13.42578125" style="137" customWidth="1"/>
    <col min="14747" max="14747" width="17.7109375" style="137" bestFit="1" customWidth="1"/>
    <col min="14748" max="14748" width="17.5703125" style="137" bestFit="1" customWidth="1"/>
    <col min="14749" max="14749" width="18" style="137" bestFit="1" customWidth="1"/>
    <col min="14750" max="14752" width="12.85546875" style="137" bestFit="1" customWidth="1"/>
    <col min="14753" max="14753" width="13.85546875" style="137" bestFit="1" customWidth="1"/>
    <col min="14754" max="14755" width="12.85546875" style="137" bestFit="1" customWidth="1"/>
    <col min="14756" max="14756" width="11" style="137" bestFit="1" customWidth="1"/>
    <col min="14757" max="14757" width="13.85546875" style="137" bestFit="1" customWidth="1"/>
    <col min="14758" max="14758" width="14.85546875" style="137" bestFit="1" customWidth="1"/>
    <col min="14759" max="14759" width="17.7109375" style="137" bestFit="1" customWidth="1"/>
    <col min="14760" max="14760" width="15.140625" style="137" bestFit="1" customWidth="1"/>
    <col min="14761" max="14761" width="16.7109375" style="137" bestFit="1" customWidth="1"/>
    <col min="14762" max="14762" width="15.7109375" style="137" bestFit="1" customWidth="1"/>
    <col min="14763" max="14763" width="17.7109375" style="137" bestFit="1" customWidth="1"/>
    <col min="14764" max="14764" width="15.7109375" style="137" bestFit="1" customWidth="1"/>
    <col min="14765" max="14765" width="18" style="137" bestFit="1" customWidth="1"/>
    <col min="14766" max="14766" width="13.140625" style="137" bestFit="1" customWidth="1"/>
    <col min="14767" max="14767" width="17.7109375" style="137" bestFit="1" customWidth="1"/>
    <col min="14768" max="14768" width="15.140625" style="137" bestFit="1" customWidth="1"/>
    <col min="14769" max="14769" width="18" style="137" bestFit="1" customWidth="1"/>
    <col min="14770" max="14770" width="15.7109375" style="137" bestFit="1" customWidth="1"/>
    <col min="14771" max="14772" width="15.140625" style="137" bestFit="1" customWidth="1"/>
    <col min="14773" max="14773" width="15.7109375" style="137" bestFit="1" customWidth="1"/>
    <col min="14774" max="14774" width="12.85546875" style="137" customWidth="1"/>
    <col min="14775" max="14775" width="17.7109375" style="137" bestFit="1" customWidth="1"/>
    <col min="14776" max="14776" width="15.85546875" style="137" bestFit="1" customWidth="1"/>
    <col min="14777" max="14777" width="18" style="137" bestFit="1" customWidth="1"/>
    <col min="14778" max="14778" width="10.5703125" style="137" bestFit="1" customWidth="1"/>
    <col min="14779" max="14779" width="17.7109375" style="137" bestFit="1" customWidth="1"/>
    <col min="14780" max="14780" width="15.140625" style="137" bestFit="1" customWidth="1"/>
    <col min="14781" max="14781" width="18" style="137" bestFit="1" customWidth="1"/>
    <col min="14782" max="14782" width="15.7109375" style="137" bestFit="1" customWidth="1"/>
    <col min="14783" max="14783" width="17.7109375" style="137" bestFit="1" customWidth="1"/>
    <col min="14784" max="14784" width="15.7109375" style="137" bestFit="1" customWidth="1"/>
    <col min="14785" max="14785" width="18" style="137" bestFit="1" customWidth="1"/>
    <col min="14786" max="14786" width="12.85546875" style="137" bestFit="1" customWidth="1"/>
    <col min="14787" max="14787" width="12.42578125" style="137" bestFit="1" customWidth="1"/>
    <col min="14788" max="14788" width="10.7109375" style="137" bestFit="1" customWidth="1"/>
    <col min="14789" max="14789" width="10.140625" style="137" customWidth="1"/>
    <col min="14790" max="14790" width="13.140625" style="137" bestFit="1" customWidth="1"/>
    <col min="14791" max="14794" width="0" style="137" hidden="1" customWidth="1"/>
    <col min="14795" max="14795" width="15.140625" style="137" bestFit="1" customWidth="1"/>
    <col min="14796" max="14796" width="13" style="137" bestFit="1" customWidth="1"/>
    <col min="14797" max="14797" width="15.28515625" style="137" bestFit="1" customWidth="1"/>
    <col min="14798" max="14798" width="12.85546875" style="137" bestFit="1" customWidth="1"/>
    <col min="14799" max="14802" width="0" style="137" hidden="1" customWidth="1"/>
    <col min="14803" max="14804" width="17.7109375" style="137" bestFit="1" customWidth="1"/>
    <col min="14805" max="14805" width="18.85546875" style="137" bestFit="1" customWidth="1"/>
    <col min="14806" max="14806" width="12.85546875" style="137" bestFit="1" customWidth="1"/>
    <col min="14807" max="14807" width="17.7109375" style="137" bestFit="1" customWidth="1"/>
    <col min="14808" max="14808" width="12.5703125" style="137" bestFit="1" customWidth="1"/>
    <col min="14809" max="14809" width="18" style="137" bestFit="1" customWidth="1"/>
    <col min="14810" max="14810" width="13" style="137" customWidth="1"/>
    <col min="14811" max="14811" width="15.140625" style="137" bestFit="1" customWidth="1"/>
    <col min="14812" max="14812" width="13" style="137" bestFit="1" customWidth="1"/>
    <col min="14813" max="14813" width="16.7109375" style="137" bestFit="1" customWidth="1"/>
    <col min="14814" max="14814" width="13.140625" style="137" bestFit="1" customWidth="1"/>
    <col min="14815" max="14817" width="12.140625" style="137" customWidth="1"/>
    <col min="14818" max="14819" width="14" style="137" customWidth="1"/>
    <col min="14820" max="14820" width="26.28515625" style="137" customWidth="1"/>
    <col min="14821" max="14821" width="15.42578125" style="137" bestFit="1" customWidth="1"/>
    <col min="14822" max="14822" width="11.140625" style="137" bestFit="1" customWidth="1"/>
    <col min="14823" max="14823" width="9.140625" style="137"/>
    <col min="14824" max="14824" width="9.28515625" style="137" bestFit="1" customWidth="1"/>
    <col min="14825" max="14972" width="9.140625" style="137"/>
    <col min="14973" max="14973" width="6" style="137" bestFit="1" customWidth="1"/>
    <col min="14974" max="14974" width="23.7109375" style="137" customWidth="1"/>
    <col min="14975" max="14975" width="19.5703125" style="137" bestFit="1" customWidth="1"/>
    <col min="14976" max="14976" width="19.7109375" style="137" bestFit="1" customWidth="1"/>
    <col min="14977" max="14977" width="18.85546875" style="137" bestFit="1" customWidth="1"/>
    <col min="14978" max="14978" width="12.85546875" style="137" bestFit="1" customWidth="1"/>
    <col min="14979" max="14979" width="17.7109375" style="137" bestFit="1" customWidth="1"/>
    <col min="14980" max="14980" width="17.5703125" style="137" bestFit="1" customWidth="1"/>
    <col min="14981" max="14981" width="18.85546875" style="137" bestFit="1" customWidth="1"/>
    <col min="14982" max="14982" width="12.42578125" style="137" bestFit="1" customWidth="1"/>
    <col min="14983" max="14983" width="15.85546875" style="137" bestFit="1" customWidth="1"/>
    <col min="14984" max="14984" width="17.7109375" style="137" bestFit="1" customWidth="1"/>
    <col min="14985" max="14985" width="18" style="137" bestFit="1" customWidth="1"/>
    <col min="14986" max="14986" width="13.5703125" style="137" customWidth="1"/>
    <col min="14987" max="14987" width="15.85546875" style="137" bestFit="1" customWidth="1"/>
    <col min="14988" max="14988" width="15.140625" style="137" bestFit="1" customWidth="1"/>
    <col min="14989" max="14989" width="18" style="137" bestFit="1" customWidth="1"/>
    <col min="14990" max="14990" width="13.140625" style="137" bestFit="1" customWidth="1"/>
    <col min="14991" max="14991" width="17.7109375" style="137" bestFit="1" customWidth="1"/>
    <col min="14992" max="14992" width="15.85546875" style="137" customWidth="1"/>
    <col min="14993" max="14993" width="18" style="137" bestFit="1" customWidth="1"/>
    <col min="14994" max="14994" width="13.5703125" style="137" customWidth="1"/>
    <col min="14995" max="14995" width="15.140625" style="137" bestFit="1" customWidth="1"/>
    <col min="14996" max="14996" width="12.85546875" style="137" bestFit="1" customWidth="1"/>
    <col min="14997" max="14997" width="15.28515625" style="137" bestFit="1" customWidth="1"/>
    <col min="14998" max="14998" width="14.85546875" style="137" bestFit="1" customWidth="1"/>
    <col min="14999" max="15000" width="17.5703125" style="137" bestFit="1" customWidth="1"/>
    <col min="15001" max="15001" width="11.140625" style="137" bestFit="1" customWidth="1"/>
    <col min="15002" max="15002" width="13.42578125" style="137" customWidth="1"/>
    <col min="15003" max="15003" width="17.7109375" style="137" bestFit="1" customWidth="1"/>
    <col min="15004" max="15004" width="17.5703125" style="137" bestFit="1" customWidth="1"/>
    <col min="15005" max="15005" width="18" style="137" bestFit="1" customWidth="1"/>
    <col min="15006" max="15008" width="12.85546875" style="137" bestFit="1" customWidth="1"/>
    <col min="15009" max="15009" width="13.85546875" style="137" bestFit="1" customWidth="1"/>
    <col min="15010" max="15011" width="12.85546875" style="137" bestFit="1" customWidth="1"/>
    <col min="15012" max="15012" width="11" style="137" bestFit="1" customWidth="1"/>
    <col min="15013" max="15013" width="13.85546875" style="137" bestFit="1" customWidth="1"/>
    <col min="15014" max="15014" width="14.85546875" style="137" bestFit="1" customWidth="1"/>
    <col min="15015" max="15015" width="17.7109375" style="137" bestFit="1" customWidth="1"/>
    <col min="15016" max="15016" width="15.140625" style="137" bestFit="1" customWidth="1"/>
    <col min="15017" max="15017" width="16.7109375" style="137" bestFit="1" customWidth="1"/>
    <col min="15018" max="15018" width="15.7109375" style="137" bestFit="1" customWidth="1"/>
    <col min="15019" max="15019" width="17.7109375" style="137" bestFit="1" customWidth="1"/>
    <col min="15020" max="15020" width="15.7109375" style="137" bestFit="1" customWidth="1"/>
    <col min="15021" max="15021" width="18" style="137" bestFit="1" customWidth="1"/>
    <col min="15022" max="15022" width="13.140625" style="137" bestFit="1" customWidth="1"/>
    <col min="15023" max="15023" width="17.7109375" style="137" bestFit="1" customWidth="1"/>
    <col min="15024" max="15024" width="15.140625" style="137" bestFit="1" customWidth="1"/>
    <col min="15025" max="15025" width="18" style="137" bestFit="1" customWidth="1"/>
    <col min="15026" max="15026" width="15.7109375" style="137" bestFit="1" customWidth="1"/>
    <col min="15027" max="15028" width="15.140625" style="137" bestFit="1" customWidth="1"/>
    <col min="15029" max="15029" width="15.7109375" style="137" bestFit="1" customWidth="1"/>
    <col min="15030" max="15030" width="12.85546875" style="137" customWidth="1"/>
    <col min="15031" max="15031" width="17.7109375" style="137" bestFit="1" customWidth="1"/>
    <col min="15032" max="15032" width="15.85546875" style="137" bestFit="1" customWidth="1"/>
    <col min="15033" max="15033" width="18" style="137" bestFit="1" customWidth="1"/>
    <col min="15034" max="15034" width="10.5703125" style="137" bestFit="1" customWidth="1"/>
    <col min="15035" max="15035" width="17.7109375" style="137" bestFit="1" customWidth="1"/>
    <col min="15036" max="15036" width="15.140625" style="137" bestFit="1" customWidth="1"/>
    <col min="15037" max="15037" width="18" style="137" bestFit="1" customWidth="1"/>
    <col min="15038" max="15038" width="15.7109375" style="137" bestFit="1" customWidth="1"/>
    <col min="15039" max="15039" width="17.7109375" style="137" bestFit="1" customWidth="1"/>
    <col min="15040" max="15040" width="15.7109375" style="137" bestFit="1" customWidth="1"/>
    <col min="15041" max="15041" width="18" style="137" bestFit="1" customWidth="1"/>
    <col min="15042" max="15042" width="12.85546875" style="137" bestFit="1" customWidth="1"/>
    <col min="15043" max="15043" width="12.42578125" style="137" bestFit="1" customWidth="1"/>
    <col min="15044" max="15044" width="10.7109375" style="137" bestFit="1" customWidth="1"/>
    <col min="15045" max="15045" width="10.140625" style="137" customWidth="1"/>
    <col min="15046" max="15046" width="13.140625" style="137" bestFit="1" customWidth="1"/>
    <col min="15047" max="15050" width="0" style="137" hidden="1" customWidth="1"/>
    <col min="15051" max="15051" width="15.140625" style="137" bestFit="1" customWidth="1"/>
    <col min="15052" max="15052" width="13" style="137" bestFit="1" customWidth="1"/>
    <col min="15053" max="15053" width="15.28515625" style="137" bestFit="1" customWidth="1"/>
    <col min="15054" max="15054" width="12.85546875" style="137" bestFit="1" customWidth="1"/>
    <col min="15055" max="15058" width="0" style="137" hidden="1" customWidth="1"/>
    <col min="15059" max="15060" width="17.7109375" style="137" bestFit="1" customWidth="1"/>
    <col min="15061" max="15061" width="18.85546875" style="137" bestFit="1" customWidth="1"/>
    <col min="15062" max="15062" width="12.85546875" style="137" bestFit="1" customWidth="1"/>
    <col min="15063" max="15063" width="17.7109375" style="137" bestFit="1" customWidth="1"/>
    <col min="15064" max="15064" width="12.5703125" style="137" bestFit="1" customWidth="1"/>
    <col min="15065" max="15065" width="18" style="137" bestFit="1" customWidth="1"/>
    <col min="15066" max="15066" width="13" style="137" customWidth="1"/>
    <col min="15067" max="15067" width="15.140625" style="137" bestFit="1" customWidth="1"/>
    <col min="15068" max="15068" width="13" style="137" bestFit="1" customWidth="1"/>
    <col min="15069" max="15069" width="16.7109375" style="137" bestFit="1" customWidth="1"/>
    <col min="15070" max="15070" width="13.140625" style="137" bestFit="1" customWidth="1"/>
    <col min="15071" max="15073" width="12.140625" style="137" customWidth="1"/>
    <col min="15074" max="15075" width="14" style="137" customWidth="1"/>
    <col min="15076" max="15076" width="26.28515625" style="137" customWidth="1"/>
    <col min="15077" max="15077" width="15.42578125" style="137" bestFit="1" customWidth="1"/>
    <col min="15078" max="15078" width="11.140625" style="137" bestFit="1" customWidth="1"/>
    <col min="15079" max="15079" width="9.140625" style="137"/>
    <col min="15080" max="15080" width="9.28515625" style="137" bestFit="1" customWidth="1"/>
    <col min="15081" max="15228" width="9.140625" style="137"/>
    <col min="15229" max="15229" width="6" style="137" bestFit="1" customWidth="1"/>
    <col min="15230" max="15230" width="23.7109375" style="137" customWidth="1"/>
    <col min="15231" max="15231" width="19.5703125" style="137" bestFit="1" customWidth="1"/>
    <col min="15232" max="15232" width="19.7109375" style="137" bestFit="1" customWidth="1"/>
    <col min="15233" max="15233" width="18.85546875" style="137" bestFit="1" customWidth="1"/>
    <col min="15234" max="15234" width="12.85546875" style="137" bestFit="1" customWidth="1"/>
    <col min="15235" max="15235" width="17.7109375" style="137" bestFit="1" customWidth="1"/>
    <col min="15236" max="15236" width="17.5703125" style="137" bestFit="1" customWidth="1"/>
    <col min="15237" max="15237" width="18.85546875" style="137" bestFit="1" customWidth="1"/>
    <col min="15238" max="15238" width="12.42578125" style="137" bestFit="1" customWidth="1"/>
    <col min="15239" max="15239" width="15.85546875" style="137" bestFit="1" customWidth="1"/>
    <col min="15240" max="15240" width="17.7109375" style="137" bestFit="1" customWidth="1"/>
    <col min="15241" max="15241" width="18" style="137" bestFit="1" customWidth="1"/>
    <col min="15242" max="15242" width="13.5703125" style="137" customWidth="1"/>
    <col min="15243" max="15243" width="15.85546875" style="137" bestFit="1" customWidth="1"/>
    <col min="15244" max="15244" width="15.140625" style="137" bestFit="1" customWidth="1"/>
    <col min="15245" max="15245" width="18" style="137" bestFit="1" customWidth="1"/>
    <col min="15246" max="15246" width="13.140625" style="137" bestFit="1" customWidth="1"/>
    <col min="15247" max="15247" width="17.7109375" style="137" bestFit="1" customWidth="1"/>
    <col min="15248" max="15248" width="15.85546875" style="137" customWidth="1"/>
    <col min="15249" max="15249" width="18" style="137" bestFit="1" customWidth="1"/>
    <col min="15250" max="15250" width="13.5703125" style="137" customWidth="1"/>
    <col min="15251" max="15251" width="15.140625" style="137" bestFit="1" customWidth="1"/>
    <col min="15252" max="15252" width="12.85546875" style="137" bestFit="1" customWidth="1"/>
    <col min="15253" max="15253" width="15.28515625" style="137" bestFit="1" customWidth="1"/>
    <col min="15254" max="15254" width="14.85546875" style="137" bestFit="1" customWidth="1"/>
    <col min="15255" max="15256" width="17.5703125" style="137" bestFit="1" customWidth="1"/>
    <col min="15257" max="15257" width="11.140625" style="137" bestFit="1" customWidth="1"/>
    <col min="15258" max="15258" width="13.42578125" style="137" customWidth="1"/>
    <col min="15259" max="15259" width="17.7109375" style="137" bestFit="1" customWidth="1"/>
    <col min="15260" max="15260" width="17.5703125" style="137" bestFit="1" customWidth="1"/>
    <col min="15261" max="15261" width="18" style="137" bestFit="1" customWidth="1"/>
    <col min="15262" max="15264" width="12.85546875" style="137" bestFit="1" customWidth="1"/>
    <col min="15265" max="15265" width="13.85546875" style="137" bestFit="1" customWidth="1"/>
    <col min="15266" max="15267" width="12.85546875" style="137" bestFit="1" customWidth="1"/>
    <col min="15268" max="15268" width="11" style="137" bestFit="1" customWidth="1"/>
    <col min="15269" max="15269" width="13.85546875" style="137" bestFit="1" customWidth="1"/>
    <col min="15270" max="15270" width="14.85546875" style="137" bestFit="1" customWidth="1"/>
    <col min="15271" max="15271" width="17.7109375" style="137" bestFit="1" customWidth="1"/>
    <col min="15272" max="15272" width="15.140625" style="137" bestFit="1" customWidth="1"/>
    <col min="15273" max="15273" width="16.7109375" style="137" bestFit="1" customWidth="1"/>
    <col min="15274" max="15274" width="15.7109375" style="137" bestFit="1" customWidth="1"/>
    <col min="15275" max="15275" width="17.7109375" style="137" bestFit="1" customWidth="1"/>
    <col min="15276" max="15276" width="15.7109375" style="137" bestFit="1" customWidth="1"/>
    <col min="15277" max="15277" width="18" style="137" bestFit="1" customWidth="1"/>
    <col min="15278" max="15278" width="13.140625" style="137" bestFit="1" customWidth="1"/>
    <col min="15279" max="15279" width="17.7109375" style="137" bestFit="1" customWidth="1"/>
    <col min="15280" max="15280" width="15.140625" style="137" bestFit="1" customWidth="1"/>
    <col min="15281" max="15281" width="18" style="137" bestFit="1" customWidth="1"/>
    <col min="15282" max="15282" width="15.7109375" style="137" bestFit="1" customWidth="1"/>
    <col min="15283" max="15284" width="15.140625" style="137" bestFit="1" customWidth="1"/>
    <col min="15285" max="15285" width="15.7109375" style="137" bestFit="1" customWidth="1"/>
    <col min="15286" max="15286" width="12.85546875" style="137" customWidth="1"/>
    <col min="15287" max="15287" width="17.7109375" style="137" bestFit="1" customWidth="1"/>
    <col min="15288" max="15288" width="15.85546875" style="137" bestFit="1" customWidth="1"/>
    <col min="15289" max="15289" width="18" style="137" bestFit="1" customWidth="1"/>
    <col min="15290" max="15290" width="10.5703125" style="137" bestFit="1" customWidth="1"/>
    <col min="15291" max="15291" width="17.7109375" style="137" bestFit="1" customWidth="1"/>
    <col min="15292" max="15292" width="15.140625" style="137" bestFit="1" customWidth="1"/>
    <col min="15293" max="15293" width="18" style="137" bestFit="1" customWidth="1"/>
    <col min="15294" max="15294" width="15.7109375" style="137" bestFit="1" customWidth="1"/>
    <col min="15295" max="15295" width="17.7109375" style="137" bestFit="1" customWidth="1"/>
    <col min="15296" max="15296" width="15.7109375" style="137" bestFit="1" customWidth="1"/>
    <col min="15297" max="15297" width="18" style="137" bestFit="1" customWidth="1"/>
    <col min="15298" max="15298" width="12.85546875" style="137" bestFit="1" customWidth="1"/>
    <col min="15299" max="15299" width="12.42578125" style="137" bestFit="1" customWidth="1"/>
    <col min="15300" max="15300" width="10.7109375" style="137" bestFit="1" customWidth="1"/>
    <col min="15301" max="15301" width="10.140625" style="137" customWidth="1"/>
    <col min="15302" max="15302" width="13.140625" style="137" bestFit="1" customWidth="1"/>
    <col min="15303" max="15306" width="0" style="137" hidden="1" customWidth="1"/>
    <col min="15307" max="15307" width="15.140625" style="137" bestFit="1" customWidth="1"/>
    <col min="15308" max="15308" width="13" style="137" bestFit="1" customWidth="1"/>
    <col min="15309" max="15309" width="15.28515625" style="137" bestFit="1" customWidth="1"/>
    <col min="15310" max="15310" width="12.85546875" style="137" bestFit="1" customWidth="1"/>
    <col min="15311" max="15314" width="0" style="137" hidden="1" customWidth="1"/>
    <col min="15315" max="15316" width="17.7109375" style="137" bestFit="1" customWidth="1"/>
    <col min="15317" max="15317" width="18.85546875" style="137" bestFit="1" customWidth="1"/>
    <col min="15318" max="15318" width="12.85546875" style="137" bestFit="1" customWidth="1"/>
    <col min="15319" max="15319" width="17.7109375" style="137" bestFit="1" customWidth="1"/>
    <col min="15320" max="15320" width="12.5703125" style="137" bestFit="1" customWidth="1"/>
    <col min="15321" max="15321" width="18" style="137" bestFit="1" customWidth="1"/>
    <col min="15322" max="15322" width="13" style="137" customWidth="1"/>
    <col min="15323" max="15323" width="15.140625" style="137" bestFit="1" customWidth="1"/>
    <col min="15324" max="15324" width="13" style="137" bestFit="1" customWidth="1"/>
    <col min="15325" max="15325" width="16.7109375" style="137" bestFit="1" customWidth="1"/>
    <col min="15326" max="15326" width="13.140625" style="137" bestFit="1" customWidth="1"/>
    <col min="15327" max="15329" width="12.140625" style="137" customWidth="1"/>
    <col min="15330" max="15331" width="14" style="137" customWidth="1"/>
    <col min="15332" max="15332" width="26.28515625" style="137" customWidth="1"/>
    <col min="15333" max="15333" width="15.42578125" style="137" bestFit="1" customWidth="1"/>
    <col min="15334" max="15334" width="11.140625" style="137" bestFit="1" customWidth="1"/>
    <col min="15335" max="15335" width="9.140625" style="137"/>
    <col min="15336" max="15336" width="9.28515625" style="137" bestFit="1" customWidth="1"/>
    <col min="15337" max="15484" width="9.140625" style="137"/>
    <col min="15485" max="15485" width="6" style="137" bestFit="1" customWidth="1"/>
    <col min="15486" max="15486" width="23.7109375" style="137" customWidth="1"/>
    <col min="15487" max="15487" width="19.5703125" style="137" bestFit="1" customWidth="1"/>
    <col min="15488" max="15488" width="19.7109375" style="137" bestFit="1" customWidth="1"/>
    <col min="15489" max="15489" width="18.85546875" style="137" bestFit="1" customWidth="1"/>
    <col min="15490" max="15490" width="12.85546875" style="137" bestFit="1" customWidth="1"/>
    <col min="15491" max="15491" width="17.7109375" style="137" bestFit="1" customWidth="1"/>
    <col min="15492" max="15492" width="17.5703125" style="137" bestFit="1" customWidth="1"/>
    <col min="15493" max="15493" width="18.85546875" style="137" bestFit="1" customWidth="1"/>
    <col min="15494" max="15494" width="12.42578125" style="137" bestFit="1" customWidth="1"/>
    <col min="15495" max="15495" width="15.85546875" style="137" bestFit="1" customWidth="1"/>
    <col min="15496" max="15496" width="17.7109375" style="137" bestFit="1" customWidth="1"/>
    <col min="15497" max="15497" width="18" style="137" bestFit="1" customWidth="1"/>
    <col min="15498" max="15498" width="13.5703125" style="137" customWidth="1"/>
    <col min="15499" max="15499" width="15.85546875" style="137" bestFit="1" customWidth="1"/>
    <col min="15500" max="15500" width="15.140625" style="137" bestFit="1" customWidth="1"/>
    <col min="15501" max="15501" width="18" style="137" bestFit="1" customWidth="1"/>
    <col min="15502" max="15502" width="13.140625" style="137" bestFit="1" customWidth="1"/>
    <col min="15503" max="15503" width="17.7109375" style="137" bestFit="1" customWidth="1"/>
    <col min="15504" max="15504" width="15.85546875" style="137" customWidth="1"/>
    <col min="15505" max="15505" width="18" style="137" bestFit="1" customWidth="1"/>
    <col min="15506" max="15506" width="13.5703125" style="137" customWidth="1"/>
    <col min="15507" max="15507" width="15.140625" style="137" bestFit="1" customWidth="1"/>
    <col min="15508" max="15508" width="12.85546875" style="137" bestFit="1" customWidth="1"/>
    <col min="15509" max="15509" width="15.28515625" style="137" bestFit="1" customWidth="1"/>
    <col min="15510" max="15510" width="14.85546875" style="137" bestFit="1" customWidth="1"/>
    <col min="15511" max="15512" width="17.5703125" style="137" bestFit="1" customWidth="1"/>
    <col min="15513" max="15513" width="11.140625" style="137" bestFit="1" customWidth="1"/>
    <col min="15514" max="15514" width="13.42578125" style="137" customWidth="1"/>
    <col min="15515" max="15515" width="17.7109375" style="137" bestFit="1" customWidth="1"/>
    <col min="15516" max="15516" width="17.5703125" style="137" bestFit="1" customWidth="1"/>
    <col min="15517" max="15517" width="18" style="137" bestFit="1" customWidth="1"/>
    <col min="15518" max="15520" width="12.85546875" style="137" bestFit="1" customWidth="1"/>
    <col min="15521" max="15521" width="13.85546875" style="137" bestFit="1" customWidth="1"/>
    <col min="15522" max="15523" width="12.85546875" style="137" bestFit="1" customWidth="1"/>
    <col min="15524" max="15524" width="11" style="137" bestFit="1" customWidth="1"/>
    <col min="15525" max="15525" width="13.85546875" style="137" bestFit="1" customWidth="1"/>
    <col min="15526" max="15526" width="14.85546875" style="137" bestFit="1" customWidth="1"/>
    <col min="15527" max="15527" width="17.7109375" style="137" bestFit="1" customWidth="1"/>
    <col min="15528" max="15528" width="15.140625" style="137" bestFit="1" customWidth="1"/>
    <col min="15529" max="15529" width="16.7109375" style="137" bestFit="1" customWidth="1"/>
    <col min="15530" max="15530" width="15.7109375" style="137" bestFit="1" customWidth="1"/>
    <col min="15531" max="15531" width="17.7109375" style="137" bestFit="1" customWidth="1"/>
    <col min="15532" max="15532" width="15.7109375" style="137" bestFit="1" customWidth="1"/>
    <col min="15533" max="15533" width="18" style="137" bestFit="1" customWidth="1"/>
    <col min="15534" max="15534" width="13.140625" style="137" bestFit="1" customWidth="1"/>
    <col min="15535" max="15535" width="17.7109375" style="137" bestFit="1" customWidth="1"/>
    <col min="15536" max="15536" width="15.140625" style="137" bestFit="1" customWidth="1"/>
    <col min="15537" max="15537" width="18" style="137" bestFit="1" customWidth="1"/>
    <col min="15538" max="15538" width="15.7109375" style="137" bestFit="1" customWidth="1"/>
    <col min="15539" max="15540" width="15.140625" style="137" bestFit="1" customWidth="1"/>
    <col min="15541" max="15541" width="15.7109375" style="137" bestFit="1" customWidth="1"/>
    <col min="15542" max="15542" width="12.85546875" style="137" customWidth="1"/>
    <col min="15543" max="15543" width="17.7109375" style="137" bestFit="1" customWidth="1"/>
    <col min="15544" max="15544" width="15.85546875" style="137" bestFit="1" customWidth="1"/>
    <col min="15545" max="15545" width="18" style="137" bestFit="1" customWidth="1"/>
    <col min="15546" max="15546" width="10.5703125" style="137" bestFit="1" customWidth="1"/>
    <col min="15547" max="15547" width="17.7109375" style="137" bestFit="1" customWidth="1"/>
    <col min="15548" max="15548" width="15.140625" style="137" bestFit="1" customWidth="1"/>
    <col min="15549" max="15549" width="18" style="137" bestFit="1" customWidth="1"/>
    <col min="15550" max="15550" width="15.7109375" style="137" bestFit="1" customWidth="1"/>
    <col min="15551" max="15551" width="17.7109375" style="137" bestFit="1" customWidth="1"/>
    <col min="15552" max="15552" width="15.7109375" style="137" bestFit="1" customWidth="1"/>
    <col min="15553" max="15553" width="18" style="137" bestFit="1" customWidth="1"/>
    <col min="15554" max="15554" width="12.85546875" style="137" bestFit="1" customWidth="1"/>
    <col min="15555" max="15555" width="12.42578125" style="137" bestFit="1" customWidth="1"/>
    <col min="15556" max="15556" width="10.7109375" style="137" bestFit="1" customWidth="1"/>
    <col min="15557" max="15557" width="10.140625" style="137" customWidth="1"/>
    <col min="15558" max="15558" width="13.140625" style="137" bestFit="1" customWidth="1"/>
    <col min="15559" max="15562" width="0" style="137" hidden="1" customWidth="1"/>
    <col min="15563" max="15563" width="15.140625" style="137" bestFit="1" customWidth="1"/>
    <col min="15564" max="15564" width="13" style="137" bestFit="1" customWidth="1"/>
    <col min="15565" max="15565" width="15.28515625" style="137" bestFit="1" customWidth="1"/>
    <col min="15566" max="15566" width="12.85546875" style="137" bestFit="1" customWidth="1"/>
    <col min="15567" max="15570" width="0" style="137" hidden="1" customWidth="1"/>
    <col min="15571" max="15572" width="17.7109375" style="137" bestFit="1" customWidth="1"/>
    <col min="15573" max="15573" width="18.85546875" style="137" bestFit="1" customWidth="1"/>
    <col min="15574" max="15574" width="12.85546875" style="137" bestFit="1" customWidth="1"/>
    <col min="15575" max="15575" width="17.7109375" style="137" bestFit="1" customWidth="1"/>
    <col min="15576" max="15576" width="12.5703125" style="137" bestFit="1" customWidth="1"/>
    <col min="15577" max="15577" width="18" style="137" bestFit="1" customWidth="1"/>
    <col min="15578" max="15578" width="13" style="137" customWidth="1"/>
    <col min="15579" max="15579" width="15.140625" style="137" bestFit="1" customWidth="1"/>
    <col min="15580" max="15580" width="13" style="137" bestFit="1" customWidth="1"/>
    <col min="15581" max="15581" width="16.7109375" style="137" bestFit="1" customWidth="1"/>
    <col min="15582" max="15582" width="13.140625" style="137" bestFit="1" customWidth="1"/>
    <col min="15583" max="15585" width="12.140625" style="137" customWidth="1"/>
    <col min="15586" max="15587" width="14" style="137" customWidth="1"/>
    <col min="15588" max="15588" width="26.28515625" style="137" customWidth="1"/>
    <col min="15589" max="15589" width="15.42578125" style="137" bestFit="1" customWidth="1"/>
    <col min="15590" max="15590" width="11.140625" style="137" bestFit="1" customWidth="1"/>
    <col min="15591" max="15591" width="9.140625" style="137"/>
    <col min="15592" max="15592" width="9.28515625" style="137" bestFit="1" customWidth="1"/>
    <col min="15593" max="15740" width="9.140625" style="137"/>
    <col min="15741" max="15741" width="6" style="137" bestFit="1" customWidth="1"/>
    <col min="15742" max="15742" width="23.7109375" style="137" customWidth="1"/>
    <col min="15743" max="15743" width="19.5703125" style="137" bestFit="1" customWidth="1"/>
    <col min="15744" max="15744" width="19.7109375" style="137" bestFit="1" customWidth="1"/>
    <col min="15745" max="15745" width="18.85546875" style="137" bestFit="1" customWidth="1"/>
    <col min="15746" max="15746" width="12.85546875" style="137" bestFit="1" customWidth="1"/>
    <col min="15747" max="15747" width="17.7109375" style="137" bestFit="1" customWidth="1"/>
    <col min="15748" max="15748" width="17.5703125" style="137" bestFit="1" customWidth="1"/>
    <col min="15749" max="15749" width="18.85546875" style="137" bestFit="1" customWidth="1"/>
    <col min="15750" max="15750" width="12.42578125" style="137" bestFit="1" customWidth="1"/>
    <col min="15751" max="15751" width="15.85546875" style="137" bestFit="1" customWidth="1"/>
    <col min="15752" max="15752" width="17.7109375" style="137" bestFit="1" customWidth="1"/>
    <col min="15753" max="15753" width="18" style="137" bestFit="1" customWidth="1"/>
    <col min="15754" max="15754" width="13.5703125" style="137" customWidth="1"/>
    <col min="15755" max="15755" width="15.85546875" style="137" bestFit="1" customWidth="1"/>
    <col min="15756" max="15756" width="15.140625" style="137" bestFit="1" customWidth="1"/>
    <col min="15757" max="15757" width="18" style="137" bestFit="1" customWidth="1"/>
    <col min="15758" max="15758" width="13.140625" style="137" bestFit="1" customWidth="1"/>
    <col min="15759" max="15759" width="17.7109375" style="137" bestFit="1" customWidth="1"/>
    <col min="15760" max="15760" width="15.85546875" style="137" customWidth="1"/>
    <col min="15761" max="15761" width="18" style="137" bestFit="1" customWidth="1"/>
    <col min="15762" max="15762" width="13.5703125" style="137" customWidth="1"/>
    <col min="15763" max="15763" width="15.140625" style="137" bestFit="1" customWidth="1"/>
    <col min="15764" max="15764" width="12.85546875" style="137" bestFit="1" customWidth="1"/>
    <col min="15765" max="15765" width="15.28515625" style="137" bestFit="1" customWidth="1"/>
    <col min="15766" max="15766" width="14.85546875" style="137" bestFit="1" customWidth="1"/>
    <col min="15767" max="15768" width="17.5703125" style="137" bestFit="1" customWidth="1"/>
    <col min="15769" max="15769" width="11.140625" style="137" bestFit="1" customWidth="1"/>
    <col min="15770" max="15770" width="13.42578125" style="137" customWidth="1"/>
    <col min="15771" max="15771" width="17.7109375" style="137" bestFit="1" customWidth="1"/>
    <col min="15772" max="15772" width="17.5703125" style="137" bestFit="1" customWidth="1"/>
    <col min="15773" max="15773" width="18" style="137" bestFit="1" customWidth="1"/>
    <col min="15774" max="15776" width="12.85546875" style="137" bestFit="1" customWidth="1"/>
    <col min="15777" max="15777" width="13.85546875" style="137" bestFit="1" customWidth="1"/>
    <col min="15778" max="15779" width="12.85546875" style="137" bestFit="1" customWidth="1"/>
    <col min="15780" max="15780" width="11" style="137" bestFit="1" customWidth="1"/>
    <col min="15781" max="15781" width="13.85546875" style="137" bestFit="1" customWidth="1"/>
    <col min="15782" max="15782" width="14.85546875" style="137" bestFit="1" customWidth="1"/>
    <col min="15783" max="15783" width="17.7109375" style="137" bestFit="1" customWidth="1"/>
    <col min="15784" max="15784" width="15.140625" style="137" bestFit="1" customWidth="1"/>
    <col min="15785" max="15785" width="16.7109375" style="137" bestFit="1" customWidth="1"/>
    <col min="15786" max="15786" width="15.7109375" style="137" bestFit="1" customWidth="1"/>
    <col min="15787" max="15787" width="17.7109375" style="137" bestFit="1" customWidth="1"/>
    <col min="15788" max="15788" width="15.7109375" style="137" bestFit="1" customWidth="1"/>
    <col min="15789" max="15789" width="18" style="137" bestFit="1" customWidth="1"/>
    <col min="15790" max="15790" width="13.140625" style="137" bestFit="1" customWidth="1"/>
    <col min="15791" max="15791" width="17.7109375" style="137" bestFit="1" customWidth="1"/>
    <col min="15792" max="15792" width="15.140625" style="137" bestFit="1" customWidth="1"/>
    <col min="15793" max="15793" width="18" style="137" bestFit="1" customWidth="1"/>
    <col min="15794" max="15794" width="15.7109375" style="137" bestFit="1" customWidth="1"/>
    <col min="15795" max="15796" width="15.140625" style="137" bestFit="1" customWidth="1"/>
    <col min="15797" max="15797" width="15.7109375" style="137" bestFit="1" customWidth="1"/>
    <col min="15798" max="15798" width="12.85546875" style="137" customWidth="1"/>
    <col min="15799" max="15799" width="17.7109375" style="137" bestFit="1" customWidth="1"/>
    <col min="15800" max="15800" width="15.85546875" style="137" bestFit="1" customWidth="1"/>
    <col min="15801" max="15801" width="18" style="137" bestFit="1" customWidth="1"/>
    <col min="15802" max="15802" width="10.5703125" style="137" bestFit="1" customWidth="1"/>
    <col min="15803" max="15803" width="17.7109375" style="137" bestFit="1" customWidth="1"/>
    <col min="15804" max="15804" width="15.140625" style="137" bestFit="1" customWidth="1"/>
    <col min="15805" max="15805" width="18" style="137" bestFit="1" customWidth="1"/>
    <col min="15806" max="15806" width="15.7109375" style="137" bestFit="1" customWidth="1"/>
    <col min="15807" max="15807" width="17.7109375" style="137" bestFit="1" customWidth="1"/>
    <col min="15808" max="15808" width="15.7109375" style="137" bestFit="1" customWidth="1"/>
    <col min="15809" max="15809" width="18" style="137" bestFit="1" customWidth="1"/>
    <col min="15810" max="15810" width="12.85546875" style="137" bestFit="1" customWidth="1"/>
    <col min="15811" max="15811" width="12.42578125" style="137" bestFit="1" customWidth="1"/>
    <col min="15812" max="15812" width="10.7109375" style="137" bestFit="1" customWidth="1"/>
    <col min="15813" max="15813" width="10.140625" style="137" customWidth="1"/>
    <col min="15814" max="15814" width="13.140625" style="137" bestFit="1" customWidth="1"/>
    <col min="15815" max="15818" width="0" style="137" hidden="1" customWidth="1"/>
    <col min="15819" max="15819" width="15.140625" style="137" bestFit="1" customWidth="1"/>
    <col min="15820" max="15820" width="13" style="137" bestFit="1" customWidth="1"/>
    <col min="15821" max="15821" width="15.28515625" style="137" bestFit="1" customWidth="1"/>
    <col min="15822" max="15822" width="12.85546875" style="137" bestFit="1" customWidth="1"/>
    <col min="15823" max="15826" width="0" style="137" hidden="1" customWidth="1"/>
    <col min="15827" max="15828" width="17.7109375" style="137" bestFit="1" customWidth="1"/>
    <col min="15829" max="15829" width="18.85546875" style="137" bestFit="1" customWidth="1"/>
    <col min="15830" max="15830" width="12.85546875" style="137" bestFit="1" customWidth="1"/>
    <col min="15831" max="15831" width="17.7109375" style="137" bestFit="1" customWidth="1"/>
    <col min="15832" max="15832" width="12.5703125" style="137" bestFit="1" customWidth="1"/>
    <col min="15833" max="15833" width="18" style="137" bestFit="1" customWidth="1"/>
    <col min="15834" max="15834" width="13" style="137" customWidth="1"/>
    <col min="15835" max="15835" width="15.140625" style="137" bestFit="1" customWidth="1"/>
    <col min="15836" max="15836" width="13" style="137" bestFit="1" customWidth="1"/>
    <col min="15837" max="15837" width="16.7109375" style="137" bestFit="1" customWidth="1"/>
    <col min="15838" max="15838" width="13.140625" style="137" bestFit="1" customWidth="1"/>
    <col min="15839" max="15841" width="12.140625" style="137" customWidth="1"/>
    <col min="15842" max="15843" width="14" style="137" customWidth="1"/>
    <col min="15844" max="15844" width="26.28515625" style="137" customWidth="1"/>
    <col min="15845" max="15845" width="15.42578125" style="137" bestFit="1" customWidth="1"/>
    <col min="15846" max="15846" width="11.140625" style="137" bestFit="1" customWidth="1"/>
    <col min="15847" max="15847" width="9.140625" style="137"/>
    <col min="15848" max="15848" width="9.28515625" style="137" bestFit="1" customWidth="1"/>
    <col min="15849" max="15996" width="9.140625" style="137"/>
    <col min="15997" max="15997" width="6" style="137" bestFit="1" customWidth="1"/>
    <col min="15998" max="15998" width="23.7109375" style="137" customWidth="1"/>
    <col min="15999" max="15999" width="19.5703125" style="137" bestFit="1" customWidth="1"/>
    <col min="16000" max="16000" width="19.7109375" style="137" bestFit="1" customWidth="1"/>
    <col min="16001" max="16001" width="18.85546875" style="137" bestFit="1" customWidth="1"/>
    <col min="16002" max="16002" width="12.85546875" style="137" bestFit="1" customWidth="1"/>
    <col min="16003" max="16003" width="17.7109375" style="137" bestFit="1" customWidth="1"/>
    <col min="16004" max="16004" width="17.5703125" style="137" bestFit="1" customWidth="1"/>
    <col min="16005" max="16005" width="18.85546875" style="137" bestFit="1" customWidth="1"/>
    <col min="16006" max="16006" width="12.42578125" style="137" bestFit="1" customWidth="1"/>
    <col min="16007" max="16007" width="15.85546875" style="137" bestFit="1" customWidth="1"/>
    <col min="16008" max="16008" width="17.7109375" style="137" bestFit="1" customWidth="1"/>
    <col min="16009" max="16009" width="18" style="137" bestFit="1" customWidth="1"/>
    <col min="16010" max="16010" width="13.5703125" style="137" customWidth="1"/>
    <col min="16011" max="16011" width="15.85546875" style="137" bestFit="1" customWidth="1"/>
    <col min="16012" max="16012" width="15.140625" style="137" bestFit="1" customWidth="1"/>
    <col min="16013" max="16013" width="18" style="137" bestFit="1" customWidth="1"/>
    <col min="16014" max="16014" width="13.140625" style="137" bestFit="1" customWidth="1"/>
    <col min="16015" max="16015" width="17.7109375" style="137" bestFit="1" customWidth="1"/>
    <col min="16016" max="16016" width="15.85546875" style="137" customWidth="1"/>
    <col min="16017" max="16017" width="18" style="137" bestFit="1" customWidth="1"/>
    <col min="16018" max="16018" width="13.5703125" style="137" customWidth="1"/>
    <col min="16019" max="16019" width="15.140625" style="137" bestFit="1" customWidth="1"/>
    <col min="16020" max="16020" width="12.85546875" style="137" bestFit="1" customWidth="1"/>
    <col min="16021" max="16021" width="15.28515625" style="137" bestFit="1" customWidth="1"/>
    <col min="16022" max="16022" width="14.85546875" style="137" bestFit="1" customWidth="1"/>
    <col min="16023" max="16024" width="17.5703125" style="137" bestFit="1" customWidth="1"/>
    <col min="16025" max="16025" width="11.140625" style="137" bestFit="1" customWidth="1"/>
    <col min="16026" max="16026" width="13.42578125" style="137" customWidth="1"/>
    <col min="16027" max="16027" width="17.7109375" style="137" bestFit="1" customWidth="1"/>
    <col min="16028" max="16028" width="17.5703125" style="137" bestFit="1" customWidth="1"/>
    <col min="16029" max="16029" width="18" style="137" bestFit="1" customWidth="1"/>
    <col min="16030" max="16032" width="12.85546875" style="137" bestFit="1" customWidth="1"/>
    <col min="16033" max="16033" width="13.85546875" style="137" bestFit="1" customWidth="1"/>
    <col min="16034" max="16035" width="12.85546875" style="137" bestFit="1" customWidth="1"/>
    <col min="16036" max="16036" width="11" style="137" bestFit="1" customWidth="1"/>
    <col min="16037" max="16037" width="13.85546875" style="137" bestFit="1" customWidth="1"/>
    <col min="16038" max="16038" width="14.85546875" style="137" bestFit="1" customWidth="1"/>
    <col min="16039" max="16039" width="17.7109375" style="137" bestFit="1" customWidth="1"/>
    <col min="16040" max="16040" width="15.140625" style="137" bestFit="1" customWidth="1"/>
    <col min="16041" max="16041" width="16.7109375" style="137" bestFit="1" customWidth="1"/>
    <col min="16042" max="16042" width="15.7109375" style="137" bestFit="1" customWidth="1"/>
    <col min="16043" max="16043" width="17.7109375" style="137" bestFit="1" customWidth="1"/>
    <col min="16044" max="16044" width="15.7109375" style="137" bestFit="1" customWidth="1"/>
    <col min="16045" max="16045" width="18" style="137" bestFit="1" customWidth="1"/>
    <col min="16046" max="16046" width="13.140625" style="137" bestFit="1" customWidth="1"/>
    <col min="16047" max="16047" width="17.7109375" style="137" bestFit="1" customWidth="1"/>
    <col min="16048" max="16048" width="15.140625" style="137" bestFit="1" customWidth="1"/>
    <col min="16049" max="16049" width="18" style="137" bestFit="1" customWidth="1"/>
    <col min="16050" max="16050" width="15.7109375" style="137" bestFit="1" customWidth="1"/>
    <col min="16051" max="16052" width="15.140625" style="137" bestFit="1" customWidth="1"/>
    <col min="16053" max="16053" width="15.7109375" style="137" bestFit="1" customWidth="1"/>
    <col min="16054" max="16054" width="12.85546875" style="137" customWidth="1"/>
    <col min="16055" max="16055" width="17.7109375" style="137" bestFit="1" customWidth="1"/>
    <col min="16056" max="16056" width="15.85546875" style="137" bestFit="1" customWidth="1"/>
    <col min="16057" max="16057" width="18" style="137" bestFit="1" customWidth="1"/>
    <col min="16058" max="16058" width="10.5703125" style="137" bestFit="1" customWidth="1"/>
    <col min="16059" max="16059" width="17.7109375" style="137" bestFit="1" customWidth="1"/>
    <col min="16060" max="16060" width="15.140625" style="137" bestFit="1" customWidth="1"/>
    <col min="16061" max="16061" width="18" style="137" bestFit="1" customWidth="1"/>
    <col min="16062" max="16062" width="15.7109375" style="137" bestFit="1" customWidth="1"/>
    <col min="16063" max="16063" width="17.7109375" style="137" bestFit="1" customWidth="1"/>
    <col min="16064" max="16064" width="15.7109375" style="137" bestFit="1" customWidth="1"/>
    <col min="16065" max="16065" width="18" style="137" bestFit="1" customWidth="1"/>
    <col min="16066" max="16066" width="12.85546875" style="137" bestFit="1" customWidth="1"/>
    <col min="16067" max="16067" width="12.42578125" style="137" bestFit="1" customWidth="1"/>
    <col min="16068" max="16068" width="10.7109375" style="137" bestFit="1" customWidth="1"/>
    <col min="16069" max="16069" width="10.140625" style="137" customWidth="1"/>
    <col min="16070" max="16070" width="13.140625" style="137" bestFit="1" customWidth="1"/>
    <col min="16071" max="16074" width="0" style="137" hidden="1" customWidth="1"/>
    <col min="16075" max="16075" width="15.140625" style="137" bestFit="1" customWidth="1"/>
    <col min="16076" max="16076" width="13" style="137" bestFit="1" customWidth="1"/>
    <col min="16077" max="16077" width="15.28515625" style="137" bestFit="1" customWidth="1"/>
    <col min="16078" max="16078" width="12.85546875" style="137" bestFit="1" customWidth="1"/>
    <col min="16079" max="16082" width="0" style="137" hidden="1" customWidth="1"/>
    <col min="16083" max="16084" width="17.7109375" style="137" bestFit="1" customWidth="1"/>
    <col min="16085" max="16085" width="18.85546875" style="137" bestFit="1" customWidth="1"/>
    <col min="16086" max="16086" width="12.85546875" style="137" bestFit="1" customWidth="1"/>
    <col min="16087" max="16087" width="17.7109375" style="137" bestFit="1" customWidth="1"/>
    <col min="16088" max="16088" width="12.5703125" style="137" bestFit="1" customWidth="1"/>
    <col min="16089" max="16089" width="18" style="137" bestFit="1" customWidth="1"/>
    <col min="16090" max="16090" width="13" style="137" customWidth="1"/>
    <col min="16091" max="16091" width="15.140625" style="137" bestFit="1" customWidth="1"/>
    <col min="16092" max="16092" width="13" style="137" bestFit="1" customWidth="1"/>
    <col min="16093" max="16093" width="16.7109375" style="137" bestFit="1" customWidth="1"/>
    <col min="16094" max="16094" width="13.140625" style="137" bestFit="1" customWidth="1"/>
    <col min="16095" max="16097" width="12.140625" style="137" customWidth="1"/>
    <col min="16098" max="16099" width="14" style="137" customWidth="1"/>
    <col min="16100" max="16100" width="26.28515625" style="137" customWidth="1"/>
    <col min="16101" max="16101" width="15.42578125" style="137" bestFit="1" customWidth="1"/>
    <col min="16102" max="16102" width="11.140625" style="137" bestFit="1" customWidth="1"/>
    <col min="16103" max="16103" width="9.140625" style="137"/>
    <col min="16104" max="16104" width="9.28515625" style="137" bestFit="1" customWidth="1"/>
    <col min="16105" max="16384" width="9.140625" style="137"/>
  </cols>
  <sheetData>
    <row r="1" spans="1:16" s="155" customFormat="1" ht="90.75" customHeight="1" x14ac:dyDescent="0.25">
      <c r="A1" s="1366" t="s">
        <v>717</v>
      </c>
      <c r="B1" s="1366"/>
      <c r="C1" s="1366"/>
      <c r="D1" s="1366"/>
      <c r="E1" s="1366"/>
      <c r="F1" s="1366"/>
      <c r="G1" s="1366"/>
      <c r="H1" s="1366"/>
      <c r="I1" s="1366"/>
      <c r="J1" s="1366"/>
      <c r="K1" s="1366"/>
      <c r="L1" s="1366"/>
      <c r="M1" s="1366"/>
      <c r="N1" s="1366"/>
      <c r="O1" s="1366"/>
      <c r="P1" s="1366"/>
    </row>
    <row r="2" spans="1:16" ht="25.5" customHeight="1" thickBot="1" x14ac:dyDescent="0.3">
      <c r="A2" s="1369" t="s">
        <v>942</v>
      </c>
      <c r="B2" s="1369"/>
      <c r="C2" s="136"/>
      <c r="D2" s="136"/>
      <c r="E2" s="136"/>
      <c r="F2" s="135"/>
      <c r="G2" s="135"/>
      <c r="H2" s="135"/>
      <c r="I2" s="135"/>
      <c r="O2" s="1369" t="s">
        <v>462</v>
      </c>
      <c r="P2" s="1369"/>
    </row>
    <row r="3" spans="1:16" s="139" customFormat="1" ht="20.25" customHeight="1" thickBot="1" x14ac:dyDescent="0.3">
      <c r="A3" s="1165" t="s">
        <v>0</v>
      </c>
      <c r="B3" s="1167" t="s">
        <v>463</v>
      </c>
      <c r="C3" s="1370" t="s">
        <v>702</v>
      </c>
      <c r="D3" s="1371"/>
      <c r="E3" s="1377" t="s">
        <v>703</v>
      </c>
      <c r="F3" s="1378"/>
      <c r="G3" s="1378"/>
      <c r="H3" s="1378"/>
      <c r="I3" s="1378"/>
      <c r="J3" s="1378"/>
      <c r="K3" s="1378"/>
      <c r="L3" s="1378"/>
      <c r="M3" s="1378"/>
      <c r="N3" s="1378"/>
      <c r="O3" s="1378"/>
      <c r="P3" s="1379"/>
    </row>
    <row r="4" spans="1:16" s="139" customFormat="1" ht="147" customHeight="1" thickBot="1" x14ac:dyDescent="0.3">
      <c r="A4" s="1368"/>
      <c r="B4" s="1367"/>
      <c r="C4" s="1372"/>
      <c r="D4" s="1373"/>
      <c r="E4" s="1374" t="s">
        <v>704</v>
      </c>
      <c r="F4" s="1375"/>
      <c r="G4" s="1374" t="s">
        <v>718</v>
      </c>
      <c r="H4" s="1375"/>
      <c r="I4" s="1374" t="s">
        <v>707</v>
      </c>
      <c r="J4" s="1375"/>
      <c r="K4" s="1374" t="s">
        <v>708</v>
      </c>
      <c r="L4" s="1375"/>
      <c r="M4" s="1374" t="s">
        <v>709</v>
      </c>
      <c r="N4" s="1375"/>
      <c r="O4" s="1374" t="s">
        <v>710</v>
      </c>
      <c r="P4" s="1376"/>
    </row>
    <row r="5" spans="1:16" s="139" customFormat="1" ht="51" customHeight="1" thickBot="1" x14ac:dyDescent="0.3">
      <c r="A5" s="1166"/>
      <c r="B5" s="1168"/>
      <c r="C5" s="477" t="s">
        <v>705</v>
      </c>
      <c r="D5" s="478" t="s">
        <v>706</v>
      </c>
      <c r="E5" s="477" t="s">
        <v>705</v>
      </c>
      <c r="F5" s="479" t="s">
        <v>706</v>
      </c>
      <c r="G5" s="479" t="s">
        <v>705</v>
      </c>
      <c r="H5" s="479" t="s">
        <v>706</v>
      </c>
      <c r="I5" s="479" t="s">
        <v>705</v>
      </c>
      <c r="J5" s="479" t="s">
        <v>706</v>
      </c>
      <c r="K5" s="479" t="s">
        <v>705</v>
      </c>
      <c r="L5" s="479" t="s">
        <v>706</v>
      </c>
      <c r="M5" s="479" t="s">
        <v>705</v>
      </c>
      <c r="N5" s="479" t="s">
        <v>706</v>
      </c>
      <c r="O5" s="479" t="s">
        <v>705</v>
      </c>
      <c r="P5" s="478" t="s">
        <v>706</v>
      </c>
    </row>
    <row r="6" spans="1:16" s="139" customFormat="1" ht="35.25" customHeight="1" thickBot="1" x14ac:dyDescent="0.3">
      <c r="A6" s="1141" t="s">
        <v>425</v>
      </c>
      <c r="B6" s="1361"/>
      <c r="C6" s="449">
        <f>+C7+C10+C13+C16+C19+C22+C25+C28+C31+C34+C37+C40+C43+C46</f>
        <v>5782</v>
      </c>
      <c r="D6" s="450">
        <f>+D7+D10+D13+D16+D19+D22+D25+D28+D31+D34+D37+D40+D43+D46</f>
        <v>6654.7996819999998</v>
      </c>
      <c r="E6" s="449">
        <f>+E7+E10+E13+E16+E19+E22+E25+E28+E31+E34+E37+E40+E43+E46</f>
        <v>2311</v>
      </c>
      <c r="F6" s="451">
        <f t="shared" ref="F6:P6" si="0">+F7+F10+F13+F16+F19+F22+F25+F28+F31+F34+F37+F40+F43+F46</f>
        <v>1557.6794000000002</v>
      </c>
      <c r="G6" s="452">
        <f t="shared" si="0"/>
        <v>772</v>
      </c>
      <c r="H6" s="451">
        <f t="shared" si="0"/>
        <v>2016.4780000000003</v>
      </c>
      <c r="I6" s="452">
        <f t="shared" si="0"/>
        <v>70</v>
      </c>
      <c r="J6" s="451">
        <f t="shared" si="0"/>
        <v>138.08000000000001</v>
      </c>
      <c r="K6" s="452">
        <f t="shared" si="0"/>
        <v>332</v>
      </c>
      <c r="L6" s="451">
        <f t="shared" si="0"/>
        <v>214.66390000000001</v>
      </c>
      <c r="M6" s="452">
        <f t="shared" si="0"/>
        <v>111</v>
      </c>
      <c r="N6" s="451">
        <f t="shared" si="0"/>
        <v>26.164999999999999</v>
      </c>
      <c r="O6" s="452">
        <f t="shared" si="0"/>
        <v>2</v>
      </c>
      <c r="P6" s="450">
        <f t="shared" si="0"/>
        <v>0.6</v>
      </c>
    </row>
    <row r="7" spans="1:16" ht="46.5" customHeight="1" x14ac:dyDescent="0.25">
      <c r="A7" s="1362" t="s">
        <v>683</v>
      </c>
      <c r="B7" s="1363"/>
      <c r="C7" s="453">
        <f>+C8+C9</f>
        <v>495</v>
      </c>
      <c r="D7" s="454">
        <f>+D8+D9</f>
        <v>997.76477200000022</v>
      </c>
      <c r="E7" s="453">
        <v>185</v>
      </c>
      <c r="F7" s="455">
        <v>134.50149999999999</v>
      </c>
      <c r="G7" s="456">
        <v>44</v>
      </c>
      <c r="H7" s="455">
        <v>245.46</v>
      </c>
      <c r="I7" s="456">
        <v>4</v>
      </c>
      <c r="J7" s="455">
        <v>10.8</v>
      </c>
      <c r="K7" s="456">
        <v>13</v>
      </c>
      <c r="L7" s="455">
        <v>9.9398999999999997</v>
      </c>
      <c r="M7" s="456">
        <v>1</v>
      </c>
      <c r="N7" s="455">
        <v>0.27</v>
      </c>
      <c r="O7" s="456">
        <v>0</v>
      </c>
      <c r="P7" s="454">
        <v>0</v>
      </c>
    </row>
    <row r="8" spans="1:16" ht="26.25" customHeight="1" x14ac:dyDescent="0.25">
      <c r="A8" s="440">
        <v>1</v>
      </c>
      <c r="B8" s="441" t="s">
        <v>15</v>
      </c>
      <c r="C8" s="457">
        <f>+E8+G8+I8+K8+M8+O8+'Ижтимоий к. (2)'!E8+'Ижтимоий к. (2)'!G8+'Ижтимоий к. (2)'!I8+'Ижтимоий к. (2)'!K8+'Ижтимоий к. (2)'!M8+'Ижтимоий к. (2)'!O8</f>
        <v>206</v>
      </c>
      <c r="D8" s="458">
        <f>+F8+H8+J8+L8+N8+P8+'Ижтимоий к. (2)'!F8+'Ижтимоий к. (2)'!H8+'Ижтимоий к. (2)'!J8+'Ижтимоий к. (2)'!L8+'Ижтимоий к. (2)'!N8+'Ижтимоий к. (2)'!P8</f>
        <v>489.6889000000001</v>
      </c>
      <c r="E8" s="459">
        <v>66</v>
      </c>
      <c r="F8" s="460">
        <v>43.639000000000003</v>
      </c>
      <c r="G8" s="461">
        <v>24</v>
      </c>
      <c r="H8" s="460">
        <v>149.46</v>
      </c>
      <c r="I8" s="460">
        <v>4</v>
      </c>
      <c r="J8" s="460">
        <v>10.8</v>
      </c>
      <c r="K8" s="461">
        <v>13</v>
      </c>
      <c r="L8" s="460">
        <v>9.9398999999999997</v>
      </c>
      <c r="M8" s="461">
        <v>1</v>
      </c>
      <c r="N8" s="460">
        <v>0.27</v>
      </c>
      <c r="O8" s="461"/>
      <c r="P8" s="462"/>
    </row>
    <row r="9" spans="1:16" ht="26.25" customHeight="1" x14ac:dyDescent="0.25">
      <c r="A9" s="440">
        <v>2</v>
      </c>
      <c r="B9" s="441" t="s">
        <v>344</v>
      </c>
      <c r="C9" s="457">
        <f>+E9+G9+I9+K9+M9+O9+'Ижтимоий к. (2)'!E9+'Ижтимоий к. (2)'!G9+'Ижтимоий к. (2)'!I9+'Ижтимоий к. (2)'!K9+'Ижтимоий к. (2)'!M9+'Ижтимоий к. (2)'!O9</f>
        <v>289</v>
      </c>
      <c r="D9" s="458">
        <f>+F9+H9+J9+L9+N9+P9+'Ижтимоий к. (2)'!F9+'Ижтимоий к. (2)'!H9+'Ижтимоий к. (2)'!J9+'Ижтимоий к. (2)'!L9+'Ижтимоий к. (2)'!N9+'Ижтимоий к. (2)'!P9</f>
        <v>508.07587200000006</v>
      </c>
      <c r="E9" s="459">
        <v>119</v>
      </c>
      <c r="F9" s="460">
        <v>90.862499999999997</v>
      </c>
      <c r="G9" s="461">
        <v>20</v>
      </c>
      <c r="H9" s="460">
        <v>96</v>
      </c>
      <c r="I9" s="460">
        <v>0</v>
      </c>
      <c r="J9" s="460">
        <v>0</v>
      </c>
      <c r="K9" s="461">
        <v>0</v>
      </c>
      <c r="L9" s="460">
        <v>0</v>
      </c>
      <c r="M9" s="461"/>
      <c r="N9" s="460"/>
      <c r="O9" s="461"/>
      <c r="P9" s="462"/>
    </row>
    <row r="10" spans="1:16" ht="34.5" customHeight="1" x14ac:dyDescent="0.25">
      <c r="A10" s="1364" t="s">
        <v>438</v>
      </c>
      <c r="B10" s="1365"/>
      <c r="C10" s="463">
        <f>+C11+C12</f>
        <v>217</v>
      </c>
      <c r="D10" s="464">
        <f t="shared" ref="D10" si="1">+D11+D12</f>
        <v>266.80707900000004</v>
      </c>
      <c r="E10" s="463">
        <v>90</v>
      </c>
      <c r="F10" s="465">
        <v>60.482500000000002</v>
      </c>
      <c r="G10" s="466">
        <v>0</v>
      </c>
      <c r="H10" s="465">
        <v>0</v>
      </c>
      <c r="I10" s="466">
        <v>0</v>
      </c>
      <c r="J10" s="465">
        <v>0</v>
      </c>
      <c r="K10" s="466">
        <v>0</v>
      </c>
      <c r="L10" s="465">
        <v>0</v>
      </c>
      <c r="M10" s="466">
        <v>0</v>
      </c>
      <c r="N10" s="465">
        <v>0</v>
      </c>
      <c r="O10" s="466">
        <v>0</v>
      </c>
      <c r="P10" s="464">
        <v>0</v>
      </c>
    </row>
    <row r="11" spans="1:16" ht="26.25" customHeight="1" x14ac:dyDescent="0.25">
      <c r="A11" s="440">
        <v>3</v>
      </c>
      <c r="B11" s="441" t="s">
        <v>30</v>
      </c>
      <c r="C11" s="457">
        <f>+E11+G11+I11+K11+M11+O11+'Ижтимоий к. (2)'!E11+'Ижтимоий к. (2)'!G11+'Ижтимоий к. (2)'!I11+'Ижтимоий к. (2)'!K11+'Ижтимоий к. (2)'!M11+'Ижтимоий к. (2)'!O11</f>
        <v>137</v>
      </c>
      <c r="D11" s="458">
        <f>+F11+H11+J11+L11+N11+P11+'Ижтимоий к. (2)'!F11+'Ижтимоий к. (2)'!H11+'Ижтимоий к. (2)'!J11+'Ижтимоий к. (2)'!L11+'Ижтимоий к. (2)'!N11+'Ижтимоий к. (2)'!P11</f>
        <v>109.371554</v>
      </c>
      <c r="E11" s="459">
        <v>70</v>
      </c>
      <c r="F11" s="460">
        <v>46.481499999999997</v>
      </c>
      <c r="G11" s="461">
        <v>0</v>
      </c>
      <c r="H11" s="460">
        <v>0</v>
      </c>
      <c r="I11" s="460">
        <v>0</v>
      </c>
      <c r="J11" s="460">
        <v>0</v>
      </c>
      <c r="K11" s="461">
        <v>0</v>
      </c>
      <c r="L11" s="460">
        <v>0</v>
      </c>
      <c r="M11" s="461"/>
      <c r="N11" s="460"/>
      <c r="O11" s="461"/>
      <c r="P11" s="462"/>
    </row>
    <row r="12" spans="1:16" ht="26.25" customHeight="1" x14ac:dyDescent="0.25">
      <c r="A12" s="440">
        <v>4</v>
      </c>
      <c r="B12" s="441" t="s">
        <v>684</v>
      </c>
      <c r="C12" s="457">
        <f>+E12+G12+I12+K12+M12+O12+'Ижтимоий к. (2)'!E12+'Ижтимоий к. (2)'!G12+'Ижтимоий к. (2)'!I12+'Ижтимоий к. (2)'!K12+'Ижтимоий к. (2)'!M12+'Ижтимоий к. (2)'!O12</f>
        <v>80</v>
      </c>
      <c r="D12" s="458">
        <f>+F12+H12+J12+L12+N12+P12+'Ижтимоий к. (2)'!F12+'Ижтимоий к. (2)'!H12+'Ижтимоий к. (2)'!J12+'Ижтимоий к. (2)'!L12+'Ижтимоий к. (2)'!N12+'Ижтимоий к. (2)'!P12</f>
        <v>157.43552500000001</v>
      </c>
      <c r="E12" s="459">
        <v>20</v>
      </c>
      <c r="F12" s="460">
        <v>14.000999999999999</v>
      </c>
      <c r="G12" s="461">
        <v>0</v>
      </c>
      <c r="H12" s="460">
        <v>0</v>
      </c>
      <c r="I12" s="460">
        <v>0</v>
      </c>
      <c r="J12" s="460">
        <v>0</v>
      </c>
      <c r="K12" s="461">
        <v>0</v>
      </c>
      <c r="L12" s="460">
        <v>0</v>
      </c>
      <c r="M12" s="461"/>
      <c r="N12" s="460"/>
      <c r="O12" s="461"/>
      <c r="P12" s="462"/>
    </row>
    <row r="13" spans="1:16" ht="34.5" customHeight="1" x14ac:dyDescent="0.25">
      <c r="A13" s="1364" t="s">
        <v>439</v>
      </c>
      <c r="B13" s="1365"/>
      <c r="C13" s="463">
        <f t="shared" ref="C13:D13" si="2">+C14+C15</f>
        <v>585</v>
      </c>
      <c r="D13" s="464">
        <f t="shared" si="2"/>
        <v>504.29132500000003</v>
      </c>
      <c r="E13" s="463">
        <v>22</v>
      </c>
      <c r="F13" s="465">
        <v>15.9316</v>
      </c>
      <c r="G13" s="466">
        <v>533</v>
      </c>
      <c r="H13" s="465">
        <v>463.17200000000003</v>
      </c>
      <c r="I13" s="466">
        <v>0</v>
      </c>
      <c r="J13" s="465">
        <v>0</v>
      </c>
      <c r="K13" s="466">
        <v>0</v>
      </c>
      <c r="L13" s="465">
        <v>0</v>
      </c>
      <c r="M13" s="466">
        <v>7</v>
      </c>
      <c r="N13" s="465">
        <v>1.7</v>
      </c>
      <c r="O13" s="466">
        <v>0</v>
      </c>
      <c r="P13" s="464">
        <v>0</v>
      </c>
    </row>
    <row r="14" spans="1:16" ht="26.25" customHeight="1" x14ac:dyDescent="0.25">
      <c r="A14" s="440">
        <v>5</v>
      </c>
      <c r="B14" s="441" t="s">
        <v>685</v>
      </c>
      <c r="C14" s="457">
        <f>+E14+G14+I14+K14+M14+O14+'Ижтимоий к. (2)'!E14+'Ижтимоий к. (2)'!G14+'Ижтимоий к. (2)'!I14+'Ижтимоий к. (2)'!K14+'Ижтимоий к. (2)'!M14+'Ижтимоий к. (2)'!O14</f>
        <v>548</v>
      </c>
      <c r="D14" s="458">
        <f>+F14+H14+J14+L14+N14+P14+'Ижтимоий к. (2)'!F14+'Ижтимоий к. (2)'!H14+'Ижтимоий к. (2)'!J14+'Ижтимоий к. (2)'!L14+'Ижтимоий к. (2)'!N14+'Ижтимоий к. (2)'!P14</f>
        <v>469.83800000000002</v>
      </c>
      <c r="E14" s="459">
        <v>2</v>
      </c>
      <c r="F14" s="460">
        <v>1.6439999999999999</v>
      </c>
      <c r="G14" s="461">
        <v>533</v>
      </c>
      <c r="H14" s="460">
        <v>463.17200000000003</v>
      </c>
      <c r="I14" s="460">
        <v>0</v>
      </c>
      <c r="J14" s="460">
        <v>0</v>
      </c>
      <c r="K14" s="461">
        <v>0</v>
      </c>
      <c r="L14" s="460">
        <v>0</v>
      </c>
      <c r="M14" s="461">
        <v>7</v>
      </c>
      <c r="N14" s="460">
        <v>1.7</v>
      </c>
      <c r="O14" s="461"/>
      <c r="P14" s="462"/>
    </row>
    <row r="15" spans="1:16" ht="26.25" customHeight="1" x14ac:dyDescent="0.25">
      <c r="A15" s="440">
        <v>6</v>
      </c>
      <c r="B15" s="441" t="s">
        <v>686</v>
      </c>
      <c r="C15" s="457">
        <f>+E15+G15+I15+K15+M15+O15+'Ижтимоий к. (2)'!E15+'Ижтимоий к. (2)'!G15+'Ижтимоий к. (2)'!I15+'Ижтимоий к. (2)'!K15+'Ижтимоий к. (2)'!M15+'Ижтимоий к. (2)'!O15</f>
        <v>37</v>
      </c>
      <c r="D15" s="458">
        <f>+F15+H15+J15+L15+N15+P15+'Ижтимоий к. (2)'!F15+'Ижтимоий к. (2)'!H15+'Ижтимоий к. (2)'!J15+'Ижтимоий к. (2)'!L15+'Ижтимоий к. (2)'!N15+'Ижтимоий к. (2)'!P15</f>
        <v>34.453325000000007</v>
      </c>
      <c r="E15" s="457">
        <v>20</v>
      </c>
      <c r="F15" s="467">
        <v>14.287600000000001</v>
      </c>
      <c r="G15" s="467">
        <v>0</v>
      </c>
      <c r="H15" s="467">
        <v>0</v>
      </c>
      <c r="I15" s="467">
        <v>0</v>
      </c>
      <c r="J15" s="467">
        <v>0</v>
      </c>
      <c r="K15" s="467">
        <v>0</v>
      </c>
      <c r="L15" s="467">
        <v>0</v>
      </c>
      <c r="M15" s="467"/>
      <c r="N15" s="468"/>
      <c r="O15" s="467"/>
      <c r="P15" s="469"/>
    </row>
    <row r="16" spans="1:16" ht="34.5" customHeight="1" x14ac:dyDescent="0.25">
      <c r="A16" s="1364" t="s">
        <v>289</v>
      </c>
      <c r="B16" s="1365"/>
      <c r="C16" s="463">
        <f>+C17+C18</f>
        <v>186</v>
      </c>
      <c r="D16" s="464">
        <f t="shared" ref="D16" si="3">+D17+D18</f>
        <v>223.83313599999997</v>
      </c>
      <c r="E16" s="463">
        <v>96</v>
      </c>
      <c r="F16" s="465">
        <v>62.081000000000003</v>
      </c>
      <c r="G16" s="466">
        <v>17</v>
      </c>
      <c r="H16" s="465">
        <v>79.27</v>
      </c>
      <c r="I16" s="466">
        <v>0</v>
      </c>
      <c r="J16" s="465">
        <v>0</v>
      </c>
      <c r="K16" s="466">
        <v>0</v>
      </c>
      <c r="L16" s="465">
        <v>0</v>
      </c>
      <c r="M16" s="466">
        <v>0</v>
      </c>
      <c r="N16" s="465">
        <v>0</v>
      </c>
      <c r="O16" s="466">
        <v>0</v>
      </c>
      <c r="P16" s="464">
        <v>0</v>
      </c>
    </row>
    <row r="17" spans="1:16" ht="26.25" customHeight="1" x14ac:dyDescent="0.25">
      <c r="A17" s="442">
        <v>7</v>
      </c>
      <c r="B17" s="443" t="s">
        <v>687</v>
      </c>
      <c r="C17" s="457">
        <f>+E17+G17+I17+K17+M17+O17+'Ижтимоий к. (2)'!E17+'Ижтимоий к. (2)'!G17+'Ижтимоий к. (2)'!I17+'Ижтимоий к. (2)'!K17+'Ижтимоий к. (2)'!M17+'Ижтимоий к. (2)'!O17</f>
        <v>87</v>
      </c>
      <c r="D17" s="458">
        <f>+F17+H17+J17+L17+N17+P17+'Ижтимоий к. (2)'!F17+'Ижтимоий к. (2)'!H17+'Ижтимоий к. (2)'!J17+'Ижтимоий к. (2)'!L17+'Ижтимоий к. (2)'!N17+'Ижтимоий к. (2)'!P17</f>
        <v>77.397999999999996</v>
      </c>
      <c r="E17" s="459">
        <v>50</v>
      </c>
      <c r="F17" s="460">
        <v>32.058</v>
      </c>
      <c r="G17" s="461">
        <v>1</v>
      </c>
      <c r="H17" s="460">
        <v>7.27</v>
      </c>
      <c r="I17" s="461">
        <v>0</v>
      </c>
      <c r="J17" s="460">
        <v>0</v>
      </c>
      <c r="K17" s="461">
        <v>0</v>
      </c>
      <c r="L17" s="460">
        <v>0</v>
      </c>
      <c r="M17" s="461"/>
      <c r="N17" s="460"/>
      <c r="O17" s="461"/>
      <c r="P17" s="462"/>
    </row>
    <row r="18" spans="1:16" ht="26.25" customHeight="1" x14ac:dyDescent="0.25">
      <c r="A18" s="442">
        <v>8</v>
      </c>
      <c r="B18" s="443" t="s">
        <v>688</v>
      </c>
      <c r="C18" s="457">
        <f>+E18+G18+I18+K18+M18+O18+'Ижтимоий к. (2)'!E18+'Ижтимоий к. (2)'!G18+'Ижтимоий к. (2)'!I18+'Ижтимоий к. (2)'!K18+'Ижтимоий к. (2)'!M18+'Ижтимоий к. (2)'!O18</f>
        <v>99</v>
      </c>
      <c r="D18" s="458">
        <f>+F18+H18+J18+L18+N18+P18+'Ижтимоий к. (2)'!F18+'Ижтимоий к. (2)'!H18+'Ижтимоий к. (2)'!J18+'Ижтимоий к. (2)'!L18+'Ижтимоий к. (2)'!N18+'Ижтимоий к. (2)'!P18</f>
        <v>146.43513599999997</v>
      </c>
      <c r="E18" s="459">
        <v>46</v>
      </c>
      <c r="F18" s="460">
        <v>30.023</v>
      </c>
      <c r="G18" s="461">
        <v>16</v>
      </c>
      <c r="H18" s="460">
        <v>72</v>
      </c>
      <c r="I18" s="461">
        <v>0</v>
      </c>
      <c r="J18" s="460">
        <v>0</v>
      </c>
      <c r="K18" s="461">
        <v>0</v>
      </c>
      <c r="L18" s="460">
        <v>0</v>
      </c>
      <c r="M18" s="461"/>
      <c r="N18" s="460"/>
      <c r="O18" s="461"/>
      <c r="P18" s="462"/>
    </row>
    <row r="19" spans="1:16" ht="34.5" customHeight="1" x14ac:dyDescent="0.25">
      <c r="A19" s="1359" t="s">
        <v>440</v>
      </c>
      <c r="B19" s="1360"/>
      <c r="C19" s="463">
        <f t="shared" ref="C19:D19" si="4">+C20+C21</f>
        <v>750</v>
      </c>
      <c r="D19" s="464">
        <f t="shared" si="4"/>
        <v>658.77920300000005</v>
      </c>
      <c r="E19" s="463">
        <v>372</v>
      </c>
      <c r="F19" s="465">
        <v>242.88810000000001</v>
      </c>
      <c r="G19" s="466">
        <v>0</v>
      </c>
      <c r="H19" s="465">
        <v>0</v>
      </c>
      <c r="I19" s="466">
        <v>21</v>
      </c>
      <c r="J19" s="465">
        <v>21.45</v>
      </c>
      <c r="K19" s="466">
        <v>37</v>
      </c>
      <c r="L19" s="465">
        <v>9.52</v>
      </c>
      <c r="M19" s="466">
        <v>0</v>
      </c>
      <c r="N19" s="465">
        <v>0</v>
      </c>
      <c r="O19" s="466">
        <v>2</v>
      </c>
      <c r="P19" s="464">
        <v>0.6</v>
      </c>
    </row>
    <row r="20" spans="1:16" ht="26.25" customHeight="1" x14ac:dyDescent="0.25">
      <c r="A20" s="440">
        <v>9</v>
      </c>
      <c r="B20" s="441" t="s">
        <v>75</v>
      </c>
      <c r="C20" s="457">
        <f>+E20+G20+I20+K20+M20+O20+'Ижтимоий к. (2)'!E20+'Ижтимоий к. (2)'!G20+'Ижтимоий к. (2)'!I20+'Ижтимоий к. (2)'!K20+'Ижтимоий к. (2)'!M20+'Ижтимоий к. (2)'!O20</f>
        <v>228</v>
      </c>
      <c r="D20" s="458">
        <f>+F20+H20+J20+L20+N20+P20+'Ижтимоий к. (2)'!F20+'Ижтимоий к. (2)'!H20+'Ижтимоий к. (2)'!J20+'Ижтимоий к. (2)'!L20+'Ижтимоий к. (2)'!N20+'Ижтимоий к. (2)'!P20</f>
        <v>257.35410300000001</v>
      </c>
      <c r="E20" s="459">
        <v>135</v>
      </c>
      <c r="F20" s="460">
        <v>88.159499999999994</v>
      </c>
      <c r="G20" s="461">
        <v>0</v>
      </c>
      <c r="H20" s="460">
        <v>0</v>
      </c>
      <c r="I20" s="460">
        <v>0</v>
      </c>
      <c r="J20" s="460">
        <v>0</v>
      </c>
      <c r="K20" s="461">
        <v>0</v>
      </c>
      <c r="L20" s="460">
        <v>0</v>
      </c>
      <c r="M20" s="461"/>
      <c r="N20" s="460"/>
      <c r="O20" s="461">
        <v>2</v>
      </c>
      <c r="P20" s="462">
        <v>0.6</v>
      </c>
    </row>
    <row r="21" spans="1:16" ht="26.25" customHeight="1" x14ac:dyDescent="0.25">
      <c r="A21" s="440">
        <v>10</v>
      </c>
      <c r="B21" s="441" t="s">
        <v>689</v>
      </c>
      <c r="C21" s="457">
        <f>+E21+G21+I21+K21+M21+O21+'Ижтимоий к. (2)'!E21+'Ижтимоий к. (2)'!G21+'Ижтимоий к. (2)'!I21+'Ижтимоий к. (2)'!K21+'Ижтимоий к. (2)'!M21+'Ижтимоий к. (2)'!O21</f>
        <v>522</v>
      </c>
      <c r="D21" s="458">
        <f>+F21+H21+J21+L21+N21+P21+'Ижтимоий к. (2)'!F21+'Ижтимоий к. (2)'!H21+'Ижтимоий к. (2)'!J21+'Ижтимоий к. (2)'!L21+'Ижтимоий к. (2)'!N21+'Ижтимоий к. (2)'!P21</f>
        <v>401.42510000000004</v>
      </c>
      <c r="E21" s="459">
        <v>237</v>
      </c>
      <c r="F21" s="460">
        <v>154.7286</v>
      </c>
      <c r="G21" s="461">
        <v>0</v>
      </c>
      <c r="H21" s="460">
        <v>0</v>
      </c>
      <c r="I21" s="460">
        <v>21</v>
      </c>
      <c r="J21" s="460">
        <v>21.45</v>
      </c>
      <c r="K21" s="461">
        <v>37</v>
      </c>
      <c r="L21" s="460">
        <v>9.52</v>
      </c>
      <c r="M21" s="461"/>
      <c r="N21" s="460"/>
      <c r="O21" s="461"/>
      <c r="P21" s="462"/>
    </row>
    <row r="22" spans="1:16" ht="34.5" customHeight="1" x14ac:dyDescent="0.25">
      <c r="A22" s="1364" t="s">
        <v>441</v>
      </c>
      <c r="B22" s="1365"/>
      <c r="C22" s="463">
        <f t="shared" ref="C22:D22" si="5">+C23+C24</f>
        <v>842</v>
      </c>
      <c r="D22" s="464">
        <f t="shared" si="5"/>
        <v>1044.578935</v>
      </c>
      <c r="E22" s="463">
        <v>466</v>
      </c>
      <c r="F22" s="465">
        <v>305.91590000000002</v>
      </c>
      <c r="G22" s="466">
        <v>65</v>
      </c>
      <c r="H22" s="465">
        <v>451.82400000000001</v>
      </c>
      <c r="I22" s="466">
        <v>1</v>
      </c>
      <c r="J22" s="465">
        <v>2.7</v>
      </c>
      <c r="K22" s="466">
        <v>0</v>
      </c>
      <c r="L22" s="465">
        <v>0</v>
      </c>
      <c r="M22" s="466">
        <v>0</v>
      </c>
      <c r="N22" s="465">
        <v>0</v>
      </c>
      <c r="O22" s="466">
        <v>0</v>
      </c>
      <c r="P22" s="464">
        <v>0</v>
      </c>
    </row>
    <row r="23" spans="1:16" ht="26.25" customHeight="1" x14ac:dyDescent="0.25">
      <c r="A23" s="440">
        <v>11</v>
      </c>
      <c r="B23" s="441" t="s">
        <v>690</v>
      </c>
      <c r="C23" s="457">
        <f>+E23+G23+I23+K23+M23+O23+'Ижтимоий к. (2)'!E23+'Ижтимоий к. (2)'!G23+'Ижтимоий к. (2)'!I23+'Ижтимоий к. (2)'!K23+'Ижтимоий к. (2)'!M23+'Ижтимоий к. (2)'!O23</f>
        <v>203</v>
      </c>
      <c r="D23" s="458">
        <f>+F23+H23+J23+L23+N23+P23+'Ижтимоий к. (2)'!F23+'Ижтимоий к. (2)'!H23+'Ижтимоий к. (2)'!J23+'Ижтимоий к. (2)'!L23+'Ижтимоий к. (2)'!N23+'Ижтимоий к. (2)'!P23</f>
        <v>355.28629100000001</v>
      </c>
      <c r="E23" s="459">
        <v>95</v>
      </c>
      <c r="F23" s="460">
        <v>65.093900000000005</v>
      </c>
      <c r="G23" s="461">
        <v>23</v>
      </c>
      <c r="H23" s="460">
        <v>155.274</v>
      </c>
      <c r="I23" s="461">
        <v>0</v>
      </c>
      <c r="J23" s="460">
        <v>0</v>
      </c>
      <c r="K23" s="461">
        <v>0</v>
      </c>
      <c r="L23" s="460">
        <v>0</v>
      </c>
      <c r="M23" s="461"/>
      <c r="N23" s="460"/>
      <c r="O23" s="461"/>
      <c r="P23" s="462"/>
    </row>
    <row r="24" spans="1:16" ht="26.25" customHeight="1" x14ac:dyDescent="0.25">
      <c r="A24" s="440">
        <v>12</v>
      </c>
      <c r="B24" s="441" t="s">
        <v>691</v>
      </c>
      <c r="C24" s="457">
        <f>+E24+G24+I24+K24+M24+O24+'Ижтимоий к. (2)'!E24+'Ижтимоий к. (2)'!G24+'Ижтимоий к. (2)'!I24+'Ижтимоий к. (2)'!K24+'Ижтимоий к. (2)'!M24+'Ижтимоий к. (2)'!O24</f>
        <v>639</v>
      </c>
      <c r="D24" s="458">
        <f>+F24+H24+J24+L24+N24+P24+'Ижтимоий к. (2)'!F24+'Ижтимоий к. (2)'!H24+'Ижтимоий к. (2)'!J24+'Ижтимоий к. (2)'!L24+'Ижтимоий к. (2)'!N24+'Ижтимоий к. (2)'!P24</f>
        <v>689.292644</v>
      </c>
      <c r="E24" s="459">
        <v>371</v>
      </c>
      <c r="F24" s="460">
        <v>240.822</v>
      </c>
      <c r="G24" s="461">
        <v>42</v>
      </c>
      <c r="H24" s="460">
        <v>296.55</v>
      </c>
      <c r="I24" s="461">
        <v>1</v>
      </c>
      <c r="J24" s="460">
        <v>2.7</v>
      </c>
      <c r="K24" s="461">
        <v>0</v>
      </c>
      <c r="L24" s="460">
        <v>0</v>
      </c>
      <c r="M24" s="461"/>
      <c r="N24" s="460"/>
      <c r="O24" s="461"/>
      <c r="P24" s="462"/>
    </row>
    <row r="25" spans="1:16" ht="34.5" customHeight="1" x14ac:dyDescent="0.25">
      <c r="A25" s="1359" t="s">
        <v>442</v>
      </c>
      <c r="B25" s="1360"/>
      <c r="C25" s="463">
        <f t="shared" ref="C25:D25" si="6">+C26+C27</f>
        <v>70</v>
      </c>
      <c r="D25" s="464">
        <f t="shared" si="6"/>
        <v>60.184415000000001</v>
      </c>
      <c r="E25" s="463">
        <v>52</v>
      </c>
      <c r="F25" s="465">
        <v>41.950600000000001</v>
      </c>
      <c r="G25" s="466">
        <v>0</v>
      </c>
      <c r="H25" s="465">
        <v>0</v>
      </c>
      <c r="I25" s="466">
        <v>0</v>
      </c>
      <c r="J25" s="465">
        <v>0</v>
      </c>
      <c r="K25" s="466">
        <v>0</v>
      </c>
      <c r="L25" s="465">
        <v>0</v>
      </c>
      <c r="M25" s="466">
        <v>0</v>
      </c>
      <c r="N25" s="465">
        <v>0</v>
      </c>
      <c r="O25" s="466">
        <v>0</v>
      </c>
      <c r="P25" s="464">
        <v>0</v>
      </c>
    </row>
    <row r="26" spans="1:16" ht="26.25" customHeight="1" x14ac:dyDescent="0.25">
      <c r="A26" s="440">
        <v>13</v>
      </c>
      <c r="B26" s="441" t="s">
        <v>692</v>
      </c>
      <c r="C26" s="457">
        <f>+E26+G26+I26+K26+M26+O26+'Ижтимоий к. (2)'!E26+'Ижтимоий к. (2)'!G26+'Ижтимоий к. (2)'!I26+'Ижтимоий к. (2)'!K26+'Ижтимоий к. (2)'!M26+'Ижтимоий к. (2)'!O26</f>
        <v>14</v>
      </c>
      <c r="D26" s="458">
        <f>+F26+H26+J26+L26+N26+P26+'Ижтимоий к. (2)'!F26+'Ижтимоий к. (2)'!H26+'Ижтимоий к. (2)'!J26+'Ижтимоий к. (2)'!L26+'Ижтимоий к. (2)'!N26+'Ижтимоий к. (2)'!P26</f>
        <v>18.115099999999998</v>
      </c>
      <c r="E26" s="459">
        <v>12</v>
      </c>
      <c r="F26" s="460">
        <v>10.9986</v>
      </c>
      <c r="G26" s="461">
        <v>0</v>
      </c>
      <c r="H26" s="460">
        <v>0</v>
      </c>
      <c r="I26" s="461">
        <v>0</v>
      </c>
      <c r="J26" s="460">
        <v>0</v>
      </c>
      <c r="K26" s="461">
        <v>0</v>
      </c>
      <c r="L26" s="460">
        <v>0</v>
      </c>
      <c r="M26" s="461"/>
      <c r="N26" s="460"/>
      <c r="O26" s="461"/>
      <c r="P26" s="462"/>
    </row>
    <row r="27" spans="1:16" ht="26.25" customHeight="1" x14ac:dyDescent="0.25">
      <c r="A27" s="440">
        <v>14</v>
      </c>
      <c r="B27" s="441" t="s">
        <v>693</v>
      </c>
      <c r="C27" s="457">
        <f>+E27+G27+I27+K27+M27+O27+'Ижтимоий к. (2)'!E27+'Ижтимоий к. (2)'!G27+'Ижтимоий к. (2)'!I27+'Ижтимоий к. (2)'!K27+'Ижтимоий к. (2)'!M27+'Ижтимоий к. (2)'!O27</f>
        <v>56</v>
      </c>
      <c r="D27" s="458">
        <f>+F27+H27+J27+L27+N27+P27+'Ижтимоий к. (2)'!F27+'Ижтимоий к. (2)'!H27+'Ижтимоий к. (2)'!J27+'Ижтимоий к. (2)'!L27+'Ижтимоий к. (2)'!N27+'Ижтимоий к. (2)'!P27</f>
        <v>42.069315000000003</v>
      </c>
      <c r="E27" s="459">
        <v>40</v>
      </c>
      <c r="F27" s="460">
        <v>30.952000000000002</v>
      </c>
      <c r="G27" s="461">
        <v>0</v>
      </c>
      <c r="H27" s="460">
        <v>0</v>
      </c>
      <c r="I27" s="461">
        <v>0</v>
      </c>
      <c r="J27" s="460">
        <v>0</v>
      </c>
      <c r="K27" s="461">
        <v>0</v>
      </c>
      <c r="L27" s="460">
        <v>0</v>
      </c>
      <c r="M27" s="461"/>
      <c r="N27" s="460"/>
      <c r="O27" s="461"/>
      <c r="P27" s="462"/>
    </row>
    <row r="28" spans="1:16" ht="34.5" customHeight="1" x14ac:dyDescent="0.25">
      <c r="A28" s="1364" t="s">
        <v>443</v>
      </c>
      <c r="B28" s="1365"/>
      <c r="C28" s="463">
        <f t="shared" ref="C28:D28" si="7">+C29+C30</f>
        <v>603</v>
      </c>
      <c r="D28" s="464">
        <f t="shared" si="7"/>
        <v>519.05200000000002</v>
      </c>
      <c r="E28" s="463">
        <v>130</v>
      </c>
      <c r="F28" s="465">
        <v>85.619</v>
      </c>
      <c r="G28" s="466">
        <v>10</v>
      </c>
      <c r="H28" s="465">
        <v>81</v>
      </c>
      <c r="I28" s="466">
        <v>1</v>
      </c>
      <c r="J28" s="465">
        <v>2.7</v>
      </c>
      <c r="K28" s="466">
        <v>282</v>
      </c>
      <c r="L28" s="465">
        <v>195.20400000000001</v>
      </c>
      <c r="M28" s="466">
        <v>21</v>
      </c>
      <c r="N28" s="465">
        <v>5.7</v>
      </c>
      <c r="O28" s="466">
        <v>0</v>
      </c>
      <c r="P28" s="464">
        <v>0</v>
      </c>
    </row>
    <row r="29" spans="1:16" ht="26.25" customHeight="1" x14ac:dyDescent="0.25">
      <c r="A29" s="440">
        <v>15</v>
      </c>
      <c r="B29" s="444" t="s">
        <v>694</v>
      </c>
      <c r="C29" s="457">
        <f>+E29+G29+I29+K29+M29+O29+'Ижтимоий к. (2)'!E29+'Ижтимоий к. (2)'!G29+'Ижтимоий к. (2)'!I29+'Ижтимоий к. (2)'!K29+'Ижтимоий к. (2)'!M29+'Ижтимоий к. (2)'!O29</f>
        <v>174</v>
      </c>
      <c r="D29" s="458">
        <f>+F29+H29+J29+L29+N29+P29+'Ижтимоий к. (2)'!F29+'Ижтимоий к. (2)'!H29+'Ижтимоий к. (2)'!J29+'Ижтимоий к. (2)'!L29+'Ижтимоий к. (2)'!N29+'Ижтимоий к. (2)'!P29</f>
        <v>136.59699999999998</v>
      </c>
      <c r="E29" s="459">
        <v>47</v>
      </c>
      <c r="F29" s="460">
        <v>32.6</v>
      </c>
      <c r="G29" s="461">
        <v>5</v>
      </c>
      <c r="H29" s="460">
        <v>40.5</v>
      </c>
      <c r="I29" s="460">
        <v>1</v>
      </c>
      <c r="J29" s="460">
        <v>2.7</v>
      </c>
      <c r="K29" s="461">
        <v>86</v>
      </c>
      <c r="L29" s="460">
        <v>37.902000000000001</v>
      </c>
      <c r="M29" s="461">
        <v>1</v>
      </c>
      <c r="N29" s="460">
        <v>0.3</v>
      </c>
      <c r="O29" s="461"/>
      <c r="P29" s="462"/>
    </row>
    <row r="30" spans="1:16" ht="26.25" customHeight="1" x14ac:dyDescent="0.25">
      <c r="A30" s="440">
        <v>16</v>
      </c>
      <c r="B30" s="444" t="s">
        <v>695</v>
      </c>
      <c r="C30" s="457">
        <f>+E30+G30+I30+K30+M30+O30+'Ижтимоий к. (2)'!E30+'Ижтимоий к. (2)'!G30+'Ижтимоий к. (2)'!I30+'Ижтимоий к. (2)'!K30+'Ижтимоий к. (2)'!M30+'Ижтимоий к. (2)'!O30</f>
        <v>429</v>
      </c>
      <c r="D30" s="458">
        <f>+F30+H30+J30+L30+N30+P30+'Ижтимоий к. (2)'!F30+'Ижтимоий к. (2)'!H30+'Ижтимоий к. (2)'!J30+'Ижтимоий к. (2)'!L30+'Ижтимоий к. (2)'!N30+'Ижтимоий к. (2)'!P30</f>
        <v>382.45500000000004</v>
      </c>
      <c r="E30" s="459">
        <v>83</v>
      </c>
      <c r="F30" s="460">
        <v>53.018999999999998</v>
      </c>
      <c r="G30" s="461">
        <v>5</v>
      </c>
      <c r="H30" s="460">
        <v>40.5</v>
      </c>
      <c r="I30" s="460">
        <v>0</v>
      </c>
      <c r="J30" s="460">
        <v>0</v>
      </c>
      <c r="K30" s="461">
        <v>196</v>
      </c>
      <c r="L30" s="460">
        <v>157.30199999999999</v>
      </c>
      <c r="M30" s="461">
        <v>20</v>
      </c>
      <c r="N30" s="460">
        <v>5.4</v>
      </c>
      <c r="O30" s="461">
        <v>0</v>
      </c>
      <c r="P30" s="462">
        <v>0</v>
      </c>
    </row>
    <row r="31" spans="1:16" ht="34.5" customHeight="1" x14ac:dyDescent="0.25">
      <c r="A31" s="1364" t="s">
        <v>445</v>
      </c>
      <c r="B31" s="1365"/>
      <c r="C31" s="463">
        <f t="shared" ref="C31:D31" si="8">+C32+C33</f>
        <v>611</v>
      </c>
      <c r="D31" s="464">
        <f t="shared" si="8"/>
        <v>553.41537099999994</v>
      </c>
      <c r="E31" s="463">
        <v>472</v>
      </c>
      <c r="F31" s="465">
        <v>317.92529999999999</v>
      </c>
      <c r="G31" s="466">
        <v>13</v>
      </c>
      <c r="H31" s="465">
        <v>72.852000000000004</v>
      </c>
      <c r="I31" s="466">
        <v>9</v>
      </c>
      <c r="J31" s="465">
        <v>8.6300000000000008</v>
      </c>
      <c r="K31" s="466">
        <v>0</v>
      </c>
      <c r="L31" s="465">
        <v>0</v>
      </c>
      <c r="M31" s="466">
        <v>3</v>
      </c>
      <c r="N31" s="465">
        <v>0.81</v>
      </c>
      <c r="O31" s="466">
        <v>0</v>
      </c>
      <c r="P31" s="464">
        <v>0</v>
      </c>
    </row>
    <row r="32" spans="1:16" ht="26.25" customHeight="1" x14ac:dyDescent="0.25">
      <c r="A32" s="440">
        <v>17</v>
      </c>
      <c r="B32" s="444" t="s">
        <v>696</v>
      </c>
      <c r="C32" s="457">
        <f>+E32+G32+I32+K32+M32+O32+'Ижтимоий к. (2)'!E32+'Ижтимоий к. (2)'!G32+'Ижтимоий к. (2)'!I32+'Ижтимоий к. (2)'!K32+'Ижтимоий к. (2)'!M32+'Ижтимоий к. (2)'!O32</f>
        <v>371</v>
      </c>
      <c r="D32" s="458">
        <f>+F32+H32+J32+L32+N32+P32+'Ижтимоий к. (2)'!F32+'Ижтимоий к. (2)'!H32+'Ижтимоий к. (2)'!J32+'Ижтимоий к. (2)'!L32+'Ижтимоий к. (2)'!N32+'Ижтимоий к. (2)'!P32</f>
        <v>345.93379999999991</v>
      </c>
      <c r="E32" s="459">
        <v>298</v>
      </c>
      <c r="F32" s="460">
        <v>198.32329999999999</v>
      </c>
      <c r="G32" s="461">
        <v>12</v>
      </c>
      <c r="H32" s="460">
        <v>67.891999999999996</v>
      </c>
      <c r="I32" s="460">
        <v>1</v>
      </c>
      <c r="J32" s="460">
        <v>0.27</v>
      </c>
      <c r="K32" s="461">
        <v>0</v>
      </c>
      <c r="L32" s="460">
        <v>0</v>
      </c>
      <c r="M32" s="461">
        <v>1</v>
      </c>
      <c r="N32" s="460">
        <v>0.27</v>
      </c>
      <c r="O32" s="461"/>
      <c r="P32" s="462"/>
    </row>
    <row r="33" spans="1:16" ht="26.25" customHeight="1" x14ac:dyDescent="0.25">
      <c r="A33" s="440">
        <v>18</v>
      </c>
      <c r="B33" s="444" t="s">
        <v>375</v>
      </c>
      <c r="C33" s="457">
        <f>+E33+G33+I33+K33+M33+O33+'Ижтимоий к. (2)'!E33+'Ижтимоий к. (2)'!G33+'Ижтимоий к. (2)'!I33+'Ижтимоий к. (2)'!K33+'Ижтимоий к. (2)'!M33+'Ижтимоий к. (2)'!O33</f>
        <v>240</v>
      </c>
      <c r="D33" s="458">
        <f>+F33+H33+J33+L33+N33+P33+'Ижтимоий к. (2)'!F33+'Ижтимоий к. (2)'!H33+'Ижтимоий к. (2)'!J33+'Ижтимоий к. (2)'!L33+'Ижтимоий к. (2)'!N33+'Ижтимоий к. (2)'!P33</f>
        <v>207.481571</v>
      </c>
      <c r="E33" s="459">
        <v>174</v>
      </c>
      <c r="F33" s="460">
        <v>119.602</v>
      </c>
      <c r="G33" s="461">
        <v>1</v>
      </c>
      <c r="H33" s="460">
        <v>4.96</v>
      </c>
      <c r="I33" s="460">
        <v>8</v>
      </c>
      <c r="J33" s="460">
        <v>8.36</v>
      </c>
      <c r="K33" s="461">
        <v>0</v>
      </c>
      <c r="L33" s="460">
        <v>0</v>
      </c>
      <c r="M33" s="461">
        <v>2</v>
      </c>
      <c r="N33" s="460">
        <v>0.54</v>
      </c>
      <c r="O33" s="461"/>
      <c r="P33" s="462"/>
    </row>
    <row r="34" spans="1:16" ht="34.5" customHeight="1" x14ac:dyDescent="0.25">
      <c r="A34" s="1359" t="s">
        <v>444</v>
      </c>
      <c r="B34" s="1360"/>
      <c r="C34" s="463">
        <f t="shared" ref="C34:D34" si="9">+C35+C36</f>
        <v>563</v>
      </c>
      <c r="D34" s="464">
        <f t="shared" si="9"/>
        <v>620.75601399999982</v>
      </c>
      <c r="E34" s="463">
        <v>84</v>
      </c>
      <c r="F34" s="465">
        <v>54.830400000000004</v>
      </c>
      <c r="G34" s="466">
        <v>23</v>
      </c>
      <c r="H34" s="465">
        <v>184.2</v>
      </c>
      <c r="I34" s="466">
        <v>34</v>
      </c>
      <c r="J34" s="465">
        <v>91.8</v>
      </c>
      <c r="K34" s="466">
        <v>0</v>
      </c>
      <c r="L34" s="465">
        <v>0</v>
      </c>
      <c r="M34" s="466">
        <v>18</v>
      </c>
      <c r="N34" s="465">
        <v>4.8600000000000003</v>
      </c>
      <c r="O34" s="466">
        <v>0</v>
      </c>
      <c r="P34" s="464">
        <v>0</v>
      </c>
    </row>
    <row r="35" spans="1:16" ht="26.25" customHeight="1" x14ac:dyDescent="0.25">
      <c r="A35" s="440">
        <v>19</v>
      </c>
      <c r="B35" s="441" t="s">
        <v>697</v>
      </c>
      <c r="C35" s="457">
        <f>+E35+G35+I35+K35+M35+O35+'Ижтимоий к. (2)'!E35+'Ижтимоий к. (2)'!G35+'Ижтимоий к. (2)'!I35+'Ижтимоий к. (2)'!K35+'Ижтимоий к. (2)'!M35+'Ижтимоий к. (2)'!O35</f>
        <v>312</v>
      </c>
      <c r="D35" s="458">
        <f>+F35+H35+J35+L35+N35+P35+'Ижтимоий к. (2)'!F35+'Ижтимоий к. (2)'!H35+'Ижтимоий к. (2)'!J35+'Ижтимоий к. (2)'!L35+'Ижтимоий к. (2)'!N35+'Ижтимоий к. (2)'!P35</f>
        <v>316.88961399999994</v>
      </c>
      <c r="E35" s="459">
        <v>29</v>
      </c>
      <c r="F35" s="460">
        <v>18.700500000000002</v>
      </c>
      <c r="G35" s="461">
        <v>5</v>
      </c>
      <c r="H35" s="460">
        <v>40.5</v>
      </c>
      <c r="I35" s="461">
        <v>33</v>
      </c>
      <c r="J35" s="460">
        <v>89.1</v>
      </c>
      <c r="K35" s="461">
        <v>0</v>
      </c>
      <c r="L35" s="460">
        <v>0</v>
      </c>
      <c r="M35" s="461"/>
      <c r="N35" s="460"/>
      <c r="O35" s="461"/>
      <c r="P35" s="462"/>
    </row>
    <row r="36" spans="1:16" ht="26.25" customHeight="1" x14ac:dyDescent="0.25">
      <c r="A36" s="440">
        <v>20</v>
      </c>
      <c r="B36" s="441" t="s">
        <v>300</v>
      </c>
      <c r="C36" s="457">
        <f>+E36+G36+I36+K36+M36+O36+'Ижтимоий к. (2)'!E36+'Ижтимоий к. (2)'!G36+'Ижтимоий к. (2)'!I36+'Ижтимоий к. (2)'!K36+'Ижтимоий к. (2)'!M36+'Ижтимоий к. (2)'!O36</f>
        <v>251</v>
      </c>
      <c r="D36" s="458">
        <f>+F36+H36+J36+L36+N36+P36+'Ижтимоий к. (2)'!F36+'Ижтимоий к. (2)'!H36+'Ижтимоий к. (2)'!J36+'Ижтимоий к. (2)'!L36+'Ижтимоий к. (2)'!N36+'Ижтимоий к. (2)'!P36</f>
        <v>303.86639999999994</v>
      </c>
      <c r="E36" s="459">
        <v>55</v>
      </c>
      <c r="F36" s="460">
        <v>36.129899999999999</v>
      </c>
      <c r="G36" s="461">
        <v>18</v>
      </c>
      <c r="H36" s="460">
        <v>143.69999999999999</v>
      </c>
      <c r="I36" s="461">
        <v>1</v>
      </c>
      <c r="J36" s="460">
        <v>2.7</v>
      </c>
      <c r="K36" s="461">
        <v>0</v>
      </c>
      <c r="L36" s="460">
        <v>0</v>
      </c>
      <c r="M36" s="461">
        <v>18</v>
      </c>
      <c r="N36" s="460">
        <v>4.8600000000000003</v>
      </c>
      <c r="O36" s="461"/>
      <c r="P36" s="462"/>
    </row>
    <row r="37" spans="1:16" ht="34.5" customHeight="1" x14ac:dyDescent="0.25">
      <c r="A37" s="1359" t="s">
        <v>473</v>
      </c>
      <c r="B37" s="1360"/>
      <c r="C37" s="463">
        <f t="shared" ref="C37" si="10">+C38+C39</f>
        <v>107</v>
      </c>
      <c r="D37" s="464">
        <f>+D38+D39</f>
        <v>304.46529499999997</v>
      </c>
      <c r="E37" s="463">
        <v>41</v>
      </c>
      <c r="F37" s="465">
        <v>32.598999999999997</v>
      </c>
      <c r="G37" s="466">
        <v>32</v>
      </c>
      <c r="H37" s="465">
        <v>242.95</v>
      </c>
      <c r="I37" s="466">
        <v>0</v>
      </c>
      <c r="J37" s="465">
        <v>0</v>
      </c>
      <c r="K37" s="466">
        <v>0</v>
      </c>
      <c r="L37" s="465">
        <v>0</v>
      </c>
      <c r="M37" s="466">
        <v>0</v>
      </c>
      <c r="N37" s="465">
        <v>0</v>
      </c>
      <c r="O37" s="466">
        <v>0</v>
      </c>
      <c r="P37" s="464">
        <v>0</v>
      </c>
    </row>
    <row r="38" spans="1:16" ht="26.25" customHeight="1" x14ac:dyDescent="0.25">
      <c r="A38" s="445">
        <v>21</v>
      </c>
      <c r="B38" s="446" t="s">
        <v>698</v>
      </c>
      <c r="C38" s="457">
        <f>+E38+G38+I38+K38+M38+O38+'Ижтимоий к. (2)'!E38+'Ижтимоий к. (2)'!G38+'Ижтимоий к. (2)'!I38+'Ижтимоий к. (2)'!K38+'Ижтимоий к. (2)'!M38+'Ижтимоий к. (2)'!O38</f>
        <v>44</v>
      </c>
      <c r="D38" s="458">
        <f>+F38+H38+J38+L38+N38+P38+'Ижтимоий к. (2)'!F38+'Ижтимоий к. (2)'!H38+'Ижтимоий к. (2)'!J38+'Ижтимоий к. (2)'!L38+'Ижтимоий к. (2)'!N38+'Ижтимоий к. (2)'!P38</f>
        <v>103.02466699999999</v>
      </c>
      <c r="E38" s="457">
        <v>16</v>
      </c>
      <c r="F38" s="467">
        <v>14.492000000000001</v>
      </c>
      <c r="G38" s="467">
        <v>11</v>
      </c>
      <c r="H38" s="467">
        <v>72.849999999999994</v>
      </c>
      <c r="I38" s="467">
        <v>0</v>
      </c>
      <c r="J38" s="467">
        <v>0</v>
      </c>
      <c r="K38" s="467">
        <v>0</v>
      </c>
      <c r="L38" s="467">
        <v>0</v>
      </c>
      <c r="M38" s="467"/>
      <c r="N38" s="467"/>
      <c r="O38" s="467"/>
      <c r="P38" s="469"/>
    </row>
    <row r="39" spans="1:16" ht="26.25" customHeight="1" x14ac:dyDescent="0.25">
      <c r="A39" s="445">
        <v>22</v>
      </c>
      <c r="B39" s="446" t="s">
        <v>699</v>
      </c>
      <c r="C39" s="457">
        <f>+E39+G39+I39+K39+M39+O39+'Ижтимоий к. (2)'!E39+'Ижтимоий к. (2)'!G39+'Ижтимоий к. (2)'!I39+'Ижтимоий к. (2)'!K39+'Ижтимоий к. (2)'!M39+'Ижтимоий к. (2)'!O39</f>
        <v>63</v>
      </c>
      <c r="D39" s="458">
        <f>+F39+H39+J39+L39+N39+P39+'Ижтимоий к. (2)'!F39+'Ижтимоий к. (2)'!H39+'Ижтимоий к. (2)'!J39+'Ижтимоий к. (2)'!L39+'Ижтимоий к. (2)'!N39+'Ижтимоий к. (2)'!P39</f>
        <v>201.440628</v>
      </c>
      <c r="E39" s="457">
        <v>25</v>
      </c>
      <c r="F39" s="467">
        <v>18.106999999999999</v>
      </c>
      <c r="G39" s="467">
        <v>21</v>
      </c>
      <c r="H39" s="467">
        <v>170.1</v>
      </c>
      <c r="I39" s="467">
        <v>0</v>
      </c>
      <c r="J39" s="467">
        <v>0</v>
      </c>
      <c r="K39" s="467">
        <v>0</v>
      </c>
      <c r="L39" s="467">
        <v>0</v>
      </c>
      <c r="M39" s="467"/>
      <c r="N39" s="467"/>
      <c r="O39" s="467"/>
      <c r="P39" s="469"/>
    </row>
    <row r="40" spans="1:16" ht="34.5" customHeight="1" x14ac:dyDescent="0.25">
      <c r="A40" s="1364" t="s">
        <v>446</v>
      </c>
      <c r="B40" s="1365"/>
      <c r="C40" s="463">
        <f t="shared" ref="C40:D40" si="11">+C41+C42</f>
        <v>282</v>
      </c>
      <c r="D40" s="464">
        <f t="shared" si="11"/>
        <v>420.02293700000001</v>
      </c>
      <c r="E40" s="463">
        <v>97</v>
      </c>
      <c r="F40" s="465">
        <v>63.113999999999997</v>
      </c>
      <c r="G40" s="466">
        <v>34</v>
      </c>
      <c r="H40" s="465">
        <v>187.65</v>
      </c>
      <c r="I40" s="466">
        <v>0</v>
      </c>
      <c r="J40" s="465">
        <v>0</v>
      </c>
      <c r="K40" s="466">
        <v>0</v>
      </c>
      <c r="L40" s="465">
        <v>0</v>
      </c>
      <c r="M40" s="466">
        <v>10</v>
      </c>
      <c r="N40" s="465">
        <v>2.7</v>
      </c>
      <c r="O40" s="466">
        <v>0</v>
      </c>
      <c r="P40" s="464">
        <v>0</v>
      </c>
    </row>
    <row r="41" spans="1:16" ht="26.25" customHeight="1" x14ac:dyDescent="0.25">
      <c r="A41" s="440">
        <v>23</v>
      </c>
      <c r="B41" s="441" t="s">
        <v>184</v>
      </c>
      <c r="C41" s="457">
        <f>+E41+G41+I41+K41+M41+O41+'Ижтимоий к. (2)'!E41+'Ижтимоий к. (2)'!G41+'Ижтимоий к. (2)'!I41+'Ижтимоий к. (2)'!K41+'Ижтимоий к. (2)'!M41+'Ижтимоий к. (2)'!O41</f>
        <v>64</v>
      </c>
      <c r="D41" s="458">
        <f>+F41+H41+J41+L41+N41+P41+'Ижтимоий к. (2)'!F41+'Ижтимоий к. (2)'!H41+'Ижтимоий к. (2)'!J41+'Ижтимоий к. (2)'!L41+'Ижтимоий к. (2)'!N41+'Ижтимоий к. (2)'!P41</f>
        <v>148.92643700000002</v>
      </c>
      <c r="E41" s="459">
        <v>14</v>
      </c>
      <c r="F41" s="460">
        <v>9.8889999999999993</v>
      </c>
      <c r="G41" s="461">
        <v>17</v>
      </c>
      <c r="H41" s="460">
        <v>79.92</v>
      </c>
      <c r="I41" s="460">
        <v>0</v>
      </c>
      <c r="J41" s="460">
        <v>0</v>
      </c>
      <c r="K41" s="461">
        <v>0</v>
      </c>
      <c r="L41" s="460">
        <v>0</v>
      </c>
      <c r="M41" s="461">
        <v>2</v>
      </c>
      <c r="N41" s="460">
        <v>0.54</v>
      </c>
      <c r="O41" s="461"/>
      <c r="P41" s="462"/>
    </row>
    <row r="42" spans="1:16" ht="26.25" customHeight="1" x14ac:dyDescent="0.25">
      <c r="A42" s="440">
        <v>24</v>
      </c>
      <c r="B42" s="441" t="s">
        <v>700</v>
      </c>
      <c r="C42" s="457">
        <f>+E42+G42+I42+K42+M42+O42+'Ижтимоий к. (2)'!E42+'Ижтимоий к. (2)'!G42+'Ижтимоий к. (2)'!I42+'Ижтимоий к. (2)'!K42+'Ижтимоий к. (2)'!M42+'Ижтимоий к. (2)'!O42</f>
        <v>218</v>
      </c>
      <c r="D42" s="458">
        <f>+F42+H42+J42+L42+N42+P42+'Ижтимоий к. (2)'!F42+'Ижтимоий к. (2)'!H42+'Ижтимоий к. (2)'!J42+'Ижтимоий к. (2)'!L42+'Ижтимоий к. (2)'!N42+'Ижтимоий к. (2)'!P42</f>
        <v>271.09649999999999</v>
      </c>
      <c r="E42" s="459">
        <v>83</v>
      </c>
      <c r="F42" s="460">
        <v>53.225000000000001</v>
      </c>
      <c r="G42" s="461">
        <v>17</v>
      </c>
      <c r="H42" s="460">
        <v>107.73</v>
      </c>
      <c r="I42" s="460">
        <v>0</v>
      </c>
      <c r="J42" s="460">
        <v>0</v>
      </c>
      <c r="K42" s="461">
        <v>0</v>
      </c>
      <c r="L42" s="460">
        <v>0</v>
      </c>
      <c r="M42" s="461">
        <v>8</v>
      </c>
      <c r="N42" s="460">
        <v>2.16</v>
      </c>
      <c r="O42" s="461"/>
      <c r="P42" s="462"/>
    </row>
    <row r="43" spans="1:16" ht="34.5" customHeight="1" x14ac:dyDescent="0.25">
      <c r="A43" s="1364" t="s">
        <v>447</v>
      </c>
      <c r="B43" s="1365"/>
      <c r="C43" s="463">
        <f t="shared" ref="C43:D43" si="12">+C44+C45</f>
        <v>393</v>
      </c>
      <c r="D43" s="464">
        <f t="shared" si="12"/>
        <v>353.23170000000005</v>
      </c>
      <c r="E43" s="463">
        <v>168</v>
      </c>
      <c r="F43" s="465">
        <v>111.587</v>
      </c>
      <c r="G43" s="466">
        <v>0</v>
      </c>
      <c r="H43" s="465">
        <v>0</v>
      </c>
      <c r="I43" s="466">
        <v>0</v>
      </c>
      <c r="J43" s="465">
        <v>0</v>
      </c>
      <c r="K43" s="466">
        <v>0</v>
      </c>
      <c r="L43" s="465">
        <v>0</v>
      </c>
      <c r="M43" s="466">
        <v>51</v>
      </c>
      <c r="N43" s="465">
        <v>10.125</v>
      </c>
      <c r="O43" s="466">
        <v>0</v>
      </c>
      <c r="P43" s="464">
        <v>0</v>
      </c>
    </row>
    <row r="44" spans="1:16" ht="26.25" customHeight="1" x14ac:dyDescent="0.25">
      <c r="A44" s="442">
        <v>25</v>
      </c>
      <c r="B44" s="443" t="s">
        <v>327</v>
      </c>
      <c r="C44" s="457">
        <f>+E44+G44+I44+K44+M44+O44+'Ижтимоий к. (2)'!E44+'Ижтимоий к. (2)'!G44+'Ижтимоий к. (2)'!I44+'Ижтимоий к. (2)'!K44+'Ижтимоий к. (2)'!M44+'Ижтимоий к. (2)'!O44</f>
        <v>202</v>
      </c>
      <c r="D44" s="458">
        <f>+F44+H44+J44+L44+N44+P44+'Ижтимоий к. (2)'!F44+'Ижтимоий к. (2)'!H44+'Ижтимоий к. (2)'!J44+'Ижтимоий к. (2)'!L44+'Ижтимоий к. (2)'!N44+'Ижтимоий к. (2)'!P44</f>
        <v>139.25820000000002</v>
      </c>
      <c r="E44" s="459">
        <v>104</v>
      </c>
      <c r="F44" s="460">
        <v>68.843000000000004</v>
      </c>
      <c r="G44" s="461">
        <v>0</v>
      </c>
      <c r="H44" s="460">
        <v>0</v>
      </c>
      <c r="I44" s="461">
        <v>0</v>
      </c>
      <c r="J44" s="460">
        <v>0</v>
      </c>
      <c r="K44" s="461">
        <v>0</v>
      </c>
      <c r="L44" s="460">
        <v>0</v>
      </c>
      <c r="M44" s="461">
        <v>15</v>
      </c>
      <c r="N44" s="460">
        <v>0.40500000000000003</v>
      </c>
      <c r="O44" s="461"/>
      <c r="P44" s="462"/>
    </row>
    <row r="45" spans="1:16" ht="26.25" customHeight="1" x14ac:dyDescent="0.25">
      <c r="A45" s="442">
        <v>26</v>
      </c>
      <c r="B45" s="443" t="s">
        <v>701</v>
      </c>
      <c r="C45" s="457">
        <f>+E45+G45+I45+K45+M45+O45+'Ижтимоий к. (2)'!E45+'Ижтимоий к. (2)'!G45+'Ижтимоий к. (2)'!I45+'Ижтимоий к. (2)'!K45+'Ижтимоий к. (2)'!M45+'Ижтимоий к. (2)'!O45</f>
        <v>191</v>
      </c>
      <c r="D45" s="458">
        <f>+F45+H45+J45+L45+N45+P45+'Ижтимоий к. (2)'!F45+'Ижтимоий к. (2)'!H45+'Ижтимоий к. (2)'!J45+'Ижтимоий к. (2)'!L45+'Ижтимоий к. (2)'!N45+'Ижтимоий к. (2)'!P45</f>
        <v>213.9735</v>
      </c>
      <c r="E45" s="459">
        <v>64</v>
      </c>
      <c r="F45" s="460">
        <v>42.744</v>
      </c>
      <c r="G45" s="461">
        <v>0</v>
      </c>
      <c r="H45" s="460">
        <v>0</v>
      </c>
      <c r="I45" s="461">
        <v>0</v>
      </c>
      <c r="J45" s="460">
        <v>0</v>
      </c>
      <c r="K45" s="461">
        <v>0</v>
      </c>
      <c r="L45" s="460">
        <v>0</v>
      </c>
      <c r="M45" s="461">
        <v>36</v>
      </c>
      <c r="N45" s="460">
        <v>9.7200000000000006</v>
      </c>
      <c r="O45" s="461"/>
      <c r="P45" s="462"/>
    </row>
    <row r="46" spans="1:16" ht="34.5" customHeight="1" x14ac:dyDescent="0.25">
      <c r="A46" s="1359" t="s">
        <v>474</v>
      </c>
      <c r="B46" s="1360"/>
      <c r="C46" s="463">
        <f>+C47+C48</f>
        <v>78</v>
      </c>
      <c r="D46" s="464">
        <f t="shared" ref="D46" si="13">+D47+D48</f>
        <v>127.61750000000001</v>
      </c>
      <c r="E46" s="463">
        <v>36</v>
      </c>
      <c r="F46" s="465">
        <v>28.253499999999999</v>
      </c>
      <c r="G46" s="466">
        <v>1</v>
      </c>
      <c r="H46" s="465">
        <v>8.1</v>
      </c>
      <c r="I46" s="466">
        <v>0</v>
      </c>
      <c r="J46" s="465">
        <v>0</v>
      </c>
      <c r="K46" s="466">
        <v>0</v>
      </c>
      <c r="L46" s="465">
        <v>0</v>
      </c>
      <c r="M46" s="466">
        <v>0</v>
      </c>
      <c r="N46" s="465">
        <v>0</v>
      </c>
      <c r="O46" s="466">
        <v>0</v>
      </c>
      <c r="P46" s="464">
        <v>0</v>
      </c>
    </row>
    <row r="47" spans="1:16" ht="26.25" customHeight="1" x14ac:dyDescent="0.25">
      <c r="A47" s="440">
        <v>27</v>
      </c>
      <c r="B47" s="441" t="s">
        <v>215</v>
      </c>
      <c r="C47" s="457">
        <f>+E47+G47+I47+K47+M47+O47+'Ижтимоий к. (2)'!E47+'Ижтимоий к. (2)'!G47+'Ижтимоий к. (2)'!I47+'Ижтимоий к. (2)'!K47+'Ижтимоий к. (2)'!M47+'Ижтимоий к. (2)'!O47</f>
        <v>41</v>
      </c>
      <c r="D47" s="458">
        <f>+F47+H47+J47+L47+N47+P47+'Ижтимоий к. (2)'!F47+'Ижтимоий к. (2)'!H47+'Ижтимоий к. (2)'!J47+'Ижтимоий к. (2)'!L47+'Ижтимоий к. (2)'!N47+'Ижтимоий к. (2)'!P47</f>
        <v>69.021500000000003</v>
      </c>
      <c r="E47" s="459">
        <v>17</v>
      </c>
      <c r="F47" s="460">
        <v>14.074</v>
      </c>
      <c r="G47" s="461">
        <v>1</v>
      </c>
      <c r="H47" s="460">
        <v>8.1</v>
      </c>
      <c r="I47" s="460">
        <v>0</v>
      </c>
      <c r="J47" s="460">
        <v>0</v>
      </c>
      <c r="K47" s="461">
        <v>0</v>
      </c>
      <c r="L47" s="460">
        <v>0</v>
      </c>
      <c r="M47" s="461"/>
      <c r="N47" s="460"/>
      <c r="O47" s="461"/>
      <c r="P47" s="462"/>
    </row>
    <row r="48" spans="1:16" ht="26.25" customHeight="1" thickBot="1" x14ac:dyDescent="0.3">
      <c r="A48" s="447">
        <v>28</v>
      </c>
      <c r="B48" s="448" t="s">
        <v>272</v>
      </c>
      <c r="C48" s="471">
        <f>+E48+G48+I48+K48+M48+O48+'Ижтимоий к. (2)'!E48+'Ижтимоий к. (2)'!G48+'Ижтимоий к. (2)'!I48+'Ижтимоий к. (2)'!K48+'Ижтимоий к. (2)'!M48+'Ижтимоий к. (2)'!O48</f>
        <v>37</v>
      </c>
      <c r="D48" s="480">
        <f>+F48+H48+J48+L48+N48+P48+'Ижтимоий к. (2)'!F48+'Ижтимоий к. (2)'!H48+'Ижтимоий к. (2)'!J48+'Ижтимоий к. (2)'!L48+'Ижтимоий к. (2)'!N48+'Ижтимоий к. (2)'!P48</f>
        <v>58.596000000000004</v>
      </c>
      <c r="E48" s="473">
        <v>19</v>
      </c>
      <c r="F48" s="474">
        <v>14.179500000000001</v>
      </c>
      <c r="G48" s="475">
        <v>0</v>
      </c>
      <c r="H48" s="474">
        <v>0</v>
      </c>
      <c r="I48" s="474">
        <v>0</v>
      </c>
      <c r="J48" s="474">
        <v>0</v>
      </c>
      <c r="K48" s="475">
        <v>0</v>
      </c>
      <c r="L48" s="474">
        <v>0</v>
      </c>
      <c r="M48" s="475"/>
      <c r="N48" s="474"/>
      <c r="O48" s="475"/>
      <c r="P48" s="476"/>
    </row>
  </sheetData>
  <mergeCells count="28">
    <mergeCell ref="A1:P1"/>
    <mergeCell ref="B3:B5"/>
    <mergeCell ref="A3:A5"/>
    <mergeCell ref="O2:P2"/>
    <mergeCell ref="C3:D4"/>
    <mergeCell ref="E4:F4"/>
    <mergeCell ref="G4:H4"/>
    <mergeCell ref="I4:J4"/>
    <mergeCell ref="K4:L4"/>
    <mergeCell ref="M4:N4"/>
    <mergeCell ref="O4:P4"/>
    <mergeCell ref="E3:P3"/>
    <mergeCell ref="A2:B2"/>
    <mergeCell ref="A40:B40"/>
    <mergeCell ref="A43:B43"/>
    <mergeCell ref="A46:B46"/>
    <mergeCell ref="A22:B22"/>
    <mergeCell ref="A25:B25"/>
    <mergeCell ref="A28:B28"/>
    <mergeCell ref="A31:B31"/>
    <mergeCell ref="A34:B34"/>
    <mergeCell ref="A37:B37"/>
    <mergeCell ref="A19:B19"/>
    <mergeCell ref="A6:B6"/>
    <mergeCell ref="A7:B7"/>
    <mergeCell ref="A10:B10"/>
    <mergeCell ref="A13:B13"/>
    <mergeCell ref="A16:B16"/>
  </mergeCells>
  <conditionalFormatting sqref="A28:B30">
    <cfRule type="cellIs" dxfId="152" priority="55" operator="lessThan">
      <formula>0</formula>
    </cfRule>
  </conditionalFormatting>
  <conditionalFormatting sqref="N27">
    <cfRule type="cellIs" dxfId="151" priority="22" operator="lessThan">
      <formula>0</formula>
    </cfRule>
  </conditionalFormatting>
  <conditionalFormatting sqref="E27">
    <cfRule type="cellIs" dxfId="150" priority="37" operator="lessThan">
      <formula>0</formula>
    </cfRule>
  </conditionalFormatting>
  <conditionalFormatting sqref="N26">
    <cfRule type="cellIs" dxfId="149" priority="24" operator="lessThan">
      <formula>0</formula>
    </cfRule>
  </conditionalFormatting>
  <conditionalFormatting sqref="G27">
    <cfRule type="cellIs" dxfId="148" priority="35" operator="lessThan">
      <formula>0</formula>
    </cfRule>
  </conditionalFormatting>
  <conditionalFormatting sqref="K27">
    <cfRule type="cellIs" dxfId="147" priority="27" operator="lessThan">
      <formula>0</formula>
    </cfRule>
  </conditionalFormatting>
  <conditionalFormatting sqref="A7:B9">
    <cfRule type="cellIs" dxfId="146" priority="62" operator="lessThan">
      <formula>0</formula>
    </cfRule>
  </conditionalFormatting>
  <conditionalFormatting sqref="A10:B12">
    <cfRule type="cellIs" dxfId="145" priority="61" operator="lessThan">
      <formula>0</formula>
    </cfRule>
  </conditionalFormatting>
  <conditionalFormatting sqref="A13:B15">
    <cfRule type="cellIs" dxfId="144" priority="60" operator="lessThan">
      <formula>0</formula>
    </cfRule>
  </conditionalFormatting>
  <conditionalFormatting sqref="A16:B18">
    <cfRule type="cellIs" dxfId="143" priority="59" operator="lessThan">
      <formula>0</formula>
    </cfRule>
  </conditionalFormatting>
  <conditionalFormatting sqref="A19:B21">
    <cfRule type="cellIs" dxfId="142" priority="58" operator="lessThan">
      <formula>0</formula>
    </cfRule>
  </conditionalFormatting>
  <conditionalFormatting sqref="A22:B24">
    <cfRule type="cellIs" dxfId="141" priority="57" operator="lessThan">
      <formula>0</formula>
    </cfRule>
  </conditionalFormatting>
  <conditionalFormatting sqref="A25:B27">
    <cfRule type="cellIs" dxfId="140" priority="56" operator="lessThan">
      <formula>0</formula>
    </cfRule>
  </conditionalFormatting>
  <conditionalFormatting sqref="M26">
    <cfRule type="cellIs" dxfId="139" priority="25" operator="lessThan">
      <formula>0</formula>
    </cfRule>
  </conditionalFormatting>
  <conditionalFormatting sqref="A31:B33">
    <cfRule type="cellIs" dxfId="138" priority="54" operator="lessThan">
      <formula>0</formula>
    </cfRule>
  </conditionalFormatting>
  <conditionalFormatting sqref="A34:B36">
    <cfRule type="cellIs" dxfId="137" priority="53" operator="lessThan">
      <formula>0</formula>
    </cfRule>
  </conditionalFormatting>
  <conditionalFormatting sqref="A37:B39">
    <cfRule type="cellIs" dxfId="136" priority="52" operator="lessThan">
      <formula>0</formula>
    </cfRule>
  </conditionalFormatting>
  <conditionalFormatting sqref="A40:B42">
    <cfRule type="cellIs" dxfId="135" priority="51" operator="lessThan">
      <formula>0</formula>
    </cfRule>
  </conditionalFormatting>
  <conditionalFormatting sqref="A43:B44">
    <cfRule type="cellIs" dxfId="134" priority="50" operator="lessThan">
      <formula>0</formula>
    </cfRule>
  </conditionalFormatting>
  <conditionalFormatting sqref="A45:B45">
    <cfRule type="cellIs" dxfId="133" priority="49" operator="lessThan">
      <formula>0</formula>
    </cfRule>
  </conditionalFormatting>
  <conditionalFormatting sqref="A46:B48">
    <cfRule type="cellIs" dxfId="132" priority="48" operator="lessThan">
      <formula>0</formula>
    </cfRule>
  </conditionalFormatting>
  <conditionalFormatting sqref="P27">
    <cfRule type="cellIs" dxfId="131" priority="18" operator="lessThan">
      <formula>0</formula>
    </cfRule>
  </conditionalFormatting>
  <conditionalFormatting sqref="E3 E35:E36 G11:G12 E26 I11:I12 C5:P5 E8:E9 E14 E20:E21 E29:E30 E32:E33 E41:E42 E47:E48 E17:E18 E23:E24 E44:E45 G44:G45 G23:G24 G17:G18 G47:G48 G41:G42 G32:G33 G29:G30 G20:G21 G14 G8:G9 G26 G35:G36 I35:I36 I8:I9 I14 I20:I21 I29:I30 I32:I33 I41:I42 I47:I48 I17:I18 I23:I24 I44:I45 K44:K45 K23:K24 K17:K18 K47:K48 K41:K42 K32:K33 K29:K30 K20:K21 K14 K8:K9 K35:K36 K11:K12 M11:P12 M35:P36 M8:P9 M14:P14 M20:P21 M29:P30 M32:P33 M41:P42 M47:P48 M17:P18 M23:P24 M44:P45">
    <cfRule type="cellIs" dxfId="130" priority="47" operator="lessThan">
      <formula>0</formula>
    </cfRule>
  </conditionalFormatting>
  <conditionalFormatting sqref="C5:D5">
    <cfRule type="cellIs" dxfId="129" priority="43" operator="lessThan">
      <formula>0</formula>
    </cfRule>
  </conditionalFormatting>
  <conditionalFormatting sqref="E5:F5">
    <cfRule type="cellIs" dxfId="128" priority="42" operator="lessThan">
      <formula>0</formula>
    </cfRule>
  </conditionalFormatting>
  <conditionalFormatting sqref="E11:E12">
    <cfRule type="cellIs" dxfId="127" priority="41" operator="lessThan">
      <formula>0</formula>
    </cfRule>
  </conditionalFormatting>
  <conditionalFormatting sqref="I26">
    <cfRule type="cellIs" dxfId="126" priority="33" operator="lessThan">
      <formula>0</formula>
    </cfRule>
  </conditionalFormatting>
  <conditionalFormatting sqref="P26">
    <cfRule type="cellIs" dxfId="125" priority="20" operator="lessThan">
      <formula>0</formula>
    </cfRule>
  </conditionalFormatting>
  <conditionalFormatting sqref="I27">
    <cfRule type="cellIs" dxfId="124" priority="31" operator="lessThan">
      <formula>0</formula>
    </cfRule>
  </conditionalFormatting>
  <conditionalFormatting sqref="K26">
    <cfRule type="cellIs" dxfId="123" priority="29" operator="lessThan">
      <formula>0</formula>
    </cfRule>
  </conditionalFormatting>
  <conditionalFormatting sqref="F11 F44:F45 F23:F24 F17:F18 F47:F48 F41:F42 F32:F33 F29:F30 F20:F21 F14 F8:F9 F35:F36">
    <cfRule type="cellIs" dxfId="122" priority="16" operator="lessThan">
      <formula>0</formula>
    </cfRule>
  </conditionalFormatting>
  <conditionalFormatting sqref="F26">
    <cfRule type="cellIs" dxfId="121" priority="14" operator="lessThan">
      <formula>0</formula>
    </cfRule>
  </conditionalFormatting>
  <conditionalFormatting sqref="M27">
    <cfRule type="cellIs" dxfId="120" priority="23" operator="lessThan">
      <formula>0</formula>
    </cfRule>
  </conditionalFormatting>
  <conditionalFormatting sqref="O26">
    <cfRule type="cellIs" dxfId="119" priority="21" operator="lessThan">
      <formula>0</formula>
    </cfRule>
  </conditionalFormatting>
  <conditionalFormatting sqref="O27">
    <cfRule type="cellIs" dxfId="118" priority="19" operator="lessThan">
      <formula>0</formula>
    </cfRule>
  </conditionalFormatting>
  <conditionalFormatting sqref="A1">
    <cfRule type="cellIs" dxfId="117" priority="17" operator="lessThan">
      <formula>0</formula>
    </cfRule>
  </conditionalFormatting>
  <conditionalFormatting sqref="F12">
    <cfRule type="cellIs" dxfId="116" priority="15" operator="lessThan">
      <formula>0</formula>
    </cfRule>
  </conditionalFormatting>
  <conditionalFormatting sqref="F27">
    <cfRule type="cellIs" dxfId="115" priority="13" operator="lessThan">
      <formula>0</formula>
    </cfRule>
  </conditionalFormatting>
  <conditionalFormatting sqref="H26">
    <cfRule type="cellIs" dxfId="114" priority="10" operator="lessThan">
      <formula>0</formula>
    </cfRule>
  </conditionalFormatting>
  <conditionalFormatting sqref="H12">
    <cfRule type="cellIs" dxfId="113" priority="11" operator="lessThan">
      <formula>0</formula>
    </cfRule>
  </conditionalFormatting>
  <conditionalFormatting sqref="H27">
    <cfRule type="cellIs" dxfId="112" priority="9" operator="lessThan">
      <formula>0</formula>
    </cfRule>
  </conditionalFormatting>
  <conditionalFormatting sqref="H11 H44:H45 H23:H24 H17:H18 H47:H48 H41:H42 H32:H33 H29:H30 H20:H21 H14 H8:H9 H35:H36">
    <cfRule type="cellIs" dxfId="111" priority="12" operator="lessThan">
      <formula>0</formula>
    </cfRule>
  </conditionalFormatting>
  <conditionalFormatting sqref="J26">
    <cfRule type="cellIs" dxfId="110" priority="6" operator="lessThan">
      <formula>0</formula>
    </cfRule>
  </conditionalFormatting>
  <conditionalFormatting sqref="J12">
    <cfRule type="cellIs" dxfId="109" priority="7" operator="lessThan">
      <formula>0</formula>
    </cfRule>
  </conditionalFormatting>
  <conditionalFormatting sqref="J27">
    <cfRule type="cellIs" dxfId="108" priority="5" operator="lessThan">
      <formula>0</formula>
    </cfRule>
  </conditionalFormatting>
  <conditionalFormatting sqref="J11 J44:J45 J23:J24 J17:J18 J47:J48 J41:J42 J32:J33 J29:J30 J20:J21 J14 J8:J9 J35:J36">
    <cfRule type="cellIs" dxfId="107" priority="8" operator="lessThan">
      <formula>0</formula>
    </cfRule>
  </conditionalFormatting>
  <conditionalFormatting sqref="L26">
    <cfRule type="cellIs" dxfId="106" priority="2" operator="lessThan">
      <formula>0</formula>
    </cfRule>
  </conditionalFormatting>
  <conditionalFormatting sqref="L12">
    <cfRule type="cellIs" dxfId="105" priority="3" operator="lessThan">
      <formula>0</formula>
    </cfRule>
  </conditionalFormatting>
  <conditionalFormatting sqref="L27">
    <cfRule type="cellIs" dxfId="104" priority="1" operator="lessThan">
      <formula>0</formula>
    </cfRule>
  </conditionalFormatting>
  <conditionalFormatting sqref="L11 L44:L45 L23:L24 L17:L18 L47:L48 L41:L42 L32:L33 L29:L30 L20:L21 L14 L8:L9 L35:L36">
    <cfRule type="cellIs" dxfId="103" priority="4" operator="lessThan">
      <formula>0</formula>
    </cfRule>
  </conditionalFormatting>
  <printOptions horizontalCentered="1"/>
  <pageMargins left="0.39370078740157483" right="0.35433070866141736" top="0.35433070866141736" bottom="0.35433070866141736" header="0" footer="0"/>
  <pageSetup paperSize="9" scale="4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48"/>
  <sheetViews>
    <sheetView view="pageBreakPreview" zoomScale="55" zoomScaleNormal="40" zoomScaleSheetLayoutView="55" workbookViewId="0">
      <selection activeCell="U13" sqref="U13"/>
    </sheetView>
  </sheetViews>
  <sheetFormatPr defaultRowHeight="20.25" x14ac:dyDescent="0.25"/>
  <cols>
    <col min="1" max="1" width="6" style="137" bestFit="1" customWidth="1"/>
    <col min="2" max="2" width="32.85546875" style="137" customWidth="1"/>
    <col min="3" max="3" width="11.28515625" style="137" customWidth="1"/>
    <col min="4" max="4" width="16.7109375" style="137" customWidth="1"/>
    <col min="5" max="5" width="9.42578125" style="137" customWidth="1"/>
    <col min="6" max="6" width="14.42578125" style="138" customWidth="1"/>
    <col min="7" max="7" width="9.42578125" style="138" customWidth="1"/>
    <col min="8" max="8" width="12.5703125" style="138" customWidth="1"/>
    <col min="9" max="9" width="9.42578125" style="138" customWidth="1"/>
    <col min="10" max="10" width="13.140625" style="138" customWidth="1"/>
    <col min="11" max="11" width="9.42578125" style="137" customWidth="1"/>
    <col min="12" max="12" width="14.5703125" style="137" customWidth="1"/>
    <col min="13" max="13" width="9.42578125" style="137" customWidth="1"/>
    <col min="14" max="14" width="14" style="137" customWidth="1"/>
    <col min="15" max="15" width="12.140625" style="137" customWidth="1"/>
    <col min="16" max="16" width="14.7109375" style="137" customWidth="1"/>
    <col min="17" max="124" width="9.140625" style="137"/>
    <col min="125" max="125" width="6" style="137" bestFit="1" customWidth="1"/>
    <col min="126" max="126" width="23.7109375" style="137" customWidth="1"/>
    <col min="127" max="127" width="19.5703125" style="137" bestFit="1" customWidth="1"/>
    <col min="128" max="128" width="19.7109375" style="137" bestFit="1" customWidth="1"/>
    <col min="129" max="129" width="18.85546875" style="137" bestFit="1" customWidth="1"/>
    <col min="130" max="130" width="12.85546875" style="137" bestFit="1" customWidth="1"/>
    <col min="131" max="131" width="17.7109375" style="137" bestFit="1" customWidth="1"/>
    <col min="132" max="132" width="17.5703125" style="137" bestFit="1" customWidth="1"/>
    <col min="133" max="133" width="18.85546875" style="137" bestFit="1" customWidth="1"/>
    <col min="134" max="134" width="12.42578125" style="137" bestFit="1" customWidth="1"/>
    <col min="135" max="135" width="15.85546875" style="137" bestFit="1" customWidth="1"/>
    <col min="136" max="136" width="17.7109375" style="137" bestFit="1" customWidth="1"/>
    <col min="137" max="137" width="18" style="137" bestFit="1" customWidth="1"/>
    <col min="138" max="138" width="13.5703125" style="137" customWidth="1"/>
    <col min="139" max="139" width="15.85546875" style="137" bestFit="1" customWidth="1"/>
    <col min="140" max="140" width="15.140625" style="137" bestFit="1" customWidth="1"/>
    <col min="141" max="141" width="18" style="137" bestFit="1" customWidth="1"/>
    <col min="142" max="142" width="13.140625" style="137" bestFit="1" customWidth="1"/>
    <col min="143" max="143" width="17.7109375" style="137" bestFit="1" customWidth="1"/>
    <col min="144" max="144" width="15.85546875" style="137" customWidth="1"/>
    <col min="145" max="145" width="18" style="137" bestFit="1" customWidth="1"/>
    <col min="146" max="146" width="13.5703125" style="137" customWidth="1"/>
    <col min="147" max="147" width="15.140625" style="137" bestFit="1" customWidth="1"/>
    <col min="148" max="148" width="12.85546875" style="137" bestFit="1" customWidth="1"/>
    <col min="149" max="149" width="15.28515625" style="137" bestFit="1" customWidth="1"/>
    <col min="150" max="150" width="14.85546875" style="137" bestFit="1" customWidth="1"/>
    <col min="151" max="152" width="17.5703125" style="137" bestFit="1" customWidth="1"/>
    <col min="153" max="153" width="11.140625" style="137" bestFit="1" customWidth="1"/>
    <col min="154" max="154" width="13.42578125" style="137" customWidth="1"/>
    <col min="155" max="155" width="17.7109375" style="137" bestFit="1" customWidth="1"/>
    <col min="156" max="156" width="17.5703125" style="137" bestFit="1" customWidth="1"/>
    <col min="157" max="157" width="18" style="137" bestFit="1" customWidth="1"/>
    <col min="158" max="160" width="12.85546875" style="137" bestFit="1" customWidth="1"/>
    <col min="161" max="161" width="13.85546875" style="137" bestFit="1" customWidth="1"/>
    <col min="162" max="163" width="12.85546875" style="137" bestFit="1" customWidth="1"/>
    <col min="164" max="164" width="11" style="137" bestFit="1" customWidth="1"/>
    <col min="165" max="165" width="13.85546875" style="137" bestFit="1" customWidth="1"/>
    <col min="166" max="166" width="14.85546875" style="137" bestFit="1" customWidth="1"/>
    <col min="167" max="167" width="17.7109375" style="137" bestFit="1" customWidth="1"/>
    <col min="168" max="168" width="15.140625" style="137" bestFit="1" customWidth="1"/>
    <col min="169" max="169" width="16.7109375" style="137" bestFit="1" customWidth="1"/>
    <col min="170" max="170" width="15.7109375" style="137" bestFit="1" customWidth="1"/>
    <col min="171" max="171" width="17.7109375" style="137" bestFit="1" customWidth="1"/>
    <col min="172" max="172" width="15.7109375" style="137" bestFit="1" customWidth="1"/>
    <col min="173" max="173" width="18" style="137" bestFit="1" customWidth="1"/>
    <col min="174" max="174" width="13.140625" style="137" bestFit="1" customWidth="1"/>
    <col min="175" max="175" width="17.7109375" style="137" bestFit="1" customWidth="1"/>
    <col min="176" max="176" width="15.140625" style="137" bestFit="1" customWidth="1"/>
    <col min="177" max="177" width="18" style="137" bestFit="1" customWidth="1"/>
    <col min="178" max="178" width="15.7109375" style="137" bestFit="1" customWidth="1"/>
    <col min="179" max="180" width="15.140625" style="137" bestFit="1" customWidth="1"/>
    <col min="181" max="181" width="15.7109375" style="137" bestFit="1" customWidth="1"/>
    <col min="182" max="182" width="12.85546875" style="137" customWidth="1"/>
    <col min="183" max="183" width="17.7109375" style="137" bestFit="1" customWidth="1"/>
    <col min="184" max="184" width="15.85546875" style="137" bestFit="1" customWidth="1"/>
    <col min="185" max="185" width="18" style="137" bestFit="1" customWidth="1"/>
    <col min="186" max="186" width="10.5703125" style="137" bestFit="1" customWidth="1"/>
    <col min="187" max="187" width="17.7109375" style="137" bestFit="1" customWidth="1"/>
    <col min="188" max="188" width="15.140625" style="137" bestFit="1" customWidth="1"/>
    <col min="189" max="189" width="18" style="137" bestFit="1" customWidth="1"/>
    <col min="190" max="190" width="15.7109375" style="137" bestFit="1" customWidth="1"/>
    <col min="191" max="191" width="17.7109375" style="137" bestFit="1" customWidth="1"/>
    <col min="192" max="192" width="15.7109375" style="137" bestFit="1" customWidth="1"/>
    <col min="193" max="193" width="18" style="137" bestFit="1" customWidth="1"/>
    <col min="194" max="194" width="12.85546875" style="137" bestFit="1" customWidth="1"/>
    <col min="195" max="195" width="12.42578125" style="137" bestFit="1" customWidth="1"/>
    <col min="196" max="196" width="10.7109375" style="137" bestFit="1" customWidth="1"/>
    <col min="197" max="197" width="10.140625" style="137" customWidth="1"/>
    <col min="198" max="198" width="13.140625" style="137" bestFit="1" customWidth="1"/>
    <col min="199" max="202" width="0" style="137" hidden="1" customWidth="1"/>
    <col min="203" max="203" width="15.140625" style="137" bestFit="1" customWidth="1"/>
    <col min="204" max="204" width="13" style="137" bestFit="1" customWidth="1"/>
    <col min="205" max="205" width="15.28515625" style="137" bestFit="1" customWidth="1"/>
    <col min="206" max="206" width="12.85546875" style="137" bestFit="1" customWidth="1"/>
    <col min="207" max="210" width="0" style="137" hidden="1" customWidth="1"/>
    <col min="211" max="212" width="17.7109375" style="137" bestFit="1" customWidth="1"/>
    <col min="213" max="213" width="18.85546875" style="137" bestFit="1" customWidth="1"/>
    <col min="214" max="214" width="12.85546875" style="137" bestFit="1" customWidth="1"/>
    <col min="215" max="215" width="17.7109375" style="137" bestFit="1" customWidth="1"/>
    <col min="216" max="216" width="12.5703125" style="137" bestFit="1" customWidth="1"/>
    <col min="217" max="217" width="18" style="137" bestFit="1" customWidth="1"/>
    <col min="218" max="218" width="13" style="137" customWidth="1"/>
    <col min="219" max="219" width="15.140625" style="137" bestFit="1" customWidth="1"/>
    <col min="220" max="220" width="13" style="137" bestFit="1" customWidth="1"/>
    <col min="221" max="221" width="16.7109375" style="137" bestFit="1" customWidth="1"/>
    <col min="222" max="222" width="13.140625" style="137" bestFit="1" customWidth="1"/>
    <col min="223" max="225" width="12.140625" style="137" customWidth="1"/>
    <col min="226" max="227" width="14" style="137" customWidth="1"/>
    <col min="228" max="228" width="26.28515625" style="137" customWidth="1"/>
    <col min="229" max="229" width="15.42578125" style="137" bestFit="1" customWidth="1"/>
    <col min="230" max="230" width="11.140625" style="137" bestFit="1" customWidth="1"/>
    <col min="231" max="231" width="9.140625" style="137"/>
    <col min="232" max="232" width="9.28515625" style="137" bestFit="1" customWidth="1"/>
    <col min="233" max="380" width="9.140625" style="137"/>
    <col min="381" max="381" width="6" style="137" bestFit="1" customWidth="1"/>
    <col min="382" max="382" width="23.7109375" style="137" customWidth="1"/>
    <col min="383" max="383" width="19.5703125" style="137" bestFit="1" customWidth="1"/>
    <col min="384" max="384" width="19.7109375" style="137" bestFit="1" customWidth="1"/>
    <col min="385" max="385" width="18.85546875" style="137" bestFit="1" customWidth="1"/>
    <col min="386" max="386" width="12.85546875" style="137" bestFit="1" customWidth="1"/>
    <col min="387" max="387" width="17.7109375" style="137" bestFit="1" customWidth="1"/>
    <col min="388" max="388" width="17.5703125" style="137" bestFit="1" customWidth="1"/>
    <col min="389" max="389" width="18.85546875" style="137" bestFit="1" customWidth="1"/>
    <col min="390" max="390" width="12.42578125" style="137" bestFit="1" customWidth="1"/>
    <col min="391" max="391" width="15.85546875" style="137" bestFit="1" customWidth="1"/>
    <col min="392" max="392" width="17.7109375" style="137" bestFit="1" customWidth="1"/>
    <col min="393" max="393" width="18" style="137" bestFit="1" customWidth="1"/>
    <col min="394" max="394" width="13.5703125" style="137" customWidth="1"/>
    <col min="395" max="395" width="15.85546875" style="137" bestFit="1" customWidth="1"/>
    <col min="396" max="396" width="15.140625" style="137" bestFit="1" customWidth="1"/>
    <col min="397" max="397" width="18" style="137" bestFit="1" customWidth="1"/>
    <col min="398" max="398" width="13.140625" style="137" bestFit="1" customWidth="1"/>
    <col min="399" max="399" width="17.7109375" style="137" bestFit="1" customWidth="1"/>
    <col min="400" max="400" width="15.85546875" style="137" customWidth="1"/>
    <col min="401" max="401" width="18" style="137" bestFit="1" customWidth="1"/>
    <col min="402" max="402" width="13.5703125" style="137" customWidth="1"/>
    <col min="403" max="403" width="15.140625" style="137" bestFit="1" customWidth="1"/>
    <col min="404" max="404" width="12.85546875" style="137" bestFit="1" customWidth="1"/>
    <col min="405" max="405" width="15.28515625" style="137" bestFit="1" customWidth="1"/>
    <col min="406" max="406" width="14.85546875" style="137" bestFit="1" customWidth="1"/>
    <col min="407" max="408" width="17.5703125" style="137" bestFit="1" customWidth="1"/>
    <col min="409" max="409" width="11.140625" style="137" bestFit="1" customWidth="1"/>
    <col min="410" max="410" width="13.42578125" style="137" customWidth="1"/>
    <col min="411" max="411" width="17.7109375" style="137" bestFit="1" customWidth="1"/>
    <col min="412" max="412" width="17.5703125" style="137" bestFit="1" customWidth="1"/>
    <col min="413" max="413" width="18" style="137" bestFit="1" customWidth="1"/>
    <col min="414" max="416" width="12.85546875" style="137" bestFit="1" customWidth="1"/>
    <col min="417" max="417" width="13.85546875" style="137" bestFit="1" customWidth="1"/>
    <col min="418" max="419" width="12.85546875" style="137" bestFit="1" customWidth="1"/>
    <col min="420" max="420" width="11" style="137" bestFit="1" customWidth="1"/>
    <col min="421" max="421" width="13.85546875" style="137" bestFit="1" customWidth="1"/>
    <col min="422" max="422" width="14.85546875" style="137" bestFit="1" customWidth="1"/>
    <col min="423" max="423" width="17.7109375" style="137" bestFit="1" customWidth="1"/>
    <col min="424" max="424" width="15.140625" style="137" bestFit="1" customWidth="1"/>
    <col min="425" max="425" width="16.7109375" style="137" bestFit="1" customWidth="1"/>
    <col min="426" max="426" width="15.7109375" style="137" bestFit="1" customWidth="1"/>
    <col min="427" max="427" width="17.7109375" style="137" bestFit="1" customWidth="1"/>
    <col min="428" max="428" width="15.7109375" style="137" bestFit="1" customWidth="1"/>
    <col min="429" max="429" width="18" style="137" bestFit="1" customWidth="1"/>
    <col min="430" max="430" width="13.140625" style="137" bestFit="1" customWidth="1"/>
    <col min="431" max="431" width="17.7109375" style="137" bestFit="1" customWidth="1"/>
    <col min="432" max="432" width="15.140625" style="137" bestFit="1" customWidth="1"/>
    <col min="433" max="433" width="18" style="137" bestFit="1" customWidth="1"/>
    <col min="434" max="434" width="15.7109375" style="137" bestFit="1" customWidth="1"/>
    <col min="435" max="436" width="15.140625" style="137" bestFit="1" customWidth="1"/>
    <col min="437" max="437" width="15.7109375" style="137" bestFit="1" customWidth="1"/>
    <col min="438" max="438" width="12.85546875" style="137" customWidth="1"/>
    <col min="439" max="439" width="17.7109375" style="137" bestFit="1" customWidth="1"/>
    <col min="440" max="440" width="15.85546875" style="137" bestFit="1" customWidth="1"/>
    <col min="441" max="441" width="18" style="137" bestFit="1" customWidth="1"/>
    <col min="442" max="442" width="10.5703125" style="137" bestFit="1" customWidth="1"/>
    <col min="443" max="443" width="17.7109375" style="137" bestFit="1" customWidth="1"/>
    <col min="444" max="444" width="15.140625" style="137" bestFit="1" customWidth="1"/>
    <col min="445" max="445" width="18" style="137" bestFit="1" customWidth="1"/>
    <col min="446" max="446" width="15.7109375" style="137" bestFit="1" customWidth="1"/>
    <col min="447" max="447" width="17.7109375" style="137" bestFit="1" customWidth="1"/>
    <col min="448" max="448" width="15.7109375" style="137" bestFit="1" customWidth="1"/>
    <col min="449" max="449" width="18" style="137" bestFit="1" customWidth="1"/>
    <col min="450" max="450" width="12.85546875" style="137" bestFit="1" customWidth="1"/>
    <col min="451" max="451" width="12.42578125" style="137" bestFit="1" customWidth="1"/>
    <col min="452" max="452" width="10.7109375" style="137" bestFit="1" customWidth="1"/>
    <col min="453" max="453" width="10.140625" style="137" customWidth="1"/>
    <col min="454" max="454" width="13.140625" style="137" bestFit="1" customWidth="1"/>
    <col min="455" max="458" width="0" style="137" hidden="1" customWidth="1"/>
    <col min="459" max="459" width="15.140625" style="137" bestFit="1" customWidth="1"/>
    <col min="460" max="460" width="13" style="137" bestFit="1" customWidth="1"/>
    <col min="461" max="461" width="15.28515625" style="137" bestFit="1" customWidth="1"/>
    <col min="462" max="462" width="12.85546875" style="137" bestFit="1" customWidth="1"/>
    <col min="463" max="466" width="0" style="137" hidden="1" customWidth="1"/>
    <col min="467" max="468" width="17.7109375" style="137" bestFit="1" customWidth="1"/>
    <col min="469" max="469" width="18.85546875" style="137" bestFit="1" customWidth="1"/>
    <col min="470" max="470" width="12.85546875" style="137" bestFit="1" customWidth="1"/>
    <col min="471" max="471" width="17.7109375" style="137" bestFit="1" customWidth="1"/>
    <col min="472" max="472" width="12.5703125" style="137" bestFit="1" customWidth="1"/>
    <col min="473" max="473" width="18" style="137" bestFit="1" customWidth="1"/>
    <col min="474" max="474" width="13" style="137" customWidth="1"/>
    <col min="475" max="475" width="15.140625" style="137" bestFit="1" customWidth="1"/>
    <col min="476" max="476" width="13" style="137" bestFit="1" customWidth="1"/>
    <col min="477" max="477" width="16.7109375" style="137" bestFit="1" customWidth="1"/>
    <col min="478" max="478" width="13.140625" style="137" bestFit="1" customWidth="1"/>
    <col min="479" max="481" width="12.140625" style="137" customWidth="1"/>
    <col min="482" max="483" width="14" style="137" customWidth="1"/>
    <col min="484" max="484" width="26.28515625" style="137" customWidth="1"/>
    <col min="485" max="485" width="15.42578125" style="137" bestFit="1" customWidth="1"/>
    <col min="486" max="486" width="11.140625" style="137" bestFit="1" customWidth="1"/>
    <col min="487" max="487" width="9.140625" style="137"/>
    <col min="488" max="488" width="9.28515625" style="137" bestFit="1" customWidth="1"/>
    <col min="489" max="636" width="9.140625" style="137"/>
    <col min="637" max="637" width="6" style="137" bestFit="1" customWidth="1"/>
    <col min="638" max="638" width="23.7109375" style="137" customWidth="1"/>
    <col min="639" max="639" width="19.5703125" style="137" bestFit="1" customWidth="1"/>
    <col min="640" max="640" width="19.7109375" style="137" bestFit="1" customWidth="1"/>
    <col min="641" max="641" width="18.85546875" style="137" bestFit="1" customWidth="1"/>
    <col min="642" max="642" width="12.85546875" style="137" bestFit="1" customWidth="1"/>
    <col min="643" max="643" width="17.7109375" style="137" bestFit="1" customWidth="1"/>
    <col min="644" max="644" width="17.5703125" style="137" bestFit="1" customWidth="1"/>
    <col min="645" max="645" width="18.85546875" style="137" bestFit="1" customWidth="1"/>
    <col min="646" max="646" width="12.42578125" style="137" bestFit="1" customWidth="1"/>
    <col min="647" max="647" width="15.85546875" style="137" bestFit="1" customWidth="1"/>
    <col min="648" max="648" width="17.7109375" style="137" bestFit="1" customWidth="1"/>
    <col min="649" max="649" width="18" style="137" bestFit="1" customWidth="1"/>
    <col min="650" max="650" width="13.5703125" style="137" customWidth="1"/>
    <col min="651" max="651" width="15.85546875" style="137" bestFit="1" customWidth="1"/>
    <col min="652" max="652" width="15.140625" style="137" bestFit="1" customWidth="1"/>
    <col min="653" max="653" width="18" style="137" bestFit="1" customWidth="1"/>
    <col min="654" max="654" width="13.140625" style="137" bestFit="1" customWidth="1"/>
    <col min="655" max="655" width="17.7109375" style="137" bestFit="1" customWidth="1"/>
    <col min="656" max="656" width="15.85546875" style="137" customWidth="1"/>
    <col min="657" max="657" width="18" style="137" bestFit="1" customWidth="1"/>
    <col min="658" max="658" width="13.5703125" style="137" customWidth="1"/>
    <col min="659" max="659" width="15.140625" style="137" bestFit="1" customWidth="1"/>
    <col min="660" max="660" width="12.85546875" style="137" bestFit="1" customWidth="1"/>
    <col min="661" max="661" width="15.28515625" style="137" bestFit="1" customWidth="1"/>
    <col min="662" max="662" width="14.85546875" style="137" bestFit="1" customWidth="1"/>
    <col min="663" max="664" width="17.5703125" style="137" bestFit="1" customWidth="1"/>
    <col min="665" max="665" width="11.140625" style="137" bestFit="1" customWidth="1"/>
    <col min="666" max="666" width="13.42578125" style="137" customWidth="1"/>
    <col min="667" max="667" width="17.7109375" style="137" bestFit="1" customWidth="1"/>
    <col min="668" max="668" width="17.5703125" style="137" bestFit="1" customWidth="1"/>
    <col min="669" max="669" width="18" style="137" bestFit="1" customWidth="1"/>
    <col min="670" max="672" width="12.85546875" style="137" bestFit="1" customWidth="1"/>
    <col min="673" max="673" width="13.85546875" style="137" bestFit="1" customWidth="1"/>
    <col min="674" max="675" width="12.85546875" style="137" bestFit="1" customWidth="1"/>
    <col min="676" max="676" width="11" style="137" bestFit="1" customWidth="1"/>
    <col min="677" max="677" width="13.85546875" style="137" bestFit="1" customWidth="1"/>
    <col min="678" max="678" width="14.85546875" style="137" bestFit="1" customWidth="1"/>
    <col min="679" max="679" width="17.7109375" style="137" bestFit="1" customWidth="1"/>
    <col min="680" max="680" width="15.140625" style="137" bestFit="1" customWidth="1"/>
    <col min="681" max="681" width="16.7109375" style="137" bestFit="1" customWidth="1"/>
    <col min="682" max="682" width="15.7109375" style="137" bestFit="1" customWidth="1"/>
    <col min="683" max="683" width="17.7109375" style="137" bestFit="1" customWidth="1"/>
    <col min="684" max="684" width="15.7109375" style="137" bestFit="1" customWidth="1"/>
    <col min="685" max="685" width="18" style="137" bestFit="1" customWidth="1"/>
    <col min="686" max="686" width="13.140625" style="137" bestFit="1" customWidth="1"/>
    <col min="687" max="687" width="17.7109375" style="137" bestFit="1" customWidth="1"/>
    <col min="688" max="688" width="15.140625" style="137" bestFit="1" customWidth="1"/>
    <col min="689" max="689" width="18" style="137" bestFit="1" customWidth="1"/>
    <col min="690" max="690" width="15.7109375" style="137" bestFit="1" customWidth="1"/>
    <col min="691" max="692" width="15.140625" style="137" bestFit="1" customWidth="1"/>
    <col min="693" max="693" width="15.7109375" style="137" bestFit="1" customWidth="1"/>
    <col min="694" max="694" width="12.85546875" style="137" customWidth="1"/>
    <col min="695" max="695" width="17.7109375" style="137" bestFit="1" customWidth="1"/>
    <col min="696" max="696" width="15.85546875" style="137" bestFit="1" customWidth="1"/>
    <col min="697" max="697" width="18" style="137" bestFit="1" customWidth="1"/>
    <col min="698" max="698" width="10.5703125" style="137" bestFit="1" customWidth="1"/>
    <col min="699" max="699" width="17.7109375" style="137" bestFit="1" customWidth="1"/>
    <col min="700" max="700" width="15.140625" style="137" bestFit="1" customWidth="1"/>
    <col min="701" max="701" width="18" style="137" bestFit="1" customWidth="1"/>
    <col min="702" max="702" width="15.7109375" style="137" bestFit="1" customWidth="1"/>
    <col min="703" max="703" width="17.7109375" style="137" bestFit="1" customWidth="1"/>
    <col min="704" max="704" width="15.7109375" style="137" bestFit="1" customWidth="1"/>
    <col min="705" max="705" width="18" style="137" bestFit="1" customWidth="1"/>
    <col min="706" max="706" width="12.85546875" style="137" bestFit="1" customWidth="1"/>
    <col min="707" max="707" width="12.42578125" style="137" bestFit="1" customWidth="1"/>
    <col min="708" max="708" width="10.7109375" style="137" bestFit="1" customWidth="1"/>
    <col min="709" max="709" width="10.140625" style="137" customWidth="1"/>
    <col min="710" max="710" width="13.140625" style="137" bestFit="1" customWidth="1"/>
    <col min="711" max="714" width="0" style="137" hidden="1" customWidth="1"/>
    <col min="715" max="715" width="15.140625" style="137" bestFit="1" customWidth="1"/>
    <col min="716" max="716" width="13" style="137" bestFit="1" customWidth="1"/>
    <col min="717" max="717" width="15.28515625" style="137" bestFit="1" customWidth="1"/>
    <col min="718" max="718" width="12.85546875" style="137" bestFit="1" customWidth="1"/>
    <col min="719" max="722" width="0" style="137" hidden="1" customWidth="1"/>
    <col min="723" max="724" width="17.7109375" style="137" bestFit="1" customWidth="1"/>
    <col min="725" max="725" width="18.85546875" style="137" bestFit="1" customWidth="1"/>
    <col min="726" max="726" width="12.85546875" style="137" bestFit="1" customWidth="1"/>
    <col min="727" max="727" width="17.7109375" style="137" bestFit="1" customWidth="1"/>
    <col min="728" max="728" width="12.5703125" style="137" bestFit="1" customWidth="1"/>
    <col min="729" max="729" width="18" style="137" bestFit="1" customWidth="1"/>
    <col min="730" max="730" width="13" style="137" customWidth="1"/>
    <col min="731" max="731" width="15.140625" style="137" bestFit="1" customWidth="1"/>
    <col min="732" max="732" width="13" style="137" bestFit="1" customWidth="1"/>
    <col min="733" max="733" width="16.7109375" style="137" bestFit="1" customWidth="1"/>
    <col min="734" max="734" width="13.140625" style="137" bestFit="1" customWidth="1"/>
    <col min="735" max="737" width="12.140625" style="137" customWidth="1"/>
    <col min="738" max="739" width="14" style="137" customWidth="1"/>
    <col min="740" max="740" width="26.28515625" style="137" customWidth="1"/>
    <col min="741" max="741" width="15.42578125" style="137" bestFit="1" customWidth="1"/>
    <col min="742" max="742" width="11.140625" style="137" bestFit="1" customWidth="1"/>
    <col min="743" max="743" width="9.140625" style="137"/>
    <col min="744" max="744" width="9.28515625" style="137" bestFit="1" customWidth="1"/>
    <col min="745" max="892" width="9.140625" style="137"/>
    <col min="893" max="893" width="6" style="137" bestFit="1" customWidth="1"/>
    <col min="894" max="894" width="23.7109375" style="137" customWidth="1"/>
    <col min="895" max="895" width="19.5703125" style="137" bestFit="1" customWidth="1"/>
    <col min="896" max="896" width="19.7109375" style="137" bestFit="1" customWidth="1"/>
    <col min="897" max="897" width="18.85546875" style="137" bestFit="1" customWidth="1"/>
    <col min="898" max="898" width="12.85546875" style="137" bestFit="1" customWidth="1"/>
    <col min="899" max="899" width="17.7109375" style="137" bestFit="1" customWidth="1"/>
    <col min="900" max="900" width="17.5703125" style="137" bestFit="1" customWidth="1"/>
    <col min="901" max="901" width="18.85546875" style="137" bestFit="1" customWidth="1"/>
    <col min="902" max="902" width="12.42578125" style="137" bestFit="1" customWidth="1"/>
    <col min="903" max="903" width="15.85546875" style="137" bestFit="1" customWidth="1"/>
    <col min="904" max="904" width="17.7109375" style="137" bestFit="1" customWidth="1"/>
    <col min="905" max="905" width="18" style="137" bestFit="1" customWidth="1"/>
    <col min="906" max="906" width="13.5703125" style="137" customWidth="1"/>
    <col min="907" max="907" width="15.85546875" style="137" bestFit="1" customWidth="1"/>
    <col min="908" max="908" width="15.140625" style="137" bestFit="1" customWidth="1"/>
    <col min="909" max="909" width="18" style="137" bestFit="1" customWidth="1"/>
    <col min="910" max="910" width="13.140625" style="137" bestFit="1" customWidth="1"/>
    <col min="911" max="911" width="17.7109375" style="137" bestFit="1" customWidth="1"/>
    <col min="912" max="912" width="15.85546875" style="137" customWidth="1"/>
    <col min="913" max="913" width="18" style="137" bestFit="1" customWidth="1"/>
    <col min="914" max="914" width="13.5703125" style="137" customWidth="1"/>
    <col min="915" max="915" width="15.140625" style="137" bestFit="1" customWidth="1"/>
    <col min="916" max="916" width="12.85546875" style="137" bestFit="1" customWidth="1"/>
    <col min="917" max="917" width="15.28515625" style="137" bestFit="1" customWidth="1"/>
    <col min="918" max="918" width="14.85546875" style="137" bestFit="1" customWidth="1"/>
    <col min="919" max="920" width="17.5703125" style="137" bestFit="1" customWidth="1"/>
    <col min="921" max="921" width="11.140625" style="137" bestFit="1" customWidth="1"/>
    <col min="922" max="922" width="13.42578125" style="137" customWidth="1"/>
    <col min="923" max="923" width="17.7109375" style="137" bestFit="1" customWidth="1"/>
    <col min="924" max="924" width="17.5703125" style="137" bestFit="1" customWidth="1"/>
    <col min="925" max="925" width="18" style="137" bestFit="1" customWidth="1"/>
    <col min="926" max="928" width="12.85546875" style="137" bestFit="1" customWidth="1"/>
    <col min="929" max="929" width="13.85546875" style="137" bestFit="1" customWidth="1"/>
    <col min="930" max="931" width="12.85546875" style="137" bestFit="1" customWidth="1"/>
    <col min="932" max="932" width="11" style="137" bestFit="1" customWidth="1"/>
    <col min="933" max="933" width="13.85546875" style="137" bestFit="1" customWidth="1"/>
    <col min="934" max="934" width="14.85546875" style="137" bestFit="1" customWidth="1"/>
    <col min="935" max="935" width="17.7109375" style="137" bestFit="1" customWidth="1"/>
    <col min="936" max="936" width="15.140625" style="137" bestFit="1" customWidth="1"/>
    <col min="937" max="937" width="16.7109375" style="137" bestFit="1" customWidth="1"/>
    <col min="938" max="938" width="15.7109375" style="137" bestFit="1" customWidth="1"/>
    <col min="939" max="939" width="17.7109375" style="137" bestFit="1" customWidth="1"/>
    <col min="940" max="940" width="15.7109375" style="137" bestFit="1" customWidth="1"/>
    <col min="941" max="941" width="18" style="137" bestFit="1" customWidth="1"/>
    <col min="942" max="942" width="13.140625" style="137" bestFit="1" customWidth="1"/>
    <col min="943" max="943" width="17.7109375" style="137" bestFit="1" customWidth="1"/>
    <col min="944" max="944" width="15.140625" style="137" bestFit="1" customWidth="1"/>
    <col min="945" max="945" width="18" style="137" bestFit="1" customWidth="1"/>
    <col min="946" max="946" width="15.7109375" style="137" bestFit="1" customWidth="1"/>
    <col min="947" max="948" width="15.140625" style="137" bestFit="1" customWidth="1"/>
    <col min="949" max="949" width="15.7109375" style="137" bestFit="1" customWidth="1"/>
    <col min="950" max="950" width="12.85546875" style="137" customWidth="1"/>
    <col min="951" max="951" width="17.7109375" style="137" bestFit="1" customWidth="1"/>
    <col min="952" max="952" width="15.85546875" style="137" bestFit="1" customWidth="1"/>
    <col min="953" max="953" width="18" style="137" bestFit="1" customWidth="1"/>
    <col min="954" max="954" width="10.5703125" style="137" bestFit="1" customWidth="1"/>
    <col min="955" max="955" width="17.7109375" style="137" bestFit="1" customWidth="1"/>
    <col min="956" max="956" width="15.140625" style="137" bestFit="1" customWidth="1"/>
    <col min="957" max="957" width="18" style="137" bestFit="1" customWidth="1"/>
    <col min="958" max="958" width="15.7109375" style="137" bestFit="1" customWidth="1"/>
    <col min="959" max="959" width="17.7109375" style="137" bestFit="1" customWidth="1"/>
    <col min="960" max="960" width="15.7109375" style="137" bestFit="1" customWidth="1"/>
    <col min="961" max="961" width="18" style="137" bestFit="1" customWidth="1"/>
    <col min="962" max="962" width="12.85546875" style="137" bestFit="1" customWidth="1"/>
    <col min="963" max="963" width="12.42578125" style="137" bestFit="1" customWidth="1"/>
    <col min="964" max="964" width="10.7109375" style="137" bestFit="1" customWidth="1"/>
    <col min="965" max="965" width="10.140625" style="137" customWidth="1"/>
    <col min="966" max="966" width="13.140625" style="137" bestFit="1" customWidth="1"/>
    <col min="967" max="970" width="0" style="137" hidden="1" customWidth="1"/>
    <col min="971" max="971" width="15.140625" style="137" bestFit="1" customWidth="1"/>
    <col min="972" max="972" width="13" style="137" bestFit="1" customWidth="1"/>
    <col min="973" max="973" width="15.28515625" style="137" bestFit="1" customWidth="1"/>
    <col min="974" max="974" width="12.85546875" style="137" bestFit="1" customWidth="1"/>
    <col min="975" max="978" width="0" style="137" hidden="1" customWidth="1"/>
    <col min="979" max="980" width="17.7109375" style="137" bestFit="1" customWidth="1"/>
    <col min="981" max="981" width="18.85546875" style="137" bestFit="1" customWidth="1"/>
    <col min="982" max="982" width="12.85546875" style="137" bestFit="1" customWidth="1"/>
    <col min="983" max="983" width="17.7109375" style="137" bestFit="1" customWidth="1"/>
    <col min="984" max="984" width="12.5703125" style="137" bestFit="1" customWidth="1"/>
    <col min="985" max="985" width="18" style="137" bestFit="1" customWidth="1"/>
    <col min="986" max="986" width="13" style="137" customWidth="1"/>
    <col min="987" max="987" width="15.140625" style="137" bestFit="1" customWidth="1"/>
    <col min="988" max="988" width="13" style="137" bestFit="1" customWidth="1"/>
    <col min="989" max="989" width="16.7109375" style="137" bestFit="1" customWidth="1"/>
    <col min="990" max="990" width="13.140625" style="137" bestFit="1" customWidth="1"/>
    <col min="991" max="993" width="12.140625" style="137" customWidth="1"/>
    <col min="994" max="995" width="14" style="137" customWidth="1"/>
    <col min="996" max="996" width="26.28515625" style="137" customWidth="1"/>
    <col min="997" max="997" width="15.42578125" style="137" bestFit="1" customWidth="1"/>
    <col min="998" max="998" width="11.140625" style="137" bestFit="1" customWidth="1"/>
    <col min="999" max="999" width="9.140625" style="137"/>
    <col min="1000" max="1000" width="9.28515625" style="137" bestFit="1" customWidth="1"/>
    <col min="1001" max="1148" width="9.140625" style="137"/>
    <col min="1149" max="1149" width="6" style="137" bestFit="1" customWidth="1"/>
    <col min="1150" max="1150" width="23.7109375" style="137" customWidth="1"/>
    <col min="1151" max="1151" width="19.5703125" style="137" bestFit="1" customWidth="1"/>
    <col min="1152" max="1152" width="19.7109375" style="137" bestFit="1" customWidth="1"/>
    <col min="1153" max="1153" width="18.85546875" style="137" bestFit="1" customWidth="1"/>
    <col min="1154" max="1154" width="12.85546875" style="137" bestFit="1" customWidth="1"/>
    <col min="1155" max="1155" width="17.7109375" style="137" bestFit="1" customWidth="1"/>
    <col min="1156" max="1156" width="17.5703125" style="137" bestFit="1" customWidth="1"/>
    <col min="1157" max="1157" width="18.85546875" style="137" bestFit="1" customWidth="1"/>
    <col min="1158" max="1158" width="12.42578125" style="137" bestFit="1" customWidth="1"/>
    <col min="1159" max="1159" width="15.85546875" style="137" bestFit="1" customWidth="1"/>
    <col min="1160" max="1160" width="17.7109375" style="137" bestFit="1" customWidth="1"/>
    <col min="1161" max="1161" width="18" style="137" bestFit="1" customWidth="1"/>
    <col min="1162" max="1162" width="13.5703125" style="137" customWidth="1"/>
    <col min="1163" max="1163" width="15.85546875" style="137" bestFit="1" customWidth="1"/>
    <col min="1164" max="1164" width="15.140625" style="137" bestFit="1" customWidth="1"/>
    <col min="1165" max="1165" width="18" style="137" bestFit="1" customWidth="1"/>
    <col min="1166" max="1166" width="13.140625" style="137" bestFit="1" customWidth="1"/>
    <col min="1167" max="1167" width="17.7109375" style="137" bestFit="1" customWidth="1"/>
    <col min="1168" max="1168" width="15.85546875" style="137" customWidth="1"/>
    <col min="1169" max="1169" width="18" style="137" bestFit="1" customWidth="1"/>
    <col min="1170" max="1170" width="13.5703125" style="137" customWidth="1"/>
    <col min="1171" max="1171" width="15.140625" style="137" bestFit="1" customWidth="1"/>
    <col min="1172" max="1172" width="12.85546875" style="137" bestFit="1" customWidth="1"/>
    <col min="1173" max="1173" width="15.28515625" style="137" bestFit="1" customWidth="1"/>
    <col min="1174" max="1174" width="14.85546875" style="137" bestFit="1" customWidth="1"/>
    <col min="1175" max="1176" width="17.5703125" style="137" bestFit="1" customWidth="1"/>
    <col min="1177" max="1177" width="11.140625" style="137" bestFit="1" customWidth="1"/>
    <col min="1178" max="1178" width="13.42578125" style="137" customWidth="1"/>
    <col min="1179" max="1179" width="17.7109375" style="137" bestFit="1" customWidth="1"/>
    <col min="1180" max="1180" width="17.5703125" style="137" bestFit="1" customWidth="1"/>
    <col min="1181" max="1181" width="18" style="137" bestFit="1" customWidth="1"/>
    <col min="1182" max="1184" width="12.85546875" style="137" bestFit="1" customWidth="1"/>
    <col min="1185" max="1185" width="13.85546875" style="137" bestFit="1" customWidth="1"/>
    <col min="1186" max="1187" width="12.85546875" style="137" bestFit="1" customWidth="1"/>
    <col min="1188" max="1188" width="11" style="137" bestFit="1" customWidth="1"/>
    <col min="1189" max="1189" width="13.85546875" style="137" bestFit="1" customWidth="1"/>
    <col min="1190" max="1190" width="14.85546875" style="137" bestFit="1" customWidth="1"/>
    <col min="1191" max="1191" width="17.7109375" style="137" bestFit="1" customWidth="1"/>
    <col min="1192" max="1192" width="15.140625" style="137" bestFit="1" customWidth="1"/>
    <col min="1193" max="1193" width="16.7109375" style="137" bestFit="1" customWidth="1"/>
    <col min="1194" max="1194" width="15.7109375" style="137" bestFit="1" customWidth="1"/>
    <col min="1195" max="1195" width="17.7109375" style="137" bestFit="1" customWidth="1"/>
    <col min="1196" max="1196" width="15.7109375" style="137" bestFit="1" customWidth="1"/>
    <col min="1197" max="1197" width="18" style="137" bestFit="1" customWidth="1"/>
    <col min="1198" max="1198" width="13.140625" style="137" bestFit="1" customWidth="1"/>
    <col min="1199" max="1199" width="17.7109375" style="137" bestFit="1" customWidth="1"/>
    <col min="1200" max="1200" width="15.140625" style="137" bestFit="1" customWidth="1"/>
    <col min="1201" max="1201" width="18" style="137" bestFit="1" customWidth="1"/>
    <col min="1202" max="1202" width="15.7109375" style="137" bestFit="1" customWidth="1"/>
    <col min="1203" max="1204" width="15.140625" style="137" bestFit="1" customWidth="1"/>
    <col min="1205" max="1205" width="15.7109375" style="137" bestFit="1" customWidth="1"/>
    <col min="1206" max="1206" width="12.85546875" style="137" customWidth="1"/>
    <col min="1207" max="1207" width="17.7109375" style="137" bestFit="1" customWidth="1"/>
    <col min="1208" max="1208" width="15.85546875" style="137" bestFit="1" customWidth="1"/>
    <col min="1209" max="1209" width="18" style="137" bestFit="1" customWidth="1"/>
    <col min="1210" max="1210" width="10.5703125" style="137" bestFit="1" customWidth="1"/>
    <col min="1211" max="1211" width="17.7109375" style="137" bestFit="1" customWidth="1"/>
    <col min="1212" max="1212" width="15.140625" style="137" bestFit="1" customWidth="1"/>
    <col min="1213" max="1213" width="18" style="137" bestFit="1" customWidth="1"/>
    <col min="1214" max="1214" width="15.7109375" style="137" bestFit="1" customWidth="1"/>
    <col min="1215" max="1215" width="17.7109375" style="137" bestFit="1" customWidth="1"/>
    <col min="1216" max="1216" width="15.7109375" style="137" bestFit="1" customWidth="1"/>
    <col min="1217" max="1217" width="18" style="137" bestFit="1" customWidth="1"/>
    <col min="1218" max="1218" width="12.85546875" style="137" bestFit="1" customWidth="1"/>
    <col min="1219" max="1219" width="12.42578125" style="137" bestFit="1" customWidth="1"/>
    <col min="1220" max="1220" width="10.7109375" style="137" bestFit="1" customWidth="1"/>
    <col min="1221" max="1221" width="10.140625" style="137" customWidth="1"/>
    <col min="1222" max="1222" width="13.140625" style="137" bestFit="1" customWidth="1"/>
    <col min="1223" max="1226" width="0" style="137" hidden="1" customWidth="1"/>
    <col min="1227" max="1227" width="15.140625" style="137" bestFit="1" customWidth="1"/>
    <col min="1228" max="1228" width="13" style="137" bestFit="1" customWidth="1"/>
    <col min="1229" max="1229" width="15.28515625" style="137" bestFit="1" customWidth="1"/>
    <col min="1230" max="1230" width="12.85546875" style="137" bestFit="1" customWidth="1"/>
    <col min="1231" max="1234" width="0" style="137" hidden="1" customWidth="1"/>
    <col min="1235" max="1236" width="17.7109375" style="137" bestFit="1" customWidth="1"/>
    <col min="1237" max="1237" width="18.85546875" style="137" bestFit="1" customWidth="1"/>
    <col min="1238" max="1238" width="12.85546875" style="137" bestFit="1" customWidth="1"/>
    <col min="1239" max="1239" width="17.7109375" style="137" bestFit="1" customWidth="1"/>
    <col min="1240" max="1240" width="12.5703125" style="137" bestFit="1" customWidth="1"/>
    <col min="1241" max="1241" width="18" style="137" bestFit="1" customWidth="1"/>
    <col min="1242" max="1242" width="13" style="137" customWidth="1"/>
    <col min="1243" max="1243" width="15.140625" style="137" bestFit="1" customWidth="1"/>
    <col min="1244" max="1244" width="13" style="137" bestFit="1" customWidth="1"/>
    <col min="1245" max="1245" width="16.7109375" style="137" bestFit="1" customWidth="1"/>
    <col min="1246" max="1246" width="13.140625" style="137" bestFit="1" customWidth="1"/>
    <col min="1247" max="1249" width="12.140625" style="137" customWidth="1"/>
    <col min="1250" max="1251" width="14" style="137" customWidth="1"/>
    <col min="1252" max="1252" width="26.28515625" style="137" customWidth="1"/>
    <col min="1253" max="1253" width="15.42578125" style="137" bestFit="1" customWidth="1"/>
    <col min="1254" max="1254" width="11.140625" style="137" bestFit="1" customWidth="1"/>
    <col min="1255" max="1255" width="9.140625" style="137"/>
    <col min="1256" max="1256" width="9.28515625" style="137" bestFit="1" customWidth="1"/>
    <col min="1257" max="1404" width="9.140625" style="137"/>
    <col min="1405" max="1405" width="6" style="137" bestFit="1" customWidth="1"/>
    <col min="1406" max="1406" width="23.7109375" style="137" customWidth="1"/>
    <col min="1407" max="1407" width="19.5703125" style="137" bestFit="1" customWidth="1"/>
    <col min="1408" max="1408" width="19.7109375" style="137" bestFit="1" customWidth="1"/>
    <col min="1409" max="1409" width="18.85546875" style="137" bestFit="1" customWidth="1"/>
    <col min="1410" max="1410" width="12.85546875" style="137" bestFit="1" customWidth="1"/>
    <col min="1411" max="1411" width="17.7109375" style="137" bestFit="1" customWidth="1"/>
    <col min="1412" max="1412" width="17.5703125" style="137" bestFit="1" customWidth="1"/>
    <col min="1413" max="1413" width="18.85546875" style="137" bestFit="1" customWidth="1"/>
    <col min="1414" max="1414" width="12.42578125" style="137" bestFit="1" customWidth="1"/>
    <col min="1415" max="1415" width="15.85546875" style="137" bestFit="1" customWidth="1"/>
    <col min="1416" max="1416" width="17.7109375" style="137" bestFit="1" customWidth="1"/>
    <col min="1417" max="1417" width="18" style="137" bestFit="1" customWidth="1"/>
    <col min="1418" max="1418" width="13.5703125" style="137" customWidth="1"/>
    <col min="1419" max="1419" width="15.85546875" style="137" bestFit="1" customWidth="1"/>
    <col min="1420" max="1420" width="15.140625" style="137" bestFit="1" customWidth="1"/>
    <col min="1421" max="1421" width="18" style="137" bestFit="1" customWidth="1"/>
    <col min="1422" max="1422" width="13.140625" style="137" bestFit="1" customWidth="1"/>
    <col min="1423" max="1423" width="17.7109375" style="137" bestFit="1" customWidth="1"/>
    <col min="1424" max="1424" width="15.85546875" style="137" customWidth="1"/>
    <col min="1425" max="1425" width="18" style="137" bestFit="1" customWidth="1"/>
    <col min="1426" max="1426" width="13.5703125" style="137" customWidth="1"/>
    <col min="1427" max="1427" width="15.140625" style="137" bestFit="1" customWidth="1"/>
    <col min="1428" max="1428" width="12.85546875" style="137" bestFit="1" customWidth="1"/>
    <col min="1429" max="1429" width="15.28515625" style="137" bestFit="1" customWidth="1"/>
    <col min="1430" max="1430" width="14.85546875" style="137" bestFit="1" customWidth="1"/>
    <col min="1431" max="1432" width="17.5703125" style="137" bestFit="1" customWidth="1"/>
    <col min="1433" max="1433" width="11.140625" style="137" bestFit="1" customWidth="1"/>
    <col min="1434" max="1434" width="13.42578125" style="137" customWidth="1"/>
    <col min="1435" max="1435" width="17.7109375" style="137" bestFit="1" customWidth="1"/>
    <col min="1436" max="1436" width="17.5703125" style="137" bestFit="1" customWidth="1"/>
    <col min="1437" max="1437" width="18" style="137" bestFit="1" customWidth="1"/>
    <col min="1438" max="1440" width="12.85546875" style="137" bestFit="1" customWidth="1"/>
    <col min="1441" max="1441" width="13.85546875" style="137" bestFit="1" customWidth="1"/>
    <col min="1442" max="1443" width="12.85546875" style="137" bestFit="1" customWidth="1"/>
    <col min="1444" max="1444" width="11" style="137" bestFit="1" customWidth="1"/>
    <col min="1445" max="1445" width="13.85546875" style="137" bestFit="1" customWidth="1"/>
    <col min="1446" max="1446" width="14.85546875" style="137" bestFit="1" customWidth="1"/>
    <col min="1447" max="1447" width="17.7109375" style="137" bestFit="1" customWidth="1"/>
    <col min="1448" max="1448" width="15.140625" style="137" bestFit="1" customWidth="1"/>
    <col min="1449" max="1449" width="16.7109375" style="137" bestFit="1" customWidth="1"/>
    <col min="1450" max="1450" width="15.7109375" style="137" bestFit="1" customWidth="1"/>
    <col min="1451" max="1451" width="17.7109375" style="137" bestFit="1" customWidth="1"/>
    <col min="1452" max="1452" width="15.7109375" style="137" bestFit="1" customWidth="1"/>
    <col min="1453" max="1453" width="18" style="137" bestFit="1" customWidth="1"/>
    <col min="1454" max="1454" width="13.140625" style="137" bestFit="1" customWidth="1"/>
    <col min="1455" max="1455" width="17.7109375" style="137" bestFit="1" customWidth="1"/>
    <col min="1456" max="1456" width="15.140625" style="137" bestFit="1" customWidth="1"/>
    <col min="1457" max="1457" width="18" style="137" bestFit="1" customWidth="1"/>
    <col min="1458" max="1458" width="15.7109375" style="137" bestFit="1" customWidth="1"/>
    <col min="1459" max="1460" width="15.140625" style="137" bestFit="1" customWidth="1"/>
    <col min="1461" max="1461" width="15.7109375" style="137" bestFit="1" customWidth="1"/>
    <col min="1462" max="1462" width="12.85546875" style="137" customWidth="1"/>
    <col min="1463" max="1463" width="17.7109375" style="137" bestFit="1" customWidth="1"/>
    <col min="1464" max="1464" width="15.85546875" style="137" bestFit="1" customWidth="1"/>
    <col min="1465" max="1465" width="18" style="137" bestFit="1" customWidth="1"/>
    <col min="1466" max="1466" width="10.5703125" style="137" bestFit="1" customWidth="1"/>
    <col min="1467" max="1467" width="17.7109375" style="137" bestFit="1" customWidth="1"/>
    <col min="1468" max="1468" width="15.140625" style="137" bestFit="1" customWidth="1"/>
    <col min="1469" max="1469" width="18" style="137" bestFit="1" customWidth="1"/>
    <col min="1470" max="1470" width="15.7109375" style="137" bestFit="1" customWidth="1"/>
    <col min="1471" max="1471" width="17.7109375" style="137" bestFit="1" customWidth="1"/>
    <col min="1472" max="1472" width="15.7109375" style="137" bestFit="1" customWidth="1"/>
    <col min="1473" max="1473" width="18" style="137" bestFit="1" customWidth="1"/>
    <col min="1474" max="1474" width="12.85546875" style="137" bestFit="1" customWidth="1"/>
    <col min="1475" max="1475" width="12.42578125" style="137" bestFit="1" customWidth="1"/>
    <col min="1476" max="1476" width="10.7109375" style="137" bestFit="1" customWidth="1"/>
    <col min="1477" max="1477" width="10.140625" style="137" customWidth="1"/>
    <col min="1478" max="1478" width="13.140625" style="137" bestFit="1" customWidth="1"/>
    <col min="1479" max="1482" width="0" style="137" hidden="1" customWidth="1"/>
    <col min="1483" max="1483" width="15.140625" style="137" bestFit="1" customWidth="1"/>
    <col min="1484" max="1484" width="13" style="137" bestFit="1" customWidth="1"/>
    <col min="1485" max="1485" width="15.28515625" style="137" bestFit="1" customWidth="1"/>
    <col min="1486" max="1486" width="12.85546875" style="137" bestFit="1" customWidth="1"/>
    <col min="1487" max="1490" width="0" style="137" hidden="1" customWidth="1"/>
    <col min="1491" max="1492" width="17.7109375" style="137" bestFit="1" customWidth="1"/>
    <col min="1493" max="1493" width="18.85546875" style="137" bestFit="1" customWidth="1"/>
    <col min="1494" max="1494" width="12.85546875" style="137" bestFit="1" customWidth="1"/>
    <col min="1495" max="1495" width="17.7109375" style="137" bestFit="1" customWidth="1"/>
    <col min="1496" max="1496" width="12.5703125" style="137" bestFit="1" customWidth="1"/>
    <col min="1497" max="1497" width="18" style="137" bestFit="1" customWidth="1"/>
    <col min="1498" max="1498" width="13" style="137" customWidth="1"/>
    <col min="1499" max="1499" width="15.140625" style="137" bestFit="1" customWidth="1"/>
    <col min="1500" max="1500" width="13" style="137" bestFit="1" customWidth="1"/>
    <col min="1501" max="1501" width="16.7109375" style="137" bestFit="1" customWidth="1"/>
    <col min="1502" max="1502" width="13.140625" style="137" bestFit="1" customWidth="1"/>
    <col min="1503" max="1505" width="12.140625" style="137" customWidth="1"/>
    <col min="1506" max="1507" width="14" style="137" customWidth="1"/>
    <col min="1508" max="1508" width="26.28515625" style="137" customWidth="1"/>
    <col min="1509" max="1509" width="15.42578125" style="137" bestFit="1" customWidth="1"/>
    <col min="1510" max="1510" width="11.140625" style="137" bestFit="1" customWidth="1"/>
    <col min="1511" max="1511" width="9.140625" style="137"/>
    <col min="1512" max="1512" width="9.28515625" style="137" bestFit="1" customWidth="1"/>
    <col min="1513" max="1660" width="9.140625" style="137"/>
    <col min="1661" max="1661" width="6" style="137" bestFit="1" customWidth="1"/>
    <col min="1662" max="1662" width="23.7109375" style="137" customWidth="1"/>
    <col min="1663" max="1663" width="19.5703125" style="137" bestFit="1" customWidth="1"/>
    <col min="1664" max="1664" width="19.7109375" style="137" bestFit="1" customWidth="1"/>
    <col min="1665" max="1665" width="18.85546875" style="137" bestFit="1" customWidth="1"/>
    <col min="1666" max="1666" width="12.85546875" style="137" bestFit="1" customWidth="1"/>
    <col min="1667" max="1667" width="17.7109375" style="137" bestFit="1" customWidth="1"/>
    <col min="1668" max="1668" width="17.5703125" style="137" bestFit="1" customWidth="1"/>
    <col min="1669" max="1669" width="18.85546875" style="137" bestFit="1" customWidth="1"/>
    <col min="1670" max="1670" width="12.42578125" style="137" bestFit="1" customWidth="1"/>
    <col min="1671" max="1671" width="15.85546875" style="137" bestFit="1" customWidth="1"/>
    <col min="1672" max="1672" width="17.7109375" style="137" bestFit="1" customWidth="1"/>
    <col min="1673" max="1673" width="18" style="137" bestFit="1" customWidth="1"/>
    <col min="1674" max="1674" width="13.5703125" style="137" customWidth="1"/>
    <col min="1675" max="1675" width="15.85546875" style="137" bestFit="1" customWidth="1"/>
    <col min="1676" max="1676" width="15.140625" style="137" bestFit="1" customWidth="1"/>
    <col min="1677" max="1677" width="18" style="137" bestFit="1" customWidth="1"/>
    <col min="1678" max="1678" width="13.140625" style="137" bestFit="1" customWidth="1"/>
    <col min="1679" max="1679" width="17.7109375" style="137" bestFit="1" customWidth="1"/>
    <col min="1680" max="1680" width="15.85546875" style="137" customWidth="1"/>
    <col min="1681" max="1681" width="18" style="137" bestFit="1" customWidth="1"/>
    <col min="1682" max="1682" width="13.5703125" style="137" customWidth="1"/>
    <col min="1683" max="1683" width="15.140625" style="137" bestFit="1" customWidth="1"/>
    <col min="1684" max="1684" width="12.85546875" style="137" bestFit="1" customWidth="1"/>
    <col min="1685" max="1685" width="15.28515625" style="137" bestFit="1" customWidth="1"/>
    <col min="1686" max="1686" width="14.85546875" style="137" bestFit="1" customWidth="1"/>
    <col min="1687" max="1688" width="17.5703125" style="137" bestFit="1" customWidth="1"/>
    <col min="1689" max="1689" width="11.140625" style="137" bestFit="1" customWidth="1"/>
    <col min="1690" max="1690" width="13.42578125" style="137" customWidth="1"/>
    <col min="1691" max="1691" width="17.7109375" style="137" bestFit="1" customWidth="1"/>
    <col min="1692" max="1692" width="17.5703125" style="137" bestFit="1" customWidth="1"/>
    <col min="1693" max="1693" width="18" style="137" bestFit="1" customWidth="1"/>
    <col min="1694" max="1696" width="12.85546875" style="137" bestFit="1" customWidth="1"/>
    <col min="1697" max="1697" width="13.85546875" style="137" bestFit="1" customWidth="1"/>
    <col min="1698" max="1699" width="12.85546875" style="137" bestFit="1" customWidth="1"/>
    <col min="1700" max="1700" width="11" style="137" bestFit="1" customWidth="1"/>
    <col min="1701" max="1701" width="13.85546875" style="137" bestFit="1" customWidth="1"/>
    <col min="1702" max="1702" width="14.85546875" style="137" bestFit="1" customWidth="1"/>
    <col min="1703" max="1703" width="17.7109375" style="137" bestFit="1" customWidth="1"/>
    <col min="1704" max="1704" width="15.140625" style="137" bestFit="1" customWidth="1"/>
    <col min="1705" max="1705" width="16.7109375" style="137" bestFit="1" customWidth="1"/>
    <col min="1706" max="1706" width="15.7109375" style="137" bestFit="1" customWidth="1"/>
    <col min="1707" max="1707" width="17.7109375" style="137" bestFit="1" customWidth="1"/>
    <col min="1708" max="1708" width="15.7109375" style="137" bestFit="1" customWidth="1"/>
    <col min="1709" max="1709" width="18" style="137" bestFit="1" customWidth="1"/>
    <col min="1710" max="1710" width="13.140625" style="137" bestFit="1" customWidth="1"/>
    <col min="1711" max="1711" width="17.7109375" style="137" bestFit="1" customWidth="1"/>
    <col min="1712" max="1712" width="15.140625" style="137" bestFit="1" customWidth="1"/>
    <col min="1713" max="1713" width="18" style="137" bestFit="1" customWidth="1"/>
    <col min="1714" max="1714" width="15.7109375" style="137" bestFit="1" customWidth="1"/>
    <col min="1715" max="1716" width="15.140625" style="137" bestFit="1" customWidth="1"/>
    <col min="1717" max="1717" width="15.7109375" style="137" bestFit="1" customWidth="1"/>
    <col min="1718" max="1718" width="12.85546875" style="137" customWidth="1"/>
    <col min="1719" max="1719" width="17.7109375" style="137" bestFit="1" customWidth="1"/>
    <col min="1720" max="1720" width="15.85546875" style="137" bestFit="1" customWidth="1"/>
    <col min="1721" max="1721" width="18" style="137" bestFit="1" customWidth="1"/>
    <col min="1722" max="1722" width="10.5703125" style="137" bestFit="1" customWidth="1"/>
    <col min="1723" max="1723" width="17.7109375" style="137" bestFit="1" customWidth="1"/>
    <col min="1724" max="1724" width="15.140625" style="137" bestFit="1" customWidth="1"/>
    <col min="1725" max="1725" width="18" style="137" bestFit="1" customWidth="1"/>
    <col min="1726" max="1726" width="15.7109375" style="137" bestFit="1" customWidth="1"/>
    <col min="1727" max="1727" width="17.7109375" style="137" bestFit="1" customWidth="1"/>
    <col min="1728" max="1728" width="15.7109375" style="137" bestFit="1" customWidth="1"/>
    <col min="1729" max="1729" width="18" style="137" bestFit="1" customWidth="1"/>
    <col min="1730" max="1730" width="12.85546875" style="137" bestFit="1" customWidth="1"/>
    <col min="1731" max="1731" width="12.42578125" style="137" bestFit="1" customWidth="1"/>
    <col min="1732" max="1732" width="10.7109375" style="137" bestFit="1" customWidth="1"/>
    <col min="1733" max="1733" width="10.140625" style="137" customWidth="1"/>
    <col min="1734" max="1734" width="13.140625" style="137" bestFit="1" customWidth="1"/>
    <col min="1735" max="1738" width="0" style="137" hidden="1" customWidth="1"/>
    <col min="1739" max="1739" width="15.140625" style="137" bestFit="1" customWidth="1"/>
    <col min="1740" max="1740" width="13" style="137" bestFit="1" customWidth="1"/>
    <col min="1741" max="1741" width="15.28515625" style="137" bestFit="1" customWidth="1"/>
    <col min="1742" max="1742" width="12.85546875" style="137" bestFit="1" customWidth="1"/>
    <col min="1743" max="1746" width="0" style="137" hidden="1" customWidth="1"/>
    <col min="1747" max="1748" width="17.7109375" style="137" bestFit="1" customWidth="1"/>
    <col min="1749" max="1749" width="18.85546875" style="137" bestFit="1" customWidth="1"/>
    <col min="1750" max="1750" width="12.85546875" style="137" bestFit="1" customWidth="1"/>
    <col min="1751" max="1751" width="17.7109375" style="137" bestFit="1" customWidth="1"/>
    <col min="1752" max="1752" width="12.5703125" style="137" bestFit="1" customWidth="1"/>
    <col min="1753" max="1753" width="18" style="137" bestFit="1" customWidth="1"/>
    <col min="1754" max="1754" width="13" style="137" customWidth="1"/>
    <col min="1755" max="1755" width="15.140625" style="137" bestFit="1" customWidth="1"/>
    <col min="1756" max="1756" width="13" style="137" bestFit="1" customWidth="1"/>
    <col min="1757" max="1757" width="16.7109375" style="137" bestFit="1" customWidth="1"/>
    <col min="1758" max="1758" width="13.140625" style="137" bestFit="1" customWidth="1"/>
    <col min="1759" max="1761" width="12.140625" style="137" customWidth="1"/>
    <col min="1762" max="1763" width="14" style="137" customWidth="1"/>
    <col min="1764" max="1764" width="26.28515625" style="137" customWidth="1"/>
    <col min="1765" max="1765" width="15.42578125" style="137" bestFit="1" customWidth="1"/>
    <col min="1766" max="1766" width="11.140625" style="137" bestFit="1" customWidth="1"/>
    <col min="1767" max="1767" width="9.140625" style="137"/>
    <col min="1768" max="1768" width="9.28515625" style="137" bestFit="1" customWidth="1"/>
    <col min="1769" max="1916" width="9.140625" style="137"/>
    <col min="1917" max="1917" width="6" style="137" bestFit="1" customWidth="1"/>
    <col min="1918" max="1918" width="23.7109375" style="137" customWidth="1"/>
    <col min="1919" max="1919" width="19.5703125" style="137" bestFit="1" customWidth="1"/>
    <col min="1920" max="1920" width="19.7109375" style="137" bestFit="1" customWidth="1"/>
    <col min="1921" max="1921" width="18.85546875" style="137" bestFit="1" customWidth="1"/>
    <col min="1922" max="1922" width="12.85546875" style="137" bestFit="1" customWidth="1"/>
    <col min="1923" max="1923" width="17.7109375" style="137" bestFit="1" customWidth="1"/>
    <col min="1924" max="1924" width="17.5703125" style="137" bestFit="1" customWidth="1"/>
    <col min="1925" max="1925" width="18.85546875" style="137" bestFit="1" customWidth="1"/>
    <col min="1926" max="1926" width="12.42578125" style="137" bestFit="1" customWidth="1"/>
    <col min="1927" max="1927" width="15.85546875" style="137" bestFit="1" customWidth="1"/>
    <col min="1928" max="1928" width="17.7109375" style="137" bestFit="1" customWidth="1"/>
    <col min="1929" max="1929" width="18" style="137" bestFit="1" customWidth="1"/>
    <col min="1930" max="1930" width="13.5703125" style="137" customWidth="1"/>
    <col min="1931" max="1931" width="15.85546875" style="137" bestFit="1" customWidth="1"/>
    <col min="1932" max="1932" width="15.140625" style="137" bestFit="1" customWidth="1"/>
    <col min="1933" max="1933" width="18" style="137" bestFit="1" customWidth="1"/>
    <col min="1934" max="1934" width="13.140625" style="137" bestFit="1" customWidth="1"/>
    <col min="1935" max="1935" width="17.7109375" style="137" bestFit="1" customWidth="1"/>
    <col min="1936" max="1936" width="15.85546875" style="137" customWidth="1"/>
    <col min="1937" max="1937" width="18" style="137" bestFit="1" customWidth="1"/>
    <col min="1938" max="1938" width="13.5703125" style="137" customWidth="1"/>
    <col min="1939" max="1939" width="15.140625" style="137" bestFit="1" customWidth="1"/>
    <col min="1940" max="1940" width="12.85546875" style="137" bestFit="1" customWidth="1"/>
    <col min="1941" max="1941" width="15.28515625" style="137" bestFit="1" customWidth="1"/>
    <col min="1942" max="1942" width="14.85546875" style="137" bestFit="1" customWidth="1"/>
    <col min="1943" max="1944" width="17.5703125" style="137" bestFit="1" customWidth="1"/>
    <col min="1945" max="1945" width="11.140625" style="137" bestFit="1" customWidth="1"/>
    <col min="1946" max="1946" width="13.42578125" style="137" customWidth="1"/>
    <col min="1947" max="1947" width="17.7109375" style="137" bestFit="1" customWidth="1"/>
    <col min="1948" max="1948" width="17.5703125" style="137" bestFit="1" customWidth="1"/>
    <col min="1949" max="1949" width="18" style="137" bestFit="1" customWidth="1"/>
    <col min="1950" max="1952" width="12.85546875" style="137" bestFit="1" customWidth="1"/>
    <col min="1953" max="1953" width="13.85546875" style="137" bestFit="1" customWidth="1"/>
    <col min="1954" max="1955" width="12.85546875" style="137" bestFit="1" customWidth="1"/>
    <col min="1956" max="1956" width="11" style="137" bestFit="1" customWidth="1"/>
    <col min="1957" max="1957" width="13.85546875" style="137" bestFit="1" customWidth="1"/>
    <col min="1958" max="1958" width="14.85546875" style="137" bestFit="1" customWidth="1"/>
    <col min="1959" max="1959" width="17.7109375" style="137" bestFit="1" customWidth="1"/>
    <col min="1960" max="1960" width="15.140625" style="137" bestFit="1" customWidth="1"/>
    <col min="1961" max="1961" width="16.7109375" style="137" bestFit="1" customWidth="1"/>
    <col min="1962" max="1962" width="15.7109375" style="137" bestFit="1" customWidth="1"/>
    <col min="1963" max="1963" width="17.7109375" style="137" bestFit="1" customWidth="1"/>
    <col min="1964" max="1964" width="15.7109375" style="137" bestFit="1" customWidth="1"/>
    <col min="1965" max="1965" width="18" style="137" bestFit="1" customWidth="1"/>
    <col min="1966" max="1966" width="13.140625" style="137" bestFit="1" customWidth="1"/>
    <col min="1967" max="1967" width="17.7109375" style="137" bestFit="1" customWidth="1"/>
    <col min="1968" max="1968" width="15.140625" style="137" bestFit="1" customWidth="1"/>
    <col min="1969" max="1969" width="18" style="137" bestFit="1" customWidth="1"/>
    <col min="1970" max="1970" width="15.7109375" style="137" bestFit="1" customWidth="1"/>
    <col min="1971" max="1972" width="15.140625" style="137" bestFit="1" customWidth="1"/>
    <col min="1973" max="1973" width="15.7109375" style="137" bestFit="1" customWidth="1"/>
    <col min="1974" max="1974" width="12.85546875" style="137" customWidth="1"/>
    <col min="1975" max="1975" width="17.7109375" style="137" bestFit="1" customWidth="1"/>
    <col min="1976" max="1976" width="15.85546875" style="137" bestFit="1" customWidth="1"/>
    <col min="1977" max="1977" width="18" style="137" bestFit="1" customWidth="1"/>
    <col min="1978" max="1978" width="10.5703125" style="137" bestFit="1" customWidth="1"/>
    <col min="1979" max="1979" width="17.7109375" style="137" bestFit="1" customWidth="1"/>
    <col min="1980" max="1980" width="15.140625" style="137" bestFit="1" customWidth="1"/>
    <col min="1981" max="1981" width="18" style="137" bestFit="1" customWidth="1"/>
    <col min="1982" max="1982" width="15.7109375" style="137" bestFit="1" customWidth="1"/>
    <col min="1983" max="1983" width="17.7109375" style="137" bestFit="1" customWidth="1"/>
    <col min="1984" max="1984" width="15.7109375" style="137" bestFit="1" customWidth="1"/>
    <col min="1985" max="1985" width="18" style="137" bestFit="1" customWidth="1"/>
    <col min="1986" max="1986" width="12.85546875" style="137" bestFit="1" customWidth="1"/>
    <col min="1987" max="1987" width="12.42578125" style="137" bestFit="1" customWidth="1"/>
    <col min="1988" max="1988" width="10.7109375" style="137" bestFit="1" customWidth="1"/>
    <col min="1989" max="1989" width="10.140625" style="137" customWidth="1"/>
    <col min="1990" max="1990" width="13.140625" style="137" bestFit="1" customWidth="1"/>
    <col min="1991" max="1994" width="0" style="137" hidden="1" customWidth="1"/>
    <col min="1995" max="1995" width="15.140625" style="137" bestFit="1" customWidth="1"/>
    <col min="1996" max="1996" width="13" style="137" bestFit="1" customWidth="1"/>
    <col min="1997" max="1997" width="15.28515625" style="137" bestFit="1" customWidth="1"/>
    <col min="1998" max="1998" width="12.85546875" style="137" bestFit="1" customWidth="1"/>
    <col min="1999" max="2002" width="0" style="137" hidden="1" customWidth="1"/>
    <col min="2003" max="2004" width="17.7109375" style="137" bestFit="1" customWidth="1"/>
    <col min="2005" max="2005" width="18.85546875" style="137" bestFit="1" customWidth="1"/>
    <col min="2006" max="2006" width="12.85546875" style="137" bestFit="1" customWidth="1"/>
    <col min="2007" max="2007" width="17.7109375" style="137" bestFit="1" customWidth="1"/>
    <col min="2008" max="2008" width="12.5703125" style="137" bestFit="1" customWidth="1"/>
    <col min="2009" max="2009" width="18" style="137" bestFit="1" customWidth="1"/>
    <col min="2010" max="2010" width="13" style="137" customWidth="1"/>
    <col min="2011" max="2011" width="15.140625" style="137" bestFit="1" customWidth="1"/>
    <col min="2012" max="2012" width="13" style="137" bestFit="1" customWidth="1"/>
    <col min="2013" max="2013" width="16.7109375" style="137" bestFit="1" customWidth="1"/>
    <col min="2014" max="2014" width="13.140625" style="137" bestFit="1" customWidth="1"/>
    <col min="2015" max="2017" width="12.140625" style="137" customWidth="1"/>
    <col min="2018" max="2019" width="14" style="137" customWidth="1"/>
    <col min="2020" max="2020" width="26.28515625" style="137" customWidth="1"/>
    <col min="2021" max="2021" width="15.42578125" style="137" bestFit="1" customWidth="1"/>
    <col min="2022" max="2022" width="11.140625" style="137" bestFit="1" customWidth="1"/>
    <col min="2023" max="2023" width="9.140625" style="137"/>
    <col min="2024" max="2024" width="9.28515625" style="137" bestFit="1" customWidth="1"/>
    <col min="2025" max="2172" width="9.140625" style="137"/>
    <col min="2173" max="2173" width="6" style="137" bestFit="1" customWidth="1"/>
    <col min="2174" max="2174" width="23.7109375" style="137" customWidth="1"/>
    <col min="2175" max="2175" width="19.5703125" style="137" bestFit="1" customWidth="1"/>
    <col min="2176" max="2176" width="19.7109375" style="137" bestFit="1" customWidth="1"/>
    <col min="2177" max="2177" width="18.85546875" style="137" bestFit="1" customWidth="1"/>
    <col min="2178" max="2178" width="12.85546875" style="137" bestFit="1" customWidth="1"/>
    <col min="2179" max="2179" width="17.7109375" style="137" bestFit="1" customWidth="1"/>
    <col min="2180" max="2180" width="17.5703125" style="137" bestFit="1" customWidth="1"/>
    <col min="2181" max="2181" width="18.85546875" style="137" bestFit="1" customWidth="1"/>
    <col min="2182" max="2182" width="12.42578125" style="137" bestFit="1" customWidth="1"/>
    <col min="2183" max="2183" width="15.85546875" style="137" bestFit="1" customWidth="1"/>
    <col min="2184" max="2184" width="17.7109375" style="137" bestFit="1" customWidth="1"/>
    <col min="2185" max="2185" width="18" style="137" bestFit="1" customWidth="1"/>
    <col min="2186" max="2186" width="13.5703125" style="137" customWidth="1"/>
    <col min="2187" max="2187" width="15.85546875" style="137" bestFit="1" customWidth="1"/>
    <col min="2188" max="2188" width="15.140625" style="137" bestFit="1" customWidth="1"/>
    <col min="2189" max="2189" width="18" style="137" bestFit="1" customWidth="1"/>
    <col min="2190" max="2190" width="13.140625" style="137" bestFit="1" customWidth="1"/>
    <col min="2191" max="2191" width="17.7109375" style="137" bestFit="1" customWidth="1"/>
    <col min="2192" max="2192" width="15.85546875" style="137" customWidth="1"/>
    <col min="2193" max="2193" width="18" style="137" bestFit="1" customWidth="1"/>
    <col min="2194" max="2194" width="13.5703125" style="137" customWidth="1"/>
    <col min="2195" max="2195" width="15.140625" style="137" bestFit="1" customWidth="1"/>
    <col min="2196" max="2196" width="12.85546875" style="137" bestFit="1" customWidth="1"/>
    <col min="2197" max="2197" width="15.28515625" style="137" bestFit="1" customWidth="1"/>
    <col min="2198" max="2198" width="14.85546875" style="137" bestFit="1" customWidth="1"/>
    <col min="2199" max="2200" width="17.5703125" style="137" bestFit="1" customWidth="1"/>
    <col min="2201" max="2201" width="11.140625" style="137" bestFit="1" customWidth="1"/>
    <col min="2202" max="2202" width="13.42578125" style="137" customWidth="1"/>
    <col min="2203" max="2203" width="17.7109375" style="137" bestFit="1" customWidth="1"/>
    <col min="2204" max="2204" width="17.5703125" style="137" bestFit="1" customWidth="1"/>
    <col min="2205" max="2205" width="18" style="137" bestFit="1" customWidth="1"/>
    <col min="2206" max="2208" width="12.85546875" style="137" bestFit="1" customWidth="1"/>
    <col min="2209" max="2209" width="13.85546875" style="137" bestFit="1" customWidth="1"/>
    <col min="2210" max="2211" width="12.85546875" style="137" bestFit="1" customWidth="1"/>
    <col min="2212" max="2212" width="11" style="137" bestFit="1" customWidth="1"/>
    <col min="2213" max="2213" width="13.85546875" style="137" bestFit="1" customWidth="1"/>
    <col min="2214" max="2214" width="14.85546875" style="137" bestFit="1" customWidth="1"/>
    <col min="2215" max="2215" width="17.7109375" style="137" bestFit="1" customWidth="1"/>
    <col min="2216" max="2216" width="15.140625" style="137" bestFit="1" customWidth="1"/>
    <col min="2217" max="2217" width="16.7109375" style="137" bestFit="1" customWidth="1"/>
    <col min="2218" max="2218" width="15.7109375" style="137" bestFit="1" customWidth="1"/>
    <col min="2219" max="2219" width="17.7109375" style="137" bestFit="1" customWidth="1"/>
    <col min="2220" max="2220" width="15.7109375" style="137" bestFit="1" customWidth="1"/>
    <col min="2221" max="2221" width="18" style="137" bestFit="1" customWidth="1"/>
    <col min="2222" max="2222" width="13.140625" style="137" bestFit="1" customWidth="1"/>
    <col min="2223" max="2223" width="17.7109375" style="137" bestFit="1" customWidth="1"/>
    <col min="2224" max="2224" width="15.140625" style="137" bestFit="1" customWidth="1"/>
    <col min="2225" max="2225" width="18" style="137" bestFit="1" customWidth="1"/>
    <col min="2226" max="2226" width="15.7109375" style="137" bestFit="1" customWidth="1"/>
    <col min="2227" max="2228" width="15.140625" style="137" bestFit="1" customWidth="1"/>
    <col min="2229" max="2229" width="15.7109375" style="137" bestFit="1" customWidth="1"/>
    <col min="2230" max="2230" width="12.85546875" style="137" customWidth="1"/>
    <col min="2231" max="2231" width="17.7109375" style="137" bestFit="1" customWidth="1"/>
    <col min="2232" max="2232" width="15.85546875" style="137" bestFit="1" customWidth="1"/>
    <col min="2233" max="2233" width="18" style="137" bestFit="1" customWidth="1"/>
    <col min="2234" max="2234" width="10.5703125" style="137" bestFit="1" customWidth="1"/>
    <col min="2235" max="2235" width="17.7109375" style="137" bestFit="1" customWidth="1"/>
    <col min="2236" max="2236" width="15.140625" style="137" bestFit="1" customWidth="1"/>
    <col min="2237" max="2237" width="18" style="137" bestFit="1" customWidth="1"/>
    <col min="2238" max="2238" width="15.7109375" style="137" bestFit="1" customWidth="1"/>
    <col min="2239" max="2239" width="17.7109375" style="137" bestFit="1" customWidth="1"/>
    <col min="2240" max="2240" width="15.7109375" style="137" bestFit="1" customWidth="1"/>
    <col min="2241" max="2241" width="18" style="137" bestFit="1" customWidth="1"/>
    <col min="2242" max="2242" width="12.85546875" style="137" bestFit="1" customWidth="1"/>
    <col min="2243" max="2243" width="12.42578125" style="137" bestFit="1" customWidth="1"/>
    <col min="2244" max="2244" width="10.7109375" style="137" bestFit="1" customWidth="1"/>
    <col min="2245" max="2245" width="10.140625" style="137" customWidth="1"/>
    <col min="2246" max="2246" width="13.140625" style="137" bestFit="1" customWidth="1"/>
    <col min="2247" max="2250" width="0" style="137" hidden="1" customWidth="1"/>
    <col min="2251" max="2251" width="15.140625" style="137" bestFit="1" customWidth="1"/>
    <col min="2252" max="2252" width="13" style="137" bestFit="1" customWidth="1"/>
    <col min="2253" max="2253" width="15.28515625" style="137" bestFit="1" customWidth="1"/>
    <col min="2254" max="2254" width="12.85546875" style="137" bestFit="1" customWidth="1"/>
    <col min="2255" max="2258" width="0" style="137" hidden="1" customWidth="1"/>
    <col min="2259" max="2260" width="17.7109375" style="137" bestFit="1" customWidth="1"/>
    <col min="2261" max="2261" width="18.85546875" style="137" bestFit="1" customWidth="1"/>
    <col min="2262" max="2262" width="12.85546875" style="137" bestFit="1" customWidth="1"/>
    <col min="2263" max="2263" width="17.7109375" style="137" bestFit="1" customWidth="1"/>
    <col min="2264" max="2264" width="12.5703125" style="137" bestFit="1" customWidth="1"/>
    <col min="2265" max="2265" width="18" style="137" bestFit="1" customWidth="1"/>
    <col min="2266" max="2266" width="13" style="137" customWidth="1"/>
    <col min="2267" max="2267" width="15.140625" style="137" bestFit="1" customWidth="1"/>
    <col min="2268" max="2268" width="13" style="137" bestFit="1" customWidth="1"/>
    <col min="2269" max="2269" width="16.7109375" style="137" bestFit="1" customWidth="1"/>
    <col min="2270" max="2270" width="13.140625" style="137" bestFit="1" customWidth="1"/>
    <col min="2271" max="2273" width="12.140625" style="137" customWidth="1"/>
    <col min="2274" max="2275" width="14" style="137" customWidth="1"/>
    <col min="2276" max="2276" width="26.28515625" style="137" customWidth="1"/>
    <col min="2277" max="2277" width="15.42578125" style="137" bestFit="1" customWidth="1"/>
    <col min="2278" max="2278" width="11.140625" style="137" bestFit="1" customWidth="1"/>
    <col min="2279" max="2279" width="9.140625" style="137"/>
    <col min="2280" max="2280" width="9.28515625" style="137" bestFit="1" customWidth="1"/>
    <col min="2281" max="2428" width="9.140625" style="137"/>
    <col min="2429" max="2429" width="6" style="137" bestFit="1" customWidth="1"/>
    <col min="2430" max="2430" width="23.7109375" style="137" customWidth="1"/>
    <col min="2431" max="2431" width="19.5703125" style="137" bestFit="1" customWidth="1"/>
    <col min="2432" max="2432" width="19.7109375" style="137" bestFit="1" customWidth="1"/>
    <col min="2433" max="2433" width="18.85546875" style="137" bestFit="1" customWidth="1"/>
    <col min="2434" max="2434" width="12.85546875" style="137" bestFit="1" customWidth="1"/>
    <col min="2435" max="2435" width="17.7109375" style="137" bestFit="1" customWidth="1"/>
    <col min="2436" max="2436" width="17.5703125" style="137" bestFit="1" customWidth="1"/>
    <col min="2437" max="2437" width="18.85546875" style="137" bestFit="1" customWidth="1"/>
    <col min="2438" max="2438" width="12.42578125" style="137" bestFit="1" customWidth="1"/>
    <col min="2439" max="2439" width="15.85546875" style="137" bestFit="1" customWidth="1"/>
    <col min="2440" max="2440" width="17.7109375" style="137" bestFit="1" customWidth="1"/>
    <col min="2441" max="2441" width="18" style="137" bestFit="1" customWidth="1"/>
    <col min="2442" max="2442" width="13.5703125" style="137" customWidth="1"/>
    <col min="2443" max="2443" width="15.85546875" style="137" bestFit="1" customWidth="1"/>
    <col min="2444" max="2444" width="15.140625" style="137" bestFit="1" customWidth="1"/>
    <col min="2445" max="2445" width="18" style="137" bestFit="1" customWidth="1"/>
    <col min="2446" max="2446" width="13.140625" style="137" bestFit="1" customWidth="1"/>
    <col min="2447" max="2447" width="17.7109375" style="137" bestFit="1" customWidth="1"/>
    <col min="2448" max="2448" width="15.85546875" style="137" customWidth="1"/>
    <col min="2449" max="2449" width="18" style="137" bestFit="1" customWidth="1"/>
    <col min="2450" max="2450" width="13.5703125" style="137" customWidth="1"/>
    <col min="2451" max="2451" width="15.140625" style="137" bestFit="1" customWidth="1"/>
    <col min="2452" max="2452" width="12.85546875" style="137" bestFit="1" customWidth="1"/>
    <col min="2453" max="2453" width="15.28515625" style="137" bestFit="1" customWidth="1"/>
    <col min="2454" max="2454" width="14.85546875" style="137" bestFit="1" customWidth="1"/>
    <col min="2455" max="2456" width="17.5703125" style="137" bestFit="1" customWidth="1"/>
    <col min="2457" max="2457" width="11.140625" style="137" bestFit="1" customWidth="1"/>
    <col min="2458" max="2458" width="13.42578125" style="137" customWidth="1"/>
    <col min="2459" max="2459" width="17.7109375" style="137" bestFit="1" customWidth="1"/>
    <col min="2460" max="2460" width="17.5703125" style="137" bestFit="1" customWidth="1"/>
    <col min="2461" max="2461" width="18" style="137" bestFit="1" customWidth="1"/>
    <col min="2462" max="2464" width="12.85546875" style="137" bestFit="1" customWidth="1"/>
    <col min="2465" max="2465" width="13.85546875" style="137" bestFit="1" customWidth="1"/>
    <col min="2466" max="2467" width="12.85546875" style="137" bestFit="1" customWidth="1"/>
    <col min="2468" max="2468" width="11" style="137" bestFit="1" customWidth="1"/>
    <col min="2469" max="2469" width="13.85546875" style="137" bestFit="1" customWidth="1"/>
    <col min="2470" max="2470" width="14.85546875" style="137" bestFit="1" customWidth="1"/>
    <col min="2471" max="2471" width="17.7109375" style="137" bestFit="1" customWidth="1"/>
    <col min="2472" max="2472" width="15.140625" style="137" bestFit="1" customWidth="1"/>
    <col min="2473" max="2473" width="16.7109375" style="137" bestFit="1" customWidth="1"/>
    <col min="2474" max="2474" width="15.7109375" style="137" bestFit="1" customWidth="1"/>
    <col min="2475" max="2475" width="17.7109375" style="137" bestFit="1" customWidth="1"/>
    <col min="2476" max="2476" width="15.7109375" style="137" bestFit="1" customWidth="1"/>
    <col min="2477" max="2477" width="18" style="137" bestFit="1" customWidth="1"/>
    <col min="2478" max="2478" width="13.140625" style="137" bestFit="1" customWidth="1"/>
    <col min="2479" max="2479" width="17.7109375" style="137" bestFit="1" customWidth="1"/>
    <col min="2480" max="2480" width="15.140625" style="137" bestFit="1" customWidth="1"/>
    <col min="2481" max="2481" width="18" style="137" bestFit="1" customWidth="1"/>
    <col min="2482" max="2482" width="15.7109375" style="137" bestFit="1" customWidth="1"/>
    <col min="2483" max="2484" width="15.140625" style="137" bestFit="1" customWidth="1"/>
    <col min="2485" max="2485" width="15.7109375" style="137" bestFit="1" customWidth="1"/>
    <col min="2486" max="2486" width="12.85546875" style="137" customWidth="1"/>
    <col min="2487" max="2487" width="17.7109375" style="137" bestFit="1" customWidth="1"/>
    <col min="2488" max="2488" width="15.85546875" style="137" bestFit="1" customWidth="1"/>
    <col min="2489" max="2489" width="18" style="137" bestFit="1" customWidth="1"/>
    <col min="2490" max="2490" width="10.5703125" style="137" bestFit="1" customWidth="1"/>
    <col min="2491" max="2491" width="17.7109375" style="137" bestFit="1" customWidth="1"/>
    <col min="2492" max="2492" width="15.140625" style="137" bestFit="1" customWidth="1"/>
    <col min="2493" max="2493" width="18" style="137" bestFit="1" customWidth="1"/>
    <col min="2494" max="2494" width="15.7109375" style="137" bestFit="1" customWidth="1"/>
    <col min="2495" max="2495" width="17.7109375" style="137" bestFit="1" customWidth="1"/>
    <col min="2496" max="2496" width="15.7109375" style="137" bestFit="1" customWidth="1"/>
    <col min="2497" max="2497" width="18" style="137" bestFit="1" customWidth="1"/>
    <col min="2498" max="2498" width="12.85546875" style="137" bestFit="1" customWidth="1"/>
    <col min="2499" max="2499" width="12.42578125" style="137" bestFit="1" customWidth="1"/>
    <col min="2500" max="2500" width="10.7109375" style="137" bestFit="1" customWidth="1"/>
    <col min="2501" max="2501" width="10.140625" style="137" customWidth="1"/>
    <col min="2502" max="2502" width="13.140625" style="137" bestFit="1" customWidth="1"/>
    <col min="2503" max="2506" width="0" style="137" hidden="1" customWidth="1"/>
    <col min="2507" max="2507" width="15.140625" style="137" bestFit="1" customWidth="1"/>
    <col min="2508" max="2508" width="13" style="137" bestFit="1" customWidth="1"/>
    <col min="2509" max="2509" width="15.28515625" style="137" bestFit="1" customWidth="1"/>
    <col min="2510" max="2510" width="12.85546875" style="137" bestFit="1" customWidth="1"/>
    <col min="2511" max="2514" width="0" style="137" hidden="1" customWidth="1"/>
    <col min="2515" max="2516" width="17.7109375" style="137" bestFit="1" customWidth="1"/>
    <col min="2517" max="2517" width="18.85546875" style="137" bestFit="1" customWidth="1"/>
    <col min="2518" max="2518" width="12.85546875" style="137" bestFit="1" customWidth="1"/>
    <col min="2519" max="2519" width="17.7109375" style="137" bestFit="1" customWidth="1"/>
    <col min="2520" max="2520" width="12.5703125" style="137" bestFit="1" customWidth="1"/>
    <col min="2521" max="2521" width="18" style="137" bestFit="1" customWidth="1"/>
    <col min="2522" max="2522" width="13" style="137" customWidth="1"/>
    <col min="2523" max="2523" width="15.140625" style="137" bestFit="1" customWidth="1"/>
    <col min="2524" max="2524" width="13" style="137" bestFit="1" customWidth="1"/>
    <col min="2525" max="2525" width="16.7109375" style="137" bestFit="1" customWidth="1"/>
    <col min="2526" max="2526" width="13.140625" style="137" bestFit="1" customWidth="1"/>
    <col min="2527" max="2529" width="12.140625" style="137" customWidth="1"/>
    <col min="2530" max="2531" width="14" style="137" customWidth="1"/>
    <col min="2532" max="2532" width="26.28515625" style="137" customWidth="1"/>
    <col min="2533" max="2533" width="15.42578125" style="137" bestFit="1" customWidth="1"/>
    <col min="2534" max="2534" width="11.140625" style="137" bestFit="1" customWidth="1"/>
    <col min="2535" max="2535" width="9.140625" style="137"/>
    <col min="2536" max="2536" width="9.28515625" style="137" bestFit="1" customWidth="1"/>
    <col min="2537" max="2684" width="9.140625" style="137"/>
    <col min="2685" max="2685" width="6" style="137" bestFit="1" customWidth="1"/>
    <col min="2686" max="2686" width="23.7109375" style="137" customWidth="1"/>
    <col min="2687" max="2687" width="19.5703125" style="137" bestFit="1" customWidth="1"/>
    <col min="2688" max="2688" width="19.7109375" style="137" bestFit="1" customWidth="1"/>
    <col min="2689" max="2689" width="18.85546875" style="137" bestFit="1" customWidth="1"/>
    <col min="2690" max="2690" width="12.85546875" style="137" bestFit="1" customWidth="1"/>
    <col min="2691" max="2691" width="17.7109375" style="137" bestFit="1" customWidth="1"/>
    <col min="2692" max="2692" width="17.5703125" style="137" bestFit="1" customWidth="1"/>
    <col min="2693" max="2693" width="18.85546875" style="137" bestFit="1" customWidth="1"/>
    <col min="2694" max="2694" width="12.42578125" style="137" bestFit="1" customWidth="1"/>
    <col min="2695" max="2695" width="15.85546875" style="137" bestFit="1" customWidth="1"/>
    <col min="2696" max="2696" width="17.7109375" style="137" bestFit="1" customWidth="1"/>
    <col min="2697" max="2697" width="18" style="137" bestFit="1" customWidth="1"/>
    <col min="2698" max="2698" width="13.5703125" style="137" customWidth="1"/>
    <col min="2699" max="2699" width="15.85546875" style="137" bestFit="1" customWidth="1"/>
    <col min="2700" max="2700" width="15.140625" style="137" bestFit="1" customWidth="1"/>
    <col min="2701" max="2701" width="18" style="137" bestFit="1" customWidth="1"/>
    <col min="2702" max="2702" width="13.140625" style="137" bestFit="1" customWidth="1"/>
    <col min="2703" max="2703" width="17.7109375" style="137" bestFit="1" customWidth="1"/>
    <col min="2704" max="2704" width="15.85546875" style="137" customWidth="1"/>
    <col min="2705" max="2705" width="18" style="137" bestFit="1" customWidth="1"/>
    <col min="2706" max="2706" width="13.5703125" style="137" customWidth="1"/>
    <col min="2707" max="2707" width="15.140625" style="137" bestFit="1" customWidth="1"/>
    <col min="2708" max="2708" width="12.85546875" style="137" bestFit="1" customWidth="1"/>
    <col min="2709" max="2709" width="15.28515625" style="137" bestFit="1" customWidth="1"/>
    <col min="2710" max="2710" width="14.85546875" style="137" bestFit="1" customWidth="1"/>
    <col min="2711" max="2712" width="17.5703125" style="137" bestFit="1" customWidth="1"/>
    <col min="2713" max="2713" width="11.140625" style="137" bestFit="1" customWidth="1"/>
    <col min="2714" max="2714" width="13.42578125" style="137" customWidth="1"/>
    <col min="2715" max="2715" width="17.7109375" style="137" bestFit="1" customWidth="1"/>
    <col min="2716" max="2716" width="17.5703125" style="137" bestFit="1" customWidth="1"/>
    <col min="2717" max="2717" width="18" style="137" bestFit="1" customWidth="1"/>
    <col min="2718" max="2720" width="12.85546875" style="137" bestFit="1" customWidth="1"/>
    <col min="2721" max="2721" width="13.85546875" style="137" bestFit="1" customWidth="1"/>
    <col min="2722" max="2723" width="12.85546875" style="137" bestFit="1" customWidth="1"/>
    <col min="2724" max="2724" width="11" style="137" bestFit="1" customWidth="1"/>
    <col min="2725" max="2725" width="13.85546875" style="137" bestFit="1" customWidth="1"/>
    <col min="2726" max="2726" width="14.85546875" style="137" bestFit="1" customWidth="1"/>
    <col min="2727" max="2727" width="17.7109375" style="137" bestFit="1" customWidth="1"/>
    <col min="2728" max="2728" width="15.140625" style="137" bestFit="1" customWidth="1"/>
    <col min="2729" max="2729" width="16.7109375" style="137" bestFit="1" customWidth="1"/>
    <col min="2730" max="2730" width="15.7109375" style="137" bestFit="1" customWidth="1"/>
    <col min="2731" max="2731" width="17.7109375" style="137" bestFit="1" customWidth="1"/>
    <col min="2732" max="2732" width="15.7109375" style="137" bestFit="1" customWidth="1"/>
    <col min="2733" max="2733" width="18" style="137" bestFit="1" customWidth="1"/>
    <col min="2734" max="2734" width="13.140625" style="137" bestFit="1" customWidth="1"/>
    <col min="2735" max="2735" width="17.7109375" style="137" bestFit="1" customWidth="1"/>
    <col min="2736" max="2736" width="15.140625" style="137" bestFit="1" customWidth="1"/>
    <col min="2737" max="2737" width="18" style="137" bestFit="1" customWidth="1"/>
    <col min="2738" max="2738" width="15.7109375" style="137" bestFit="1" customWidth="1"/>
    <col min="2739" max="2740" width="15.140625" style="137" bestFit="1" customWidth="1"/>
    <col min="2741" max="2741" width="15.7109375" style="137" bestFit="1" customWidth="1"/>
    <col min="2742" max="2742" width="12.85546875" style="137" customWidth="1"/>
    <col min="2743" max="2743" width="17.7109375" style="137" bestFit="1" customWidth="1"/>
    <col min="2744" max="2744" width="15.85546875" style="137" bestFit="1" customWidth="1"/>
    <col min="2745" max="2745" width="18" style="137" bestFit="1" customWidth="1"/>
    <col min="2746" max="2746" width="10.5703125" style="137" bestFit="1" customWidth="1"/>
    <col min="2747" max="2747" width="17.7109375" style="137" bestFit="1" customWidth="1"/>
    <col min="2748" max="2748" width="15.140625" style="137" bestFit="1" customWidth="1"/>
    <col min="2749" max="2749" width="18" style="137" bestFit="1" customWidth="1"/>
    <col min="2750" max="2750" width="15.7109375" style="137" bestFit="1" customWidth="1"/>
    <col min="2751" max="2751" width="17.7109375" style="137" bestFit="1" customWidth="1"/>
    <col min="2752" max="2752" width="15.7109375" style="137" bestFit="1" customWidth="1"/>
    <col min="2753" max="2753" width="18" style="137" bestFit="1" customWidth="1"/>
    <col min="2754" max="2754" width="12.85546875" style="137" bestFit="1" customWidth="1"/>
    <col min="2755" max="2755" width="12.42578125" style="137" bestFit="1" customWidth="1"/>
    <col min="2756" max="2756" width="10.7109375" style="137" bestFit="1" customWidth="1"/>
    <col min="2757" max="2757" width="10.140625" style="137" customWidth="1"/>
    <col min="2758" max="2758" width="13.140625" style="137" bestFit="1" customWidth="1"/>
    <col min="2759" max="2762" width="0" style="137" hidden="1" customWidth="1"/>
    <col min="2763" max="2763" width="15.140625" style="137" bestFit="1" customWidth="1"/>
    <col min="2764" max="2764" width="13" style="137" bestFit="1" customWidth="1"/>
    <col min="2765" max="2765" width="15.28515625" style="137" bestFit="1" customWidth="1"/>
    <col min="2766" max="2766" width="12.85546875" style="137" bestFit="1" customWidth="1"/>
    <col min="2767" max="2770" width="0" style="137" hidden="1" customWidth="1"/>
    <col min="2771" max="2772" width="17.7109375" style="137" bestFit="1" customWidth="1"/>
    <col min="2773" max="2773" width="18.85546875" style="137" bestFit="1" customWidth="1"/>
    <col min="2774" max="2774" width="12.85546875" style="137" bestFit="1" customWidth="1"/>
    <col min="2775" max="2775" width="17.7109375" style="137" bestFit="1" customWidth="1"/>
    <col min="2776" max="2776" width="12.5703125" style="137" bestFit="1" customWidth="1"/>
    <col min="2777" max="2777" width="18" style="137" bestFit="1" customWidth="1"/>
    <col min="2778" max="2778" width="13" style="137" customWidth="1"/>
    <col min="2779" max="2779" width="15.140625" style="137" bestFit="1" customWidth="1"/>
    <col min="2780" max="2780" width="13" style="137" bestFit="1" customWidth="1"/>
    <col min="2781" max="2781" width="16.7109375" style="137" bestFit="1" customWidth="1"/>
    <col min="2782" max="2782" width="13.140625" style="137" bestFit="1" customWidth="1"/>
    <col min="2783" max="2785" width="12.140625" style="137" customWidth="1"/>
    <col min="2786" max="2787" width="14" style="137" customWidth="1"/>
    <col min="2788" max="2788" width="26.28515625" style="137" customWidth="1"/>
    <col min="2789" max="2789" width="15.42578125" style="137" bestFit="1" customWidth="1"/>
    <col min="2790" max="2790" width="11.140625" style="137" bestFit="1" customWidth="1"/>
    <col min="2791" max="2791" width="9.140625" style="137"/>
    <col min="2792" max="2792" width="9.28515625" style="137" bestFit="1" customWidth="1"/>
    <col min="2793" max="2940" width="9.140625" style="137"/>
    <col min="2941" max="2941" width="6" style="137" bestFit="1" customWidth="1"/>
    <col min="2942" max="2942" width="23.7109375" style="137" customWidth="1"/>
    <col min="2943" max="2943" width="19.5703125" style="137" bestFit="1" customWidth="1"/>
    <col min="2944" max="2944" width="19.7109375" style="137" bestFit="1" customWidth="1"/>
    <col min="2945" max="2945" width="18.85546875" style="137" bestFit="1" customWidth="1"/>
    <col min="2946" max="2946" width="12.85546875" style="137" bestFit="1" customWidth="1"/>
    <col min="2947" max="2947" width="17.7109375" style="137" bestFit="1" customWidth="1"/>
    <col min="2948" max="2948" width="17.5703125" style="137" bestFit="1" customWidth="1"/>
    <col min="2949" max="2949" width="18.85546875" style="137" bestFit="1" customWidth="1"/>
    <col min="2950" max="2950" width="12.42578125" style="137" bestFit="1" customWidth="1"/>
    <col min="2951" max="2951" width="15.85546875" style="137" bestFit="1" customWidth="1"/>
    <col min="2952" max="2952" width="17.7109375" style="137" bestFit="1" customWidth="1"/>
    <col min="2953" max="2953" width="18" style="137" bestFit="1" customWidth="1"/>
    <col min="2954" max="2954" width="13.5703125" style="137" customWidth="1"/>
    <col min="2955" max="2955" width="15.85546875" style="137" bestFit="1" customWidth="1"/>
    <col min="2956" max="2956" width="15.140625" style="137" bestFit="1" customWidth="1"/>
    <col min="2957" max="2957" width="18" style="137" bestFit="1" customWidth="1"/>
    <col min="2958" max="2958" width="13.140625" style="137" bestFit="1" customWidth="1"/>
    <col min="2959" max="2959" width="17.7109375" style="137" bestFit="1" customWidth="1"/>
    <col min="2960" max="2960" width="15.85546875" style="137" customWidth="1"/>
    <col min="2961" max="2961" width="18" style="137" bestFit="1" customWidth="1"/>
    <col min="2962" max="2962" width="13.5703125" style="137" customWidth="1"/>
    <col min="2963" max="2963" width="15.140625" style="137" bestFit="1" customWidth="1"/>
    <col min="2964" max="2964" width="12.85546875" style="137" bestFit="1" customWidth="1"/>
    <col min="2965" max="2965" width="15.28515625" style="137" bestFit="1" customWidth="1"/>
    <col min="2966" max="2966" width="14.85546875" style="137" bestFit="1" customWidth="1"/>
    <col min="2967" max="2968" width="17.5703125" style="137" bestFit="1" customWidth="1"/>
    <col min="2969" max="2969" width="11.140625" style="137" bestFit="1" customWidth="1"/>
    <col min="2970" max="2970" width="13.42578125" style="137" customWidth="1"/>
    <col min="2971" max="2971" width="17.7109375" style="137" bestFit="1" customWidth="1"/>
    <col min="2972" max="2972" width="17.5703125" style="137" bestFit="1" customWidth="1"/>
    <col min="2973" max="2973" width="18" style="137" bestFit="1" customWidth="1"/>
    <col min="2974" max="2976" width="12.85546875" style="137" bestFit="1" customWidth="1"/>
    <col min="2977" max="2977" width="13.85546875" style="137" bestFit="1" customWidth="1"/>
    <col min="2978" max="2979" width="12.85546875" style="137" bestFit="1" customWidth="1"/>
    <col min="2980" max="2980" width="11" style="137" bestFit="1" customWidth="1"/>
    <col min="2981" max="2981" width="13.85546875" style="137" bestFit="1" customWidth="1"/>
    <col min="2982" max="2982" width="14.85546875" style="137" bestFit="1" customWidth="1"/>
    <col min="2983" max="2983" width="17.7109375" style="137" bestFit="1" customWidth="1"/>
    <col min="2984" max="2984" width="15.140625" style="137" bestFit="1" customWidth="1"/>
    <col min="2985" max="2985" width="16.7109375" style="137" bestFit="1" customWidth="1"/>
    <col min="2986" max="2986" width="15.7109375" style="137" bestFit="1" customWidth="1"/>
    <col min="2987" max="2987" width="17.7109375" style="137" bestFit="1" customWidth="1"/>
    <col min="2988" max="2988" width="15.7109375" style="137" bestFit="1" customWidth="1"/>
    <col min="2989" max="2989" width="18" style="137" bestFit="1" customWidth="1"/>
    <col min="2990" max="2990" width="13.140625" style="137" bestFit="1" customWidth="1"/>
    <col min="2991" max="2991" width="17.7109375" style="137" bestFit="1" customWidth="1"/>
    <col min="2992" max="2992" width="15.140625" style="137" bestFit="1" customWidth="1"/>
    <col min="2993" max="2993" width="18" style="137" bestFit="1" customWidth="1"/>
    <col min="2994" max="2994" width="15.7109375" style="137" bestFit="1" customWidth="1"/>
    <col min="2995" max="2996" width="15.140625" style="137" bestFit="1" customWidth="1"/>
    <col min="2997" max="2997" width="15.7109375" style="137" bestFit="1" customWidth="1"/>
    <col min="2998" max="2998" width="12.85546875" style="137" customWidth="1"/>
    <col min="2999" max="2999" width="17.7109375" style="137" bestFit="1" customWidth="1"/>
    <col min="3000" max="3000" width="15.85546875" style="137" bestFit="1" customWidth="1"/>
    <col min="3001" max="3001" width="18" style="137" bestFit="1" customWidth="1"/>
    <col min="3002" max="3002" width="10.5703125" style="137" bestFit="1" customWidth="1"/>
    <col min="3003" max="3003" width="17.7109375" style="137" bestFit="1" customWidth="1"/>
    <col min="3004" max="3004" width="15.140625" style="137" bestFit="1" customWidth="1"/>
    <col min="3005" max="3005" width="18" style="137" bestFit="1" customWidth="1"/>
    <col min="3006" max="3006" width="15.7109375" style="137" bestFit="1" customWidth="1"/>
    <col min="3007" max="3007" width="17.7109375" style="137" bestFit="1" customWidth="1"/>
    <col min="3008" max="3008" width="15.7109375" style="137" bestFit="1" customWidth="1"/>
    <col min="3009" max="3009" width="18" style="137" bestFit="1" customWidth="1"/>
    <col min="3010" max="3010" width="12.85546875" style="137" bestFit="1" customWidth="1"/>
    <col min="3011" max="3011" width="12.42578125" style="137" bestFit="1" customWidth="1"/>
    <col min="3012" max="3012" width="10.7109375" style="137" bestFit="1" customWidth="1"/>
    <col min="3013" max="3013" width="10.140625" style="137" customWidth="1"/>
    <col min="3014" max="3014" width="13.140625" style="137" bestFit="1" customWidth="1"/>
    <col min="3015" max="3018" width="0" style="137" hidden="1" customWidth="1"/>
    <col min="3019" max="3019" width="15.140625" style="137" bestFit="1" customWidth="1"/>
    <col min="3020" max="3020" width="13" style="137" bestFit="1" customWidth="1"/>
    <col min="3021" max="3021" width="15.28515625" style="137" bestFit="1" customWidth="1"/>
    <col min="3022" max="3022" width="12.85546875" style="137" bestFit="1" customWidth="1"/>
    <col min="3023" max="3026" width="0" style="137" hidden="1" customWidth="1"/>
    <col min="3027" max="3028" width="17.7109375" style="137" bestFit="1" customWidth="1"/>
    <col min="3029" max="3029" width="18.85546875" style="137" bestFit="1" customWidth="1"/>
    <col min="3030" max="3030" width="12.85546875" style="137" bestFit="1" customWidth="1"/>
    <col min="3031" max="3031" width="17.7109375" style="137" bestFit="1" customWidth="1"/>
    <col min="3032" max="3032" width="12.5703125" style="137" bestFit="1" customWidth="1"/>
    <col min="3033" max="3033" width="18" style="137" bestFit="1" customWidth="1"/>
    <col min="3034" max="3034" width="13" style="137" customWidth="1"/>
    <col min="3035" max="3035" width="15.140625" style="137" bestFit="1" customWidth="1"/>
    <col min="3036" max="3036" width="13" style="137" bestFit="1" customWidth="1"/>
    <col min="3037" max="3037" width="16.7109375" style="137" bestFit="1" customWidth="1"/>
    <col min="3038" max="3038" width="13.140625" style="137" bestFit="1" customWidth="1"/>
    <col min="3039" max="3041" width="12.140625" style="137" customWidth="1"/>
    <col min="3042" max="3043" width="14" style="137" customWidth="1"/>
    <col min="3044" max="3044" width="26.28515625" style="137" customWidth="1"/>
    <col min="3045" max="3045" width="15.42578125" style="137" bestFit="1" customWidth="1"/>
    <col min="3046" max="3046" width="11.140625" style="137" bestFit="1" customWidth="1"/>
    <col min="3047" max="3047" width="9.140625" style="137"/>
    <col min="3048" max="3048" width="9.28515625" style="137" bestFit="1" customWidth="1"/>
    <col min="3049" max="3196" width="9.140625" style="137"/>
    <col min="3197" max="3197" width="6" style="137" bestFit="1" customWidth="1"/>
    <col min="3198" max="3198" width="23.7109375" style="137" customWidth="1"/>
    <col min="3199" max="3199" width="19.5703125" style="137" bestFit="1" customWidth="1"/>
    <col min="3200" max="3200" width="19.7109375" style="137" bestFit="1" customWidth="1"/>
    <col min="3201" max="3201" width="18.85546875" style="137" bestFit="1" customWidth="1"/>
    <col min="3202" max="3202" width="12.85546875" style="137" bestFit="1" customWidth="1"/>
    <col min="3203" max="3203" width="17.7109375" style="137" bestFit="1" customWidth="1"/>
    <col min="3204" max="3204" width="17.5703125" style="137" bestFit="1" customWidth="1"/>
    <col min="3205" max="3205" width="18.85546875" style="137" bestFit="1" customWidth="1"/>
    <col min="3206" max="3206" width="12.42578125" style="137" bestFit="1" customWidth="1"/>
    <col min="3207" max="3207" width="15.85546875" style="137" bestFit="1" customWidth="1"/>
    <col min="3208" max="3208" width="17.7109375" style="137" bestFit="1" customWidth="1"/>
    <col min="3209" max="3209" width="18" style="137" bestFit="1" customWidth="1"/>
    <col min="3210" max="3210" width="13.5703125" style="137" customWidth="1"/>
    <col min="3211" max="3211" width="15.85546875" style="137" bestFit="1" customWidth="1"/>
    <col min="3212" max="3212" width="15.140625" style="137" bestFit="1" customWidth="1"/>
    <col min="3213" max="3213" width="18" style="137" bestFit="1" customWidth="1"/>
    <col min="3214" max="3214" width="13.140625" style="137" bestFit="1" customWidth="1"/>
    <col min="3215" max="3215" width="17.7109375" style="137" bestFit="1" customWidth="1"/>
    <col min="3216" max="3216" width="15.85546875" style="137" customWidth="1"/>
    <col min="3217" max="3217" width="18" style="137" bestFit="1" customWidth="1"/>
    <col min="3218" max="3218" width="13.5703125" style="137" customWidth="1"/>
    <col min="3219" max="3219" width="15.140625" style="137" bestFit="1" customWidth="1"/>
    <col min="3220" max="3220" width="12.85546875" style="137" bestFit="1" customWidth="1"/>
    <col min="3221" max="3221" width="15.28515625" style="137" bestFit="1" customWidth="1"/>
    <col min="3222" max="3222" width="14.85546875" style="137" bestFit="1" customWidth="1"/>
    <col min="3223" max="3224" width="17.5703125" style="137" bestFit="1" customWidth="1"/>
    <col min="3225" max="3225" width="11.140625" style="137" bestFit="1" customWidth="1"/>
    <col min="3226" max="3226" width="13.42578125" style="137" customWidth="1"/>
    <col min="3227" max="3227" width="17.7109375" style="137" bestFit="1" customWidth="1"/>
    <col min="3228" max="3228" width="17.5703125" style="137" bestFit="1" customWidth="1"/>
    <col min="3229" max="3229" width="18" style="137" bestFit="1" customWidth="1"/>
    <col min="3230" max="3232" width="12.85546875" style="137" bestFit="1" customWidth="1"/>
    <col min="3233" max="3233" width="13.85546875" style="137" bestFit="1" customWidth="1"/>
    <col min="3234" max="3235" width="12.85546875" style="137" bestFit="1" customWidth="1"/>
    <col min="3236" max="3236" width="11" style="137" bestFit="1" customWidth="1"/>
    <col min="3237" max="3237" width="13.85546875" style="137" bestFit="1" customWidth="1"/>
    <col min="3238" max="3238" width="14.85546875" style="137" bestFit="1" customWidth="1"/>
    <col min="3239" max="3239" width="17.7109375" style="137" bestFit="1" customWidth="1"/>
    <col min="3240" max="3240" width="15.140625" style="137" bestFit="1" customWidth="1"/>
    <col min="3241" max="3241" width="16.7109375" style="137" bestFit="1" customWidth="1"/>
    <col min="3242" max="3242" width="15.7109375" style="137" bestFit="1" customWidth="1"/>
    <col min="3243" max="3243" width="17.7109375" style="137" bestFit="1" customWidth="1"/>
    <col min="3244" max="3244" width="15.7109375" style="137" bestFit="1" customWidth="1"/>
    <col min="3245" max="3245" width="18" style="137" bestFit="1" customWidth="1"/>
    <col min="3246" max="3246" width="13.140625" style="137" bestFit="1" customWidth="1"/>
    <col min="3247" max="3247" width="17.7109375" style="137" bestFit="1" customWidth="1"/>
    <col min="3248" max="3248" width="15.140625" style="137" bestFit="1" customWidth="1"/>
    <col min="3249" max="3249" width="18" style="137" bestFit="1" customWidth="1"/>
    <col min="3250" max="3250" width="15.7109375" style="137" bestFit="1" customWidth="1"/>
    <col min="3251" max="3252" width="15.140625" style="137" bestFit="1" customWidth="1"/>
    <col min="3253" max="3253" width="15.7109375" style="137" bestFit="1" customWidth="1"/>
    <col min="3254" max="3254" width="12.85546875" style="137" customWidth="1"/>
    <col min="3255" max="3255" width="17.7109375" style="137" bestFit="1" customWidth="1"/>
    <col min="3256" max="3256" width="15.85546875" style="137" bestFit="1" customWidth="1"/>
    <col min="3257" max="3257" width="18" style="137" bestFit="1" customWidth="1"/>
    <col min="3258" max="3258" width="10.5703125" style="137" bestFit="1" customWidth="1"/>
    <col min="3259" max="3259" width="17.7109375" style="137" bestFit="1" customWidth="1"/>
    <col min="3260" max="3260" width="15.140625" style="137" bestFit="1" customWidth="1"/>
    <col min="3261" max="3261" width="18" style="137" bestFit="1" customWidth="1"/>
    <col min="3262" max="3262" width="15.7109375" style="137" bestFit="1" customWidth="1"/>
    <col min="3263" max="3263" width="17.7109375" style="137" bestFit="1" customWidth="1"/>
    <col min="3264" max="3264" width="15.7109375" style="137" bestFit="1" customWidth="1"/>
    <col min="3265" max="3265" width="18" style="137" bestFit="1" customWidth="1"/>
    <col min="3266" max="3266" width="12.85546875" style="137" bestFit="1" customWidth="1"/>
    <col min="3267" max="3267" width="12.42578125" style="137" bestFit="1" customWidth="1"/>
    <col min="3268" max="3268" width="10.7109375" style="137" bestFit="1" customWidth="1"/>
    <col min="3269" max="3269" width="10.140625" style="137" customWidth="1"/>
    <col min="3270" max="3270" width="13.140625" style="137" bestFit="1" customWidth="1"/>
    <col min="3271" max="3274" width="0" style="137" hidden="1" customWidth="1"/>
    <col min="3275" max="3275" width="15.140625" style="137" bestFit="1" customWidth="1"/>
    <col min="3276" max="3276" width="13" style="137" bestFit="1" customWidth="1"/>
    <col min="3277" max="3277" width="15.28515625" style="137" bestFit="1" customWidth="1"/>
    <col min="3278" max="3278" width="12.85546875" style="137" bestFit="1" customWidth="1"/>
    <col min="3279" max="3282" width="0" style="137" hidden="1" customWidth="1"/>
    <col min="3283" max="3284" width="17.7109375" style="137" bestFit="1" customWidth="1"/>
    <col min="3285" max="3285" width="18.85546875" style="137" bestFit="1" customWidth="1"/>
    <col min="3286" max="3286" width="12.85546875" style="137" bestFit="1" customWidth="1"/>
    <col min="3287" max="3287" width="17.7109375" style="137" bestFit="1" customWidth="1"/>
    <col min="3288" max="3288" width="12.5703125" style="137" bestFit="1" customWidth="1"/>
    <col min="3289" max="3289" width="18" style="137" bestFit="1" customWidth="1"/>
    <col min="3290" max="3290" width="13" style="137" customWidth="1"/>
    <col min="3291" max="3291" width="15.140625" style="137" bestFit="1" customWidth="1"/>
    <col min="3292" max="3292" width="13" style="137" bestFit="1" customWidth="1"/>
    <col min="3293" max="3293" width="16.7109375" style="137" bestFit="1" customWidth="1"/>
    <col min="3294" max="3294" width="13.140625" style="137" bestFit="1" customWidth="1"/>
    <col min="3295" max="3297" width="12.140625" style="137" customWidth="1"/>
    <col min="3298" max="3299" width="14" style="137" customWidth="1"/>
    <col min="3300" max="3300" width="26.28515625" style="137" customWidth="1"/>
    <col min="3301" max="3301" width="15.42578125" style="137" bestFit="1" customWidth="1"/>
    <col min="3302" max="3302" width="11.140625" style="137" bestFit="1" customWidth="1"/>
    <col min="3303" max="3303" width="9.140625" style="137"/>
    <col min="3304" max="3304" width="9.28515625" style="137" bestFit="1" customWidth="1"/>
    <col min="3305" max="3452" width="9.140625" style="137"/>
    <col min="3453" max="3453" width="6" style="137" bestFit="1" customWidth="1"/>
    <col min="3454" max="3454" width="23.7109375" style="137" customWidth="1"/>
    <col min="3455" max="3455" width="19.5703125" style="137" bestFit="1" customWidth="1"/>
    <col min="3456" max="3456" width="19.7109375" style="137" bestFit="1" customWidth="1"/>
    <col min="3457" max="3457" width="18.85546875" style="137" bestFit="1" customWidth="1"/>
    <col min="3458" max="3458" width="12.85546875" style="137" bestFit="1" customWidth="1"/>
    <col min="3459" max="3459" width="17.7109375" style="137" bestFit="1" customWidth="1"/>
    <col min="3460" max="3460" width="17.5703125" style="137" bestFit="1" customWidth="1"/>
    <col min="3461" max="3461" width="18.85546875" style="137" bestFit="1" customWidth="1"/>
    <col min="3462" max="3462" width="12.42578125" style="137" bestFit="1" customWidth="1"/>
    <col min="3463" max="3463" width="15.85546875" style="137" bestFit="1" customWidth="1"/>
    <col min="3464" max="3464" width="17.7109375" style="137" bestFit="1" customWidth="1"/>
    <col min="3465" max="3465" width="18" style="137" bestFit="1" customWidth="1"/>
    <col min="3466" max="3466" width="13.5703125" style="137" customWidth="1"/>
    <col min="3467" max="3467" width="15.85546875" style="137" bestFit="1" customWidth="1"/>
    <col min="3468" max="3468" width="15.140625" style="137" bestFit="1" customWidth="1"/>
    <col min="3469" max="3469" width="18" style="137" bestFit="1" customWidth="1"/>
    <col min="3470" max="3470" width="13.140625" style="137" bestFit="1" customWidth="1"/>
    <col min="3471" max="3471" width="17.7109375" style="137" bestFit="1" customWidth="1"/>
    <col min="3472" max="3472" width="15.85546875" style="137" customWidth="1"/>
    <col min="3473" max="3473" width="18" style="137" bestFit="1" customWidth="1"/>
    <col min="3474" max="3474" width="13.5703125" style="137" customWidth="1"/>
    <col min="3475" max="3475" width="15.140625" style="137" bestFit="1" customWidth="1"/>
    <col min="3476" max="3476" width="12.85546875" style="137" bestFit="1" customWidth="1"/>
    <col min="3477" max="3477" width="15.28515625" style="137" bestFit="1" customWidth="1"/>
    <col min="3478" max="3478" width="14.85546875" style="137" bestFit="1" customWidth="1"/>
    <col min="3479" max="3480" width="17.5703125" style="137" bestFit="1" customWidth="1"/>
    <col min="3481" max="3481" width="11.140625" style="137" bestFit="1" customWidth="1"/>
    <col min="3482" max="3482" width="13.42578125" style="137" customWidth="1"/>
    <col min="3483" max="3483" width="17.7109375" style="137" bestFit="1" customWidth="1"/>
    <col min="3484" max="3484" width="17.5703125" style="137" bestFit="1" customWidth="1"/>
    <col min="3485" max="3485" width="18" style="137" bestFit="1" customWidth="1"/>
    <col min="3486" max="3488" width="12.85546875" style="137" bestFit="1" customWidth="1"/>
    <col min="3489" max="3489" width="13.85546875" style="137" bestFit="1" customWidth="1"/>
    <col min="3490" max="3491" width="12.85546875" style="137" bestFit="1" customWidth="1"/>
    <col min="3492" max="3492" width="11" style="137" bestFit="1" customWidth="1"/>
    <col min="3493" max="3493" width="13.85546875" style="137" bestFit="1" customWidth="1"/>
    <col min="3494" max="3494" width="14.85546875" style="137" bestFit="1" customWidth="1"/>
    <col min="3495" max="3495" width="17.7109375" style="137" bestFit="1" customWidth="1"/>
    <col min="3496" max="3496" width="15.140625" style="137" bestFit="1" customWidth="1"/>
    <col min="3497" max="3497" width="16.7109375" style="137" bestFit="1" customWidth="1"/>
    <col min="3498" max="3498" width="15.7109375" style="137" bestFit="1" customWidth="1"/>
    <col min="3499" max="3499" width="17.7109375" style="137" bestFit="1" customWidth="1"/>
    <col min="3500" max="3500" width="15.7109375" style="137" bestFit="1" customWidth="1"/>
    <col min="3501" max="3501" width="18" style="137" bestFit="1" customWidth="1"/>
    <col min="3502" max="3502" width="13.140625" style="137" bestFit="1" customWidth="1"/>
    <col min="3503" max="3503" width="17.7109375" style="137" bestFit="1" customWidth="1"/>
    <col min="3504" max="3504" width="15.140625" style="137" bestFit="1" customWidth="1"/>
    <col min="3505" max="3505" width="18" style="137" bestFit="1" customWidth="1"/>
    <col min="3506" max="3506" width="15.7109375" style="137" bestFit="1" customWidth="1"/>
    <col min="3507" max="3508" width="15.140625" style="137" bestFit="1" customWidth="1"/>
    <col min="3509" max="3509" width="15.7109375" style="137" bestFit="1" customWidth="1"/>
    <col min="3510" max="3510" width="12.85546875" style="137" customWidth="1"/>
    <col min="3511" max="3511" width="17.7109375" style="137" bestFit="1" customWidth="1"/>
    <col min="3512" max="3512" width="15.85546875" style="137" bestFit="1" customWidth="1"/>
    <col min="3513" max="3513" width="18" style="137" bestFit="1" customWidth="1"/>
    <col min="3514" max="3514" width="10.5703125" style="137" bestFit="1" customWidth="1"/>
    <col min="3515" max="3515" width="17.7109375" style="137" bestFit="1" customWidth="1"/>
    <col min="3516" max="3516" width="15.140625" style="137" bestFit="1" customWidth="1"/>
    <col min="3517" max="3517" width="18" style="137" bestFit="1" customWidth="1"/>
    <col min="3518" max="3518" width="15.7109375" style="137" bestFit="1" customWidth="1"/>
    <col min="3519" max="3519" width="17.7109375" style="137" bestFit="1" customWidth="1"/>
    <col min="3520" max="3520" width="15.7109375" style="137" bestFit="1" customWidth="1"/>
    <col min="3521" max="3521" width="18" style="137" bestFit="1" customWidth="1"/>
    <col min="3522" max="3522" width="12.85546875" style="137" bestFit="1" customWidth="1"/>
    <col min="3523" max="3523" width="12.42578125" style="137" bestFit="1" customWidth="1"/>
    <col min="3524" max="3524" width="10.7109375" style="137" bestFit="1" customWidth="1"/>
    <col min="3525" max="3525" width="10.140625" style="137" customWidth="1"/>
    <col min="3526" max="3526" width="13.140625" style="137" bestFit="1" customWidth="1"/>
    <col min="3527" max="3530" width="0" style="137" hidden="1" customWidth="1"/>
    <col min="3531" max="3531" width="15.140625" style="137" bestFit="1" customWidth="1"/>
    <col min="3532" max="3532" width="13" style="137" bestFit="1" customWidth="1"/>
    <col min="3533" max="3533" width="15.28515625" style="137" bestFit="1" customWidth="1"/>
    <col min="3534" max="3534" width="12.85546875" style="137" bestFit="1" customWidth="1"/>
    <col min="3535" max="3538" width="0" style="137" hidden="1" customWidth="1"/>
    <col min="3539" max="3540" width="17.7109375" style="137" bestFit="1" customWidth="1"/>
    <col min="3541" max="3541" width="18.85546875" style="137" bestFit="1" customWidth="1"/>
    <col min="3542" max="3542" width="12.85546875" style="137" bestFit="1" customWidth="1"/>
    <col min="3543" max="3543" width="17.7109375" style="137" bestFit="1" customWidth="1"/>
    <col min="3544" max="3544" width="12.5703125" style="137" bestFit="1" customWidth="1"/>
    <col min="3545" max="3545" width="18" style="137" bestFit="1" customWidth="1"/>
    <col min="3546" max="3546" width="13" style="137" customWidth="1"/>
    <col min="3547" max="3547" width="15.140625" style="137" bestFit="1" customWidth="1"/>
    <col min="3548" max="3548" width="13" style="137" bestFit="1" customWidth="1"/>
    <col min="3549" max="3549" width="16.7109375" style="137" bestFit="1" customWidth="1"/>
    <col min="3550" max="3550" width="13.140625" style="137" bestFit="1" customWidth="1"/>
    <col min="3551" max="3553" width="12.140625" style="137" customWidth="1"/>
    <col min="3554" max="3555" width="14" style="137" customWidth="1"/>
    <col min="3556" max="3556" width="26.28515625" style="137" customWidth="1"/>
    <col min="3557" max="3557" width="15.42578125" style="137" bestFit="1" customWidth="1"/>
    <col min="3558" max="3558" width="11.140625" style="137" bestFit="1" customWidth="1"/>
    <col min="3559" max="3559" width="9.140625" style="137"/>
    <col min="3560" max="3560" width="9.28515625" style="137" bestFit="1" customWidth="1"/>
    <col min="3561" max="3708" width="9.140625" style="137"/>
    <col min="3709" max="3709" width="6" style="137" bestFit="1" customWidth="1"/>
    <col min="3710" max="3710" width="23.7109375" style="137" customWidth="1"/>
    <col min="3711" max="3711" width="19.5703125" style="137" bestFit="1" customWidth="1"/>
    <col min="3712" max="3712" width="19.7109375" style="137" bestFit="1" customWidth="1"/>
    <col min="3713" max="3713" width="18.85546875" style="137" bestFit="1" customWidth="1"/>
    <col min="3714" max="3714" width="12.85546875" style="137" bestFit="1" customWidth="1"/>
    <col min="3715" max="3715" width="17.7109375" style="137" bestFit="1" customWidth="1"/>
    <col min="3716" max="3716" width="17.5703125" style="137" bestFit="1" customWidth="1"/>
    <col min="3717" max="3717" width="18.85546875" style="137" bestFit="1" customWidth="1"/>
    <col min="3718" max="3718" width="12.42578125" style="137" bestFit="1" customWidth="1"/>
    <col min="3719" max="3719" width="15.85546875" style="137" bestFit="1" customWidth="1"/>
    <col min="3720" max="3720" width="17.7109375" style="137" bestFit="1" customWidth="1"/>
    <col min="3721" max="3721" width="18" style="137" bestFit="1" customWidth="1"/>
    <col min="3722" max="3722" width="13.5703125" style="137" customWidth="1"/>
    <col min="3723" max="3723" width="15.85546875" style="137" bestFit="1" customWidth="1"/>
    <col min="3724" max="3724" width="15.140625" style="137" bestFit="1" customWidth="1"/>
    <col min="3725" max="3725" width="18" style="137" bestFit="1" customWidth="1"/>
    <col min="3726" max="3726" width="13.140625" style="137" bestFit="1" customWidth="1"/>
    <col min="3727" max="3727" width="17.7109375" style="137" bestFit="1" customWidth="1"/>
    <col min="3728" max="3728" width="15.85546875" style="137" customWidth="1"/>
    <col min="3729" max="3729" width="18" style="137" bestFit="1" customWidth="1"/>
    <col min="3730" max="3730" width="13.5703125" style="137" customWidth="1"/>
    <col min="3731" max="3731" width="15.140625" style="137" bestFit="1" customWidth="1"/>
    <col min="3732" max="3732" width="12.85546875" style="137" bestFit="1" customWidth="1"/>
    <col min="3733" max="3733" width="15.28515625" style="137" bestFit="1" customWidth="1"/>
    <col min="3734" max="3734" width="14.85546875" style="137" bestFit="1" customWidth="1"/>
    <col min="3735" max="3736" width="17.5703125" style="137" bestFit="1" customWidth="1"/>
    <col min="3737" max="3737" width="11.140625" style="137" bestFit="1" customWidth="1"/>
    <col min="3738" max="3738" width="13.42578125" style="137" customWidth="1"/>
    <col min="3739" max="3739" width="17.7109375" style="137" bestFit="1" customWidth="1"/>
    <col min="3740" max="3740" width="17.5703125" style="137" bestFit="1" customWidth="1"/>
    <col min="3741" max="3741" width="18" style="137" bestFit="1" customWidth="1"/>
    <col min="3742" max="3744" width="12.85546875" style="137" bestFit="1" customWidth="1"/>
    <col min="3745" max="3745" width="13.85546875" style="137" bestFit="1" customWidth="1"/>
    <col min="3746" max="3747" width="12.85546875" style="137" bestFit="1" customWidth="1"/>
    <col min="3748" max="3748" width="11" style="137" bestFit="1" customWidth="1"/>
    <col min="3749" max="3749" width="13.85546875" style="137" bestFit="1" customWidth="1"/>
    <col min="3750" max="3750" width="14.85546875" style="137" bestFit="1" customWidth="1"/>
    <col min="3751" max="3751" width="17.7109375" style="137" bestFit="1" customWidth="1"/>
    <col min="3752" max="3752" width="15.140625" style="137" bestFit="1" customWidth="1"/>
    <col min="3753" max="3753" width="16.7109375" style="137" bestFit="1" customWidth="1"/>
    <col min="3754" max="3754" width="15.7109375" style="137" bestFit="1" customWidth="1"/>
    <col min="3755" max="3755" width="17.7109375" style="137" bestFit="1" customWidth="1"/>
    <col min="3756" max="3756" width="15.7109375" style="137" bestFit="1" customWidth="1"/>
    <col min="3757" max="3757" width="18" style="137" bestFit="1" customWidth="1"/>
    <col min="3758" max="3758" width="13.140625" style="137" bestFit="1" customWidth="1"/>
    <col min="3759" max="3759" width="17.7109375" style="137" bestFit="1" customWidth="1"/>
    <col min="3760" max="3760" width="15.140625" style="137" bestFit="1" customWidth="1"/>
    <col min="3761" max="3761" width="18" style="137" bestFit="1" customWidth="1"/>
    <col min="3762" max="3762" width="15.7109375" style="137" bestFit="1" customWidth="1"/>
    <col min="3763" max="3764" width="15.140625" style="137" bestFit="1" customWidth="1"/>
    <col min="3765" max="3765" width="15.7109375" style="137" bestFit="1" customWidth="1"/>
    <col min="3766" max="3766" width="12.85546875" style="137" customWidth="1"/>
    <col min="3767" max="3767" width="17.7109375" style="137" bestFit="1" customWidth="1"/>
    <col min="3768" max="3768" width="15.85546875" style="137" bestFit="1" customWidth="1"/>
    <col min="3769" max="3769" width="18" style="137" bestFit="1" customWidth="1"/>
    <col min="3770" max="3770" width="10.5703125" style="137" bestFit="1" customWidth="1"/>
    <col min="3771" max="3771" width="17.7109375" style="137" bestFit="1" customWidth="1"/>
    <col min="3772" max="3772" width="15.140625" style="137" bestFit="1" customWidth="1"/>
    <col min="3773" max="3773" width="18" style="137" bestFit="1" customWidth="1"/>
    <col min="3774" max="3774" width="15.7109375" style="137" bestFit="1" customWidth="1"/>
    <col min="3775" max="3775" width="17.7109375" style="137" bestFit="1" customWidth="1"/>
    <col min="3776" max="3776" width="15.7109375" style="137" bestFit="1" customWidth="1"/>
    <col min="3777" max="3777" width="18" style="137" bestFit="1" customWidth="1"/>
    <col min="3778" max="3778" width="12.85546875" style="137" bestFit="1" customWidth="1"/>
    <col min="3779" max="3779" width="12.42578125" style="137" bestFit="1" customWidth="1"/>
    <col min="3780" max="3780" width="10.7109375" style="137" bestFit="1" customWidth="1"/>
    <col min="3781" max="3781" width="10.140625" style="137" customWidth="1"/>
    <col min="3782" max="3782" width="13.140625" style="137" bestFit="1" customWidth="1"/>
    <col min="3783" max="3786" width="0" style="137" hidden="1" customWidth="1"/>
    <col min="3787" max="3787" width="15.140625" style="137" bestFit="1" customWidth="1"/>
    <col min="3788" max="3788" width="13" style="137" bestFit="1" customWidth="1"/>
    <col min="3789" max="3789" width="15.28515625" style="137" bestFit="1" customWidth="1"/>
    <col min="3790" max="3790" width="12.85546875" style="137" bestFit="1" customWidth="1"/>
    <col min="3791" max="3794" width="0" style="137" hidden="1" customWidth="1"/>
    <col min="3795" max="3796" width="17.7109375" style="137" bestFit="1" customWidth="1"/>
    <col min="3797" max="3797" width="18.85546875" style="137" bestFit="1" customWidth="1"/>
    <col min="3798" max="3798" width="12.85546875" style="137" bestFit="1" customWidth="1"/>
    <col min="3799" max="3799" width="17.7109375" style="137" bestFit="1" customWidth="1"/>
    <col min="3800" max="3800" width="12.5703125" style="137" bestFit="1" customWidth="1"/>
    <col min="3801" max="3801" width="18" style="137" bestFit="1" customWidth="1"/>
    <col min="3802" max="3802" width="13" style="137" customWidth="1"/>
    <col min="3803" max="3803" width="15.140625" style="137" bestFit="1" customWidth="1"/>
    <col min="3804" max="3804" width="13" style="137" bestFit="1" customWidth="1"/>
    <col min="3805" max="3805" width="16.7109375" style="137" bestFit="1" customWidth="1"/>
    <col min="3806" max="3806" width="13.140625" style="137" bestFit="1" customWidth="1"/>
    <col min="3807" max="3809" width="12.140625" style="137" customWidth="1"/>
    <col min="3810" max="3811" width="14" style="137" customWidth="1"/>
    <col min="3812" max="3812" width="26.28515625" style="137" customWidth="1"/>
    <col min="3813" max="3813" width="15.42578125" style="137" bestFit="1" customWidth="1"/>
    <col min="3814" max="3814" width="11.140625" style="137" bestFit="1" customWidth="1"/>
    <col min="3815" max="3815" width="9.140625" style="137"/>
    <col min="3816" max="3816" width="9.28515625" style="137" bestFit="1" customWidth="1"/>
    <col min="3817" max="3964" width="9.140625" style="137"/>
    <col min="3965" max="3965" width="6" style="137" bestFit="1" customWidth="1"/>
    <col min="3966" max="3966" width="23.7109375" style="137" customWidth="1"/>
    <col min="3967" max="3967" width="19.5703125" style="137" bestFit="1" customWidth="1"/>
    <col min="3968" max="3968" width="19.7109375" style="137" bestFit="1" customWidth="1"/>
    <col min="3969" max="3969" width="18.85546875" style="137" bestFit="1" customWidth="1"/>
    <col min="3970" max="3970" width="12.85546875" style="137" bestFit="1" customWidth="1"/>
    <col min="3971" max="3971" width="17.7109375" style="137" bestFit="1" customWidth="1"/>
    <col min="3972" max="3972" width="17.5703125" style="137" bestFit="1" customWidth="1"/>
    <col min="3973" max="3973" width="18.85546875" style="137" bestFit="1" customWidth="1"/>
    <col min="3974" max="3974" width="12.42578125" style="137" bestFit="1" customWidth="1"/>
    <col min="3975" max="3975" width="15.85546875" style="137" bestFit="1" customWidth="1"/>
    <col min="3976" max="3976" width="17.7109375" style="137" bestFit="1" customWidth="1"/>
    <col min="3977" max="3977" width="18" style="137" bestFit="1" customWidth="1"/>
    <col min="3978" max="3978" width="13.5703125" style="137" customWidth="1"/>
    <col min="3979" max="3979" width="15.85546875" style="137" bestFit="1" customWidth="1"/>
    <col min="3980" max="3980" width="15.140625" style="137" bestFit="1" customWidth="1"/>
    <col min="3981" max="3981" width="18" style="137" bestFit="1" customWidth="1"/>
    <col min="3982" max="3982" width="13.140625" style="137" bestFit="1" customWidth="1"/>
    <col min="3983" max="3983" width="17.7109375" style="137" bestFit="1" customWidth="1"/>
    <col min="3984" max="3984" width="15.85546875" style="137" customWidth="1"/>
    <col min="3985" max="3985" width="18" style="137" bestFit="1" customWidth="1"/>
    <col min="3986" max="3986" width="13.5703125" style="137" customWidth="1"/>
    <col min="3987" max="3987" width="15.140625" style="137" bestFit="1" customWidth="1"/>
    <col min="3988" max="3988" width="12.85546875" style="137" bestFit="1" customWidth="1"/>
    <col min="3989" max="3989" width="15.28515625" style="137" bestFit="1" customWidth="1"/>
    <col min="3990" max="3990" width="14.85546875" style="137" bestFit="1" customWidth="1"/>
    <col min="3991" max="3992" width="17.5703125" style="137" bestFit="1" customWidth="1"/>
    <col min="3993" max="3993" width="11.140625" style="137" bestFit="1" customWidth="1"/>
    <col min="3994" max="3994" width="13.42578125" style="137" customWidth="1"/>
    <col min="3995" max="3995" width="17.7109375" style="137" bestFit="1" customWidth="1"/>
    <col min="3996" max="3996" width="17.5703125" style="137" bestFit="1" customWidth="1"/>
    <col min="3997" max="3997" width="18" style="137" bestFit="1" customWidth="1"/>
    <col min="3998" max="4000" width="12.85546875" style="137" bestFit="1" customWidth="1"/>
    <col min="4001" max="4001" width="13.85546875" style="137" bestFit="1" customWidth="1"/>
    <col min="4002" max="4003" width="12.85546875" style="137" bestFit="1" customWidth="1"/>
    <col min="4004" max="4004" width="11" style="137" bestFit="1" customWidth="1"/>
    <col min="4005" max="4005" width="13.85546875" style="137" bestFit="1" customWidth="1"/>
    <col min="4006" max="4006" width="14.85546875" style="137" bestFit="1" customWidth="1"/>
    <col min="4007" max="4007" width="17.7109375" style="137" bestFit="1" customWidth="1"/>
    <col min="4008" max="4008" width="15.140625" style="137" bestFit="1" customWidth="1"/>
    <col min="4009" max="4009" width="16.7109375" style="137" bestFit="1" customWidth="1"/>
    <col min="4010" max="4010" width="15.7109375" style="137" bestFit="1" customWidth="1"/>
    <col min="4011" max="4011" width="17.7109375" style="137" bestFit="1" customWidth="1"/>
    <col min="4012" max="4012" width="15.7109375" style="137" bestFit="1" customWidth="1"/>
    <col min="4013" max="4013" width="18" style="137" bestFit="1" customWidth="1"/>
    <col min="4014" max="4014" width="13.140625" style="137" bestFit="1" customWidth="1"/>
    <col min="4015" max="4015" width="17.7109375" style="137" bestFit="1" customWidth="1"/>
    <col min="4016" max="4016" width="15.140625" style="137" bestFit="1" customWidth="1"/>
    <col min="4017" max="4017" width="18" style="137" bestFit="1" customWidth="1"/>
    <col min="4018" max="4018" width="15.7109375" style="137" bestFit="1" customWidth="1"/>
    <col min="4019" max="4020" width="15.140625" style="137" bestFit="1" customWidth="1"/>
    <col min="4021" max="4021" width="15.7109375" style="137" bestFit="1" customWidth="1"/>
    <col min="4022" max="4022" width="12.85546875" style="137" customWidth="1"/>
    <col min="4023" max="4023" width="17.7109375" style="137" bestFit="1" customWidth="1"/>
    <col min="4024" max="4024" width="15.85546875" style="137" bestFit="1" customWidth="1"/>
    <col min="4025" max="4025" width="18" style="137" bestFit="1" customWidth="1"/>
    <col min="4026" max="4026" width="10.5703125" style="137" bestFit="1" customWidth="1"/>
    <col min="4027" max="4027" width="17.7109375" style="137" bestFit="1" customWidth="1"/>
    <col min="4028" max="4028" width="15.140625" style="137" bestFit="1" customWidth="1"/>
    <col min="4029" max="4029" width="18" style="137" bestFit="1" customWidth="1"/>
    <col min="4030" max="4030" width="15.7109375" style="137" bestFit="1" customWidth="1"/>
    <col min="4031" max="4031" width="17.7109375" style="137" bestFit="1" customWidth="1"/>
    <col min="4032" max="4032" width="15.7109375" style="137" bestFit="1" customWidth="1"/>
    <col min="4033" max="4033" width="18" style="137" bestFit="1" customWidth="1"/>
    <col min="4034" max="4034" width="12.85546875" style="137" bestFit="1" customWidth="1"/>
    <col min="4035" max="4035" width="12.42578125" style="137" bestFit="1" customWidth="1"/>
    <col min="4036" max="4036" width="10.7109375" style="137" bestFit="1" customWidth="1"/>
    <col min="4037" max="4037" width="10.140625" style="137" customWidth="1"/>
    <col min="4038" max="4038" width="13.140625" style="137" bestFit="1" customWidth="1"/>
    <col min="4039" max="4042" width="0" style="137" hidden="1" customWidth="1"/>
    <col min="4043" max="4043" width="15.140625" style="137" bestFit="1" customWidth="1"/>
    <col min="4044" max="4044" width="13" style="137" bestFit="1" customWidth="1"/>
    <col min="4045" max="4045" width="15.28515625" style="137" bestFit="1" customWidth="1"/>
    <col min="4046" max="4046" width="12.85546875" style="137" bestFit="1" customWidth="1"/>
    <col min="4047" max="4050" width="0" style="137" hidden="1" customWidth="1"/>
    <col min="4051" max="4052" width="17.7109375" style="137" bestFit="1" customWidth="1"/>
    <col min="4053" max="4053" width="18.85546875" style="137" bestFit="1" customWidth="1"/>
    <col min="4054" max="4054" width="12.85546875" style="137" bestFit="1" customWidth="1"/>
    <col min="4055" max="4055" width="17.7109375" style="137" bestFit="1" customWidth="1"/>
    <col min="4056" max="4056" width="12.5703125" style="137" bestFit="1" customWidth="1"/>
    <col min="4057" max="4057" width="18" style="137" bestFit="1" customWidth="1"/>
    <col min="4058" max="4058" width="13" style="137" customWidth="1"/>
    <col min="4059" max="4059" width="15.140625" style="137" bestFit="1" customWidth="1"/>
    <col min="4060" max="4060" width="13" style="137" bestFit="1" customWidth="1"/>
    <col min="4061" max="4061" width="16.7109375" style="137" bestFit="1" customWidth="1"/>
    <col min="4062" max="4062" width="13.140625" style="137" bestFit="1" customWidth="1"/>
    <col min="4063" max="4065" width="12.140625" style="137" customWidth="1"/>
    <col min="4066" max="4067" width="14" style="137" customWidth="1"/>
    <col min="4068" max="4068" width="26.28515625" style="137" customWidth="1"/>
    <col min="4069" max="4069" width="15.42578125" style="137" bestFit="1" customWidth="1"/>
    <col min="4070" max="4070" width="11.140625" style="137" bestFit="1" customWidth="1"/>
    <col min="4071" max="4071" width="9.140625" style="137"/>
    <col min="4072" max="4072" width="9.28515625" style="137" bestFit="1" customWidth="1"/>
    <col min="4073" max="4220" width="9.140625" style="137"/>
    <col min="4221" max="4221" width="6" style="137" bestFit="1" customWidth="1"/>
    <col min="4222" max="4222" width="23.7109375" style="137" customWidth="1"/>
    <col min="4223" max="4223" width="19.5703125" style="137" bestFit="1" customWidth="1"/>
    <col min="4224" max="4224" width="19.7109375" style="137" bestFit="1" customWidth="1"/>
    <col min="4225" max="4225" width="18.85546875" style="137" bestFit="1" customWidth="1"/>
    <col min="4226" max="4226" width="12.85546875" style="137" bestFit="1" customWidth="1"/>
    <col min="4227" max="4227" width="17.7109375" style="137" bestFit="1" customWidth="1"/>
    <col min="4228" max="4228" width="17.5703125" style="137" bestFit="1" customWidth="1"/>
    <col min="4229" max="4229" width="18.85546875" style="137" bestFit="1" customWidth="1"/>
    <col min="4230" max="4230" width="12.42578125" style="137" bestFit="1" customWidth="1"/>
    <col min="4231" max="4231" width="15.85546875" style="137" bestFit="1" customWidth="1"/>
    <col min="4232" max="4232" width="17.7109375" style="137" bestFit="1" customWidth="1"/>
    <col min="4233" max="4233" width="18" style="137" bestFit="1" customWidth="1"/>
    <col min="4234" max="4234" width="13.5703125" style="137" customWidth="1"/>
    <col min="4235" max="4235" width="15.85546875" style="137" bestFit="1" customWidth="1"/>
    <col min="4236" max="4236" width="15.140625" style="137" bestFit="1" customWidth="1"/>
    <col min="4237" max="4237" width="18" style="137" bestFit="1" customWidth="1"/>
    <col min="4238" max="4238" width="13.140625" style="137" bestFit="1" customWidth="1"/>
    <col min="4239" max="4239" width="17.7109375" style="137" bestFit="1" customWidth="1"/>
    <col min="4240" max="4240" width="15.85546875" style="137" customWidth="1"/>
    <col min="4241" max="4241" width="18" style="137" bestFit="1" customWidth="1"/>
    <col min="4242" max="4242" width="13.5703125" style="137" customWidth="1"/>
    <col min="4243" max="4243" width="15.140625" style="137" bestFit="1" customWidth="1"/>
    <col min="4244" max="4244" width="12.85546875" style="137" bestFit="1" customWidth="1"/>
    <col min="4245" max="4245" width="15.28515625" style="137" bestFit="1" customWidth="1"/>
    <col min="4246" max="4246" width="14.85546875" style="137" bestFit="1" customWidth="1"/>
    <col min="4247" max="4248" width="17.5703125" style="137" bestFit="1" customWidth="1"/>
    <col min="4249" max="4249" width="11.140625" style="137" bestFit="1" customWidth="1"/>
    <col min="4250" max="4250" width="13.42578125" style="137" customWidth="1"/>
    <col min="4251" max="4251" width="17.7109375" style="137" bestFit="1" customWidth="1"/>
    <col min="4252" max="4252" width="17.5703125" style="137" bestFit="1" customWidth="1"/>
    <col min="4253" max="4253" width="18" style="137" bestFit="1" customWidth="1"/>
    <col min="4254" max="4256" width="12.85546875" style="137" bestFit="1" customWidth="1"/>
    <col min="4257" max="4257" width="13.85546875" style="137" bestFit="1" customWidth="1"/>
    <col min="4258" max="4259" width="12.85546875" style="137" bestFit="1" customWidth="1"/>
    <col min="4260" max="4260" width="11" style="137" bestFit="1" customWidth="1"/>
    <col min="4261" max="4261" width="13.85546875" style="137" bestFit="1" customWidth="1"/>
    <col min="4262" max="4262" width="14.85546875" style="137" bestFit="1" customWidth="1"/>
    <col min="4263" max="4263" width="17.7109375" style="137" bestFit="1" customWidth="1"/>
    <col min="4264" max="4264" width="15.140625" style="137" bestFit="1" customWidth="1"/>
    <col min="4265" max="4265" width="16.7109375" style="137" bestFit="1" customWidth="1"/>
    <col min="4266" max="4266" width="15.7109375" style="137" bestFit="1" customWidth="1"/>
    <col min="4267" max="4267" width="17.7109375" style="137" bestFit="1" customWidth="1"/>
    <col min="4268" max="4268" width="15.7109375" style="137" bestFit="1" customWidth="1"/>
    <col min="4269" max="4269" width="18" style="137" bestFit="1" customWidth="1"/>
    <col min="4270" max="4270" width="13.140625" style="137" bestFit="1" customWidth="1"/>
    <col min="4271" max="4271" width="17.7109375" style="137" bestFit="1" customWidth="1"/>
    <col min="4272" max="4272" width="15.140625" style="137" bestFit="1" customWidth="1"/>
    <col min="4273" max="4273" width="18" style="137" bestFit="1" customWidth="1"/>
    <col min="4274" max="4274" width="15.7109375" style="137" bestFit="1" customWidth="1"/>
    <col min="4275" max="4276" width="15.140625" style="137" bestFit="1" customWidth="1"/>
    <col min="4277" max="4277" width="15.7109375" style="137" bestFit="1" customWidth="1"/>
    <col min="4278" max="4278" width="12.85546875" style="137" customWidth="1"/>
    <col min="4279" max="4279" width="17.7109375" style="137" bestFit="1" customWidth="1"/>
    <col min="4280" max="4280" width="15.85546875" style="137" bestFit="1" customWidth="1"/>
    <col min="4281" max="4281" width="18" style="137" bestFit="1" customWidth="1"/>
    <col min="4282" max="4282" width="10.5703125" style="137" bestFit="1" customWidth="1"/>
    <col min="4283" max="4283" width="17.7109375" style="137" bestFit="1" customWidth="1"/>
    <col min="4284" max="4284" width="15.140625" style="137" bestFit="1" customWidth="1"/>
    <col min="4285" max="4285" width="18" style="137" bestFit="1" customWidth="1"/>
    <col min="4286" max="4286" width="15.7109375" style="137" bestFit="1" customWidth="1"/>
    <col min="4287" max="4287" width="17.7109375" style="137" bestFit="1" customWidth="1"/>
    <col min="4288" max="4288" width="15.7109375" style="137" bestFit="1" customWidth="1"/>
    <col min="4289" max="4289" width="18" style="137" bestFit="1" customWidth="1"/>
    <col min="4290" max="4290" width="12.85546875" style="137" bestFit="1" customWidth="1"/>
    <col min="4291" max="4291" width="12.42578125" style="137" bestFit="1" customWidth="1"/>
    <col min="4292" max="4292" width="10.7109375" style="137" bestFit="1" customWidth="1"/>
    <col min="4293" max="4293" width="10.140625" style="137" customWidth="1"/>
    <col min="4294" max="4294" width="13.140625" style="137" bestFit="1" customWidth="1"/>
    <col min="4295" max="4298" width="0" style="137" hidden="1" customWidth="1"/>
    <col min="4299" max="4299" width="15.140625" style="137" bestFit="1" customWidth="1"/>
    <col min="4300" max="4300" width="13" style="137" bestFit="1" customWidth="1"/>
    <col min="4301" max="4301" width="15.28515625" style="137" bestFit="1" customWidth="1"/>
    <col min="4302" max="4302" width="12.85546875" style="137" bestFit="1" customWidth="1"/>
    <col min="4303" max="4306" width="0" style="137" hidden="1" customWidth="1"/>
    <col min="4307" max="4308" width="17.7109375" style="137" bestFit="1" customWidth="1"/>
    <col min="4309" max="4309" width="18.85546875" style="137" bestFit="1" customWidth="1"/>
    <col min="4310" max="4310" width="12.85546875" style="137" bestFit="1" customWidth="1"/>
    <col min="4311" max="4311" width="17.7109375" style="137" bestFit="1" customWidth="1"/>
    <col min="4312" max="4312" width="12.5703125" style="137" bestFit="1" customWidth="1"/>
    <col min="4313" max="4313" width="18" style="137" bestFit="1" customWidth="1"/>
    <col min="4314" max="4314" width="13" style="137" customWidth="1"/>
    <col min="4315" max="4315" width="15.140625" style="137" bestFit="1" customWidth="1"/>
    <col min="4316" max="4316" width="13" style="137" bestFit="1" customWidth="1"/>
    <col min="4317" max="4317" width="16.7109375" style="137" bestFit="1" customWidth="1"/>
    <col min="4318" max="4318" width="13.140625" style="137" bestFit="1" customWidth="1"/>
    <col min="4319" max="4321" width="12.140625" style="137" customWidth="1"/>
    <col min="4322" max="4323" width="14" style="137" customWidth="1"/>
    <col min="4324" max="4324" width="26.28515625" style="137" customWidth="1"/>
    <col min="4325" max="4325" width="15.42578125" style="137" bestFit="1" customWidth="1"/>
    <col min="4326" max="4326" width="11.140625" style="137" bestFit="1" customWidth="1"/>
    <col min="4327" max="4327" width="9.140625" style="137"/>
    <col min="4328" max="4328" width="9.28515625" style="137" bestFit="1" customWidth="1"/>
    <col min="4329" max="4476" width="9.140625" style="137"/>
    <col min="4477" max="4477" width="6" style="137" bestFit="1" customWidth="1"/>
    <col min="4478" max="4478" width="23.7109375" style="137" customWidth="1"/>
    <col min="4479" max="4479" width="19.5703125" style="137" bestFit="1" customWidth="1"/>
    <col min="4480" max="4480" width="19.7109375" style="137" bestFit="1" customWidth="1"/>
    <col min="4481" max="4481" width="18.85546875" style="137" bestFit="1" customWidth="1"/>
    <col min="4482" max="4482" width="12.85546875" style="137" bestFit="1" customWidth="1"/>
    <col min="4483" max="4483" width="17.7109375" style="137" bestFit="1" customWidth="1"/>
    <col min="4484" max="4484" width="17.5703125" style="137" bestFit="1" customWidth="1"/>
    <col min="4485" max="4485" width="18.85546875" style="137" bestFit="1" customWidth="1"/>
    <col min="4486" max="4486" width="12.42578125" style="137" bestFit="1" customWidth="1"/>
    <col min="4487" max="4487" width="15.85546875" style="137" bestFit="1" customWidth="1"/>
    <col min="4488" max="4488" width="17.7109375" style="137" bestFit="1" customWidth="1"/>
    <col min="4489" max="4489" width="18" style="137" bestFit="1" customWidth="1"/>
    <col min="4490" max="4490" width="13.5703125" style="137" customWidth="1"/>
    <col min="4491" max="4491" width="15.85546875" style="137" bestFit="1" customWidth="1"/>
    <col min="4492" max="4492" width="15.140625" style="137" bestFit="1" customWidth="1"/>
    <col min="4493" max="4493" width="18" style="137" bestFit="1" customWidth="1"/>
    <col min="4494" max="4494" width="13.140625" style="137" bestFit="1" customWidth="1"/>
    <col min="4495" max="4495" width="17.7109375" style="137" bestFit="1" customWidth="1"/>
    <col min="4496" max="4496" width="15.85546875" style="137" customWidth="1"/>
    <col min="4497" max="4497" width="18" style="137" bestFit="1" customWidth="1"/>
    <col min="4498" max="4498" width="13.5703125" style="137" customWidth="1"/>
    <col min="4499" max="4499" width="15.140625" style="137" bestFit="1" customWidth="1"/>
    <col min="4500" max="4500" width="12.85546875" style="137" bestFit="1" customWidth="1"/>
    <col min="4501" max="4501" width="15.28515625" style="137" bestFit="1" customWidth="1"/>
    <col min="4502" max="4502" width="14.85546875" style="137" bestFit="1" customWidth="1"/>
    <col min="4503" max="4504" width="17.5703125" style="137" bestFit="1" customWidth="1"/>
    <col min="4505" max="4505" width="11.140625" style="137" bestFit="1" customWidth="1"/>
    <col min="4506" max="4506" width="13.42578125" style="137" customWidth="1"/>
    <col min="4507" max="4507" width="17.7109375" style="137" bestFit="1" customWidth="1"/>
    <col min="4508" max="4508" width="17.5703125" style="137" bestFit="1" customWidth="1"/>
    <col min="4509" max="4509" width="18" style="137" bestFit="1" customWidth="1"/>
    <col min="4510" max="4512" width="12.85546875" style="137" bestFit="1" customWidth="1"/>
    <col min="4513" max="4513" width="13.85546875" style="137" bestFit="1" customWidth="1"/>
    <col min="4514" max="4515" width="12.85546875" style="137" bestFit="1" customWidth="1"/>
    <col min="4516" max="4516" width="11" style="137" bestFit="1" customWidth="1"/>
    <col min="4517" max="4517" width="13.85546875" style="137" bestFit="1" customWidth="1"/>
    <col min="4518" max="4518" width="14.85546875" style="137" bestFit="1" customWidth="1"/>
    <col min="4519" max="4519" width="17.7109375" style="137" bestFit="1" customWidth="1"/>
    <col min="4520" max="4520" width="15.140625" style="137" bestFit="1" customWidth="1"/>
    <col min="4521" max="4521" width="16.7109375" style="137" bestFit="1" customWidth="1"/>
    <col min="4522" max="4522" width="15.7109375" style="137" bestFit="1" customWidth="1"/>
    <col min="4523" max="4523" width="17.7109375" style="137" bestFit="1" customWidth="1"/>
    <col min="4524" max="4524" width="15.7109375" style="137" bestFit="1" customWidth="1"/>
    <col min="4525" max="4525" width="18" style="137" bestFit="1" customWidth="1"/>
    <col min="4526" max="4526" width="13.140625" style="137" bestFit="1" customWidth="1"/>
    <col min="4527" max="4527" width="17.7109375" style="137" bestFit="1" customWidth="1"/>
    <col min="4528" max="4528" width="15.140625" style="137" bestFit="1" customWidth="1"/>
    <col min="4529" max="4529" width="18" style="137" bestFit="1" customWidth="1"/>
    <col min="4530" max="4530" width="15.7109375" style="137" bestFit="1" customWidth="1"/>
    <col min="4531" max="4532" width="15.140625" style="137" bestFit="1" customWidth="1"/>
    <col min="4533" max="4533" width="15.7109375" style="137" bestFit="1" customWidth="1"/>
    <col min="4534" max="4534" width="12.85546875" style="137" customWidth="1"/>
    <col min="4535" max="4535" width="17.7109375" style="137" bestFit="1" customWidth="1"/>
    <col min="4536" max="4536" width="15.85546875" style="137" bestFit="1" customWidth="1"/>
    <col min="4537" max="4537" width="18" style="137" bestFit="1" customWidth="1"/>
    <col min="4538" max="4538" width="10.5703125" style="137" bestFit="1" customWidth="1"/>
    <col min="4539" max="4539" width="17.7109375" style="137" bestFit="1" customWidth="1"/>
    <col min="4540" max="4540" width="15.140625" style="137" bestFit="1" customWidth="1"/>
    <col min="4541" max="4541" width="18" style="137" bestFit="1" customWidth="1"/>
    <col min="4542" max="4542" width="15.7109375" style="137" bestFit="1" customWidth="1"/>
    <col min="4543" max="4543" width="17.7109375" style="137" bestFit="1" customWidth="1"/>
    <col min="4544" max="4544" width="15.7109375" style="137" bestFit="1" customWidth="1"/>
    <col min="4545" max="4545" width="18" style="137" bestFit="1" customWidth="1"/>
    <col min="4546" max="4546" width="12.85546875" style="137" bestFit="1" customWidth="1"/>
    <col min="4547" max="4547" width="12.42578125" style="137" bestFit="1" customWidth="1"/>
    <col min="4548" max="4548" width="10.7109375" style="137" bestFit="1" customWidth="1"/>
    <col min="4549" max="4549" width="10.140625" style="137" customWidth="1"/>
    <col min="4550" max="4550" width="13.140625" style="137" bestFit="1" customWidth="1"/>
    <col min="4551" max="4554" width="0" style="137" hidden="1" customWidth="1"/>
    <col min="4555" max="4555" width="15.140625" style="137" bestFit="1" customWidth="1"/>
    <col min="4556" max="4556" width="13" style="137" bestFit="1" customWidth="1"/>
    <col min="4557" max="4557" width="15.28515625" style="137" bestFit="1" customWidth="1"/>
    <col min="4558" max="4558" width="12.85546875" style="137" bestFit="1" customWidth="1"/>
    <col min="4559" max="4562" width="0" style="137" hidden="1" customWidth="1"/>
    <col min="4563" max="4564" width="17.7109375" style="137" bestFit="1" customWidth="1"/>
    <col min="4565" max="4565" width="18.85546875" style="137" bestFit="1" customWidth="1"/>
    <col min="4566" max="4566" width="12.85546875" style="137" bestFit="1" customWidth="1"/>
    <col min="4567" max="4567" width="17.7109375" style="137" bestFit="1" customWidth="1"/>
    <col min="4568" max="4568" width="12.5703125" style="137" bestFit="1" customWidth="1"/>
    <col min="4569" max="4569" width="18" style="137" bestFit="1" customWidth="1"/>
    <col min="4570" max="4570" width="13" style="137" customWidth="1"/>
    <col min="4571" max="4571" width="15.140625" style="137" bestFit="1" customWidth="1"/>
    <col min="4572" max="4572" width="13" style="137" bestFit="1" customWidth="1"/>
    <col min="4573" max="4573" width="16.7109375" style="137" bestFit="1" customWidth="1"/>
    <col min="4574" max="4574" width="13.140625" style="137" bestFit="1" customWidth="1"/>
    <col min="4575" max="4577" width="12.140625" style="137" customWidth="1"/>
    <col min="4578" max="4579" width="14" style="137" customWidth="1"/>
    <col min="4580" max="4580" width="26.28515625" style="137" customWidth="1"/>
    <col min="4581" max="4581" width="15.42578125" style="137" bestFit="1" customWidth="1"/>
    <col min="4582" max="4582" width="11.140625" style="137" bestFit="1" customWidth="1"/>
    <col min="4583" max="4583" width="9.140625" style="137"/>
    <col min="4584" max="4584" width="9.28515625" style="137" bestFit="1" customWidth="1"/>
    <col min="4585" max="4732" width="9.140625" style="137"/>
    <col min="4733" max="4733" width="6" style="137" bestFit="1" customWidth="1"/>
    <col min="4734" max="4734" width="23.7109375" style="137" customWidth="1"/>
    <col min="4735" max="4735" width="19.5703125" style="137" bestFit="1" customWidth="1"/>
    <col min="4736" max="4736" width="19.7109375" style="137" bestFit="1" customWidth="1"/>
    <col min="4737" max="4737" width="18.85546875" style="137" bestFit="1" customWidth="1"/>
    <col min="4738" max="4738" width="12.85546875" style="137" bestFit="1" customWidth="1"/>
    <col min="4739" max="4739" width="17.7109375" style="137" bestFit="1" customWidth="1"/>
    <col min="4740" max="4740" width="17.5703125" style="137" bestFit="1" customWidth="1"/>
    <col min="4741" max="4741" width="18.85546875" style="137" bestFit="1" customWidth="1"/>
    <col min="4742" max="4742" width="12.42578125" style="137" bestFit="1" customWidth="1"/>
    <col min="4743" max="4743" width="15.85546875" style="137" bestFit="1" customWidth="1"/>
    <col min="4744" max="4744" width="17.7109375" style="137" bestFit="1" customWidth="1"/>
    <col min="4745" max="4745" width="18" style="137" bestFit="1" customWidth="1"/>
    <col min="4746" max="4746" width="13.5703125" style="137" customWidth="1"/>
    <col min="4747" max="4747" width="15.85546875" style="137" bestFit="1" customWidth="1"/>
    <col min="4748" max="4748" width="15.140625" style="137" bestFit="1" customWidth="1"/>
    <col min="4749" max="4749" width="18" style="137" bestFit="1" customWidth="1"/>
    <col min="4750" max="4750" width="13.140625" style="137" bestFit="1" customWidth="1"/>
    <col min="4751" max="4751" width="17.7109375" style="137" bestFit="1" customWidth="1"/>
    <col min="4752" max="4752" width="15.85546875" style="137" customWidth="1"/>
    <col min="4753" max="4753" width="18" style="137" bestFit="1" customWidth="1"/>
    <col min="4754" max="4754" width="13.5703125" style="137" customWidth="1"/>
    <col min="4755" max="4755" width="15.140625" style="137" bestFit="1" customWidth="1"/>
    <col min="4756" max="4756" width="12.85546875" style="137" bestFit="1" customWidth="1"/>
    <col min="4757" max="4757" width="15.28515625" style="137" bestFit="1" customWidth="1"/>
    <col min="4758" max="4758" width="14.85546875" style="137" bestFit="1" customWidth="1"/>
    <col min="4759" max="4760" width="17.5703125" style="137" bestFit="1" customWidth="1"/>
    <col min="4761" max="4761" width="11.140625" style="137" bestFit="1" customWidth="1"/>
    <col min="4762" max="4762" width="13.42578125" style="137" customWidth="1"/>
    <col min="4763" max="4763" width="17.7109375" style="137" bestFit="1" customWidth="1"/>
    <col min="4764" max="4764" width="17.5703125" style="137" bestFit="1" customWidth="1"/>
    <col min="4765" max="4765" width="18" style="137" bestFit="1" customWidth="1"/>
    <col min="4766" max="4768" width="12.85546875" style="137" bestFit="1" customWidth="1"/>
    <col min="4769" max="4769" width="13.85546875" style="137" bestFit="1" customWidth="1"/>
    <col min="4770" max="4771" width="12.85546875" style="137" bestFit="1" customWidth="1"/>
    <col min="4772" max="4772" width="11" style="137" bestFit="1" customWidth="1"/>
    <col min="4773" max="4773" width="13.85546875" style="137" bestFit="1" customWidth="1"/>
    <col min="4774" max="4774" width="14.85546875" style="137" bestFit="1" customWidth="1"/>
    <col min="4775" max="4775" width="17.7109375" style="137" bestFit="1" customWidth="1"/>
    <col min="4776" max="4776" width="15.140625" style="137" bestFit="1" customWidth="1"/>
    <col min="4777" max="4777" width="16.7109375" style="137" bestFit="1" customWidth="1"/>
    <col min="4778" max="4778" width="15.7109375" style="137" bestFit="1" customWidth="1"/>
    <col min="4779" max="4779" width="17.7109375" style="137" bestFit="1" customWidth="1"/>
    <col min="4780" max="4780" width="15.7109375" style="137" bestFit="1" customWidth="1"/>
    <col min="4781" max="4781" width="18" style="137" bestFit="1" customWidth="1"/>
    <col min="4782" max="4782" width="13.140625" style="137" bestFit="1" customWidth="1"/>
    <col min="4783" max="4783" width="17.7109375" style="137" bestFit="1" customWidth="1"/>
    <col min="4784" max="4784" width="15.140625" style="137" bestFit="1" customWidth="1"/>
    <col min="4785" max="4785" width="18" style="137" bestFit="1" customWidth="1"/>
    <col min="4786" max="4786" width="15.7109375" style="137" bestFit="1" customWidth="1"/>
    <col min="4787" max="4788" width="15.140625" style="137" bestFit="1" customWidth="1"/>
    <col min="4789" max="4789" width="15.7109375" style="137" bestFit="1" customWidth="1"/>
    <col min="4790" max="4790" width="12.85546875" style="137" customWidth="1"/>
    <col min="4791" max="4791" width="17.7109375" style="137" bestFit="1" customWidth="1"/>
    <col min="4792" max="4792" width="15.85546875" style="137" bestFit="1" customWidth="1"/>
    <col min="4793" max="4793" width="18" style="137" bestFit="1" customWidth="1"/>
    <col min="4794" max="4794" width="10.5703125" style="137" bestFit="1" customWidth="1"/>
    <col min="4795" max="4795" width="17.7109375" style="137" bestFit="1" customWidth="1"/>
    <col min="4796" max="4796" width="15.140625" style="137" bestFit="1" customWidth="1"/>
    <col min="4797" max="4797" width="18" style="137" bestFit="1" customWidth="1"/>
    <col min="4798" max="4798" width="15.7109375" style="137" bestFit="1" customWidth="1"/>
    <col min="4799" max="4799" width="17.7109375" style="137" bestFit="1" customWidth="1"/>
    <col min="4800" max="4800" width="15.7109375" style="137" bestFit="1" customWidth="1"/>
    <col min="4801" max="4801" width="18" style="137" bestFit="1" customWidth="1"/>
    <col min="4802" max="4802" width="12.85546875" style="137" bestFit="1" customWidth="1"/>
    <col min="4803" max="4803" width="12.42578125" style="137" bestFit="1" customWidth="1"/>
    <col min="4804" max="4804" width="10.7109375" style="137" bestFit="1" customWidth="1"/>
    <col min="4805" max="4805" width="10.140625" style="137" customWidth="1"/>
    <col min="4806" max="4806" width="13.140625" style="137" bestFit="1" customWidth="1"/>
    <col min="4807" max="4810" width="0" style="137" hidden="1" customWidth="1"/>
    <col min="4811" max="4811" width="15.140625" style="137" bestFit="1" customWidth="1"/>
    <col min="4812" max="4812" width="13" style="137" bestFit="1" customWidth="1"/>
    <col min="4813" max="4813" width="15.28515625" style="137" bestFit="1" customWidth="1"/>
    <col min="4814" max="4814" width="12.85546875" style="137" bestFit="1" customWidth="1"/>
    <col min="4815" max="4818" width="0" style="137" hidden="1" customWidth="1"/>
    <col min="4819" max="4820" width="17.7109375" style="137" bestFit="1" customWidth="1"/>
    <col min="4821" max="4821" width="18.85546875" style="137" bestFit="1" customWidth="1"/>
    <col min="4822" max="4822" width="12.85546875" style="137" bestFit="1" customWidth="1"/>
    <col min="4823" max="4823" width="17.7109375" style="137" bestFit="1" customWidth="1"/>
    <col min="4824" max="4824" width="12.5703125" style="137" bestFit="1" customWidth="1"/>
    <col min="4825" max="4825" width="18" style="137" bestFit="1" customWidth="1"/>
    <col min="4826" max="4826" width="13" style="137" customWidth="1"/>
    <col min="4827" max="4827" width="15.140625" style="137" bestFit="1" customWidth="1"/>
    <col min="4828" max="4828" width="13" style="137" bestFit="1" customWidth="1"/>
    <col min="4829" max="4829" width="16.7109375" style="137" bestFit="1" customWidth="1"/>
    <col min="4830" max="4830" width="13.140625" style="137" bestFit="1" customWidth="1"/>
    <col min="4831" max="4833" width="12.140625" style="137" customWidth="1"/>
    <col min="4834" max="4835" width="14" style="137" customWidth="1"/>
    <col min="4836" max="4836" width="26.28515625" style="137" customWidth="1"/>
    <col min="4837" max="4837" width="15.42578125" style="137" bestFit="1" customWidth="1"/>
    <col min="4838" max="4838" width="11.140625" style="137" bestFit="1" customWidth="1"/>
    <col min="4839" max="4839" width="9.140625" style="137"/>
    <col min="4840" max="4840" width="9.28515625" style="137" bestFit="1" customWidth="1"/>
    <col min="4841" max="4988" width="9.140625" style="137"/>
    <col min="4989" max="4989" width="6" style="137" bestFit="1" customWidth="1"/>
    <col min="4990" max="4990" width="23.7109375" style="137" customWidth="1"/>
    <col min="4991" max="4991" width="19.5703125" style="137" bestFit="1" customWidth="1"/>
    <col min="4992" max="4992" width="19.7109375" style="137" bestFit="1" customWidth="1"/>
    <col min="4993" max="4993" width="18.85546875" style="137" bestFit="1" customWidth="1"/>
    <col min="4994" max="4994" width="12.85546875" style="137" bestFit="1" customWidth="1"/>
    <col min="4995" max="4995" width="17.7109375" style="137" bestFit="1" customWidth="1"/>
    <col min="4996" max="4996" width="17.5703125" style="137" bestFit="1" customWidth="1"/>
    <col min="4997" max="4997" width="18.85546875" style="137" bestFit="1" customWidth="1"/>
    <col min="4998" max="4998" width="12.42578125" style="137" bestFit="1" customWidth="1"/>
    <col min="4999" max="4999" width="15.85546875" style="137" bestFit="1" customWidth="1"/>
    <col min="5000" max="5000" width="17.7109375" style="137" bestFit="1" customWidth="1"/>
    <col min="5001" max="5001" width="18" style="137" bestFit="1" customWidth="1"/>
    <col min="5002" max="5002" width="13.5703125" style="137" customWidth="1"/>
    <col min="5003" max="5003" width="15.85546875" style="137" bestFit="1" customWidth="1"/>
    <col min="5004" max="5004" width="15.140625" style="137" bestFit="1" customWidth="1"/>
    <col min="5005" max="5005" width="18" style="137" bestFit="1" customWidth="1"/>
    <col min="5006" max="5006" width="13.140625" style="137" bestFit="1" customWidth="1"/>
    <col min="5007" max="5007" width="17.7109375" style="137" bestFit="1" customWidth="1"/>
    <col min="5008" max="5008" width="15.85546875" style="137" customWidth="1"/>
    <col min="5009" max="5009" width="18" style="137" bestFit="1" customWidth="1"/>
    <col min="5010" max="5010" width="13.5703125" style="137" customWidth="1"/>
    <col min="5011" max="5011" width="15.140625" style="137" bestFit="1" customWidth="1"/>
    <col min="5012" max="5012" width="12.85546875" style="137" bestFit="1" customWidth="1"/>
    <col min="5013" max="5013" width="15.28515625" style="137" bestFit="1" customWidth="1"/>
    <col min="5014" max="5014" width="14.85546875" style="137" bestFit="1" customWidth="1"/>
    <col min="5015" max="5016" width="17.5703125" style="137" bestFit="1" customWidth="1"/>
    <col min="5017" max="5017" width="11.140625" style="137" bestFit="1" customWidth="1"/>
    <col min="5018" max="5018" width="13.42578125" style="137" customWidth="1"/>
    <col min="5019" max="5019" width="17.7109375" style="137" bestFit="1" customWidth="1"/>
    <col min="5020" max="5020" width="17.5703125" style="137" bestFit="1" customWidth="1"/>
    <col min="5021" max="5021" width="18" style="137" bestFit="1" customWidth="1"/>
    <col min="5022" max="5024" width="12.85546875" style="137" bestFit="1" customWidth="1"/>
    <col min="5025" max="5025" width="13.85546875" style="137" bestFit="1" customWidth="1"/>
    <col min="5026" max="5027" width="12.85546875" style="137" bestFit="1" customWidth="1"/>
    <col min="5028" max="5028" width="11" style="137" bestFit="1" customWidth="1"/>
    <col min="5029" max="5029" width="13.85546875" style="137" bestFit="1" customWidth="1"/>
    <col min="5030" max="5030" width="14.85546875" style="137" bestFit="1" customWidth="1"/>
    <col min="5031" max="5031" width="17.7109375" style="137" bestFit="1" customWidth="1"/>
    <col min="5032" max="5032" width="15.140625" style="137" bestFit="1" customWidth="1"/>
    <col min="5033" max="5033" width="16.7109375" style="137" bestFit="1" customWidth="1"/>
    <col min="5034" max="5034" width="15.7109375" style="137" bestFit="1" customWidth="1"/>
    <col min="5035" max="5035" width="17.7109375" style="137" bestFit="1" customWidth="1"/>
    <col min="5036" max="5036" width="15.7109375" style="137" bestFit="1" customWidth="1"/>
    <col min="5037" max="5037" width="18" style="137" bestFit="1" customWidth="1"/>
    <col min="5038" max="5038" width="13.140625" style="137" bestFit="1" customWidth="1"/>
    <col min="5039" max="5039" width="17.7109375" style="137" bestFit="1" customWidth="1"/>
    <col min="5040" max="5040" width="15.140625" style="137" bestFit="1" customWidth="1"/>
    <col min="5041" max="5041" width="18" style="137" bestFit="1" customWidth="1"/>
    <col min="5042" max="5042" width="15.7109375" style="137" bestFit="1" customWidth="1"/>
    <col min="5043" max="5044" width="15.140625" style="137" bestFit="1" customWidth="1"/>
    <col min="5045" max="5045" width="15.7109375" style="137" bestFit="1" customWidth="1"/>
    <col min="5046" max="5046" width="12.85546875" style="137" customWidth="1"/>
    <col min="5047" max="5047" width="17.7109375" style="137" bestFit="1" customWidth="1"/>
    <col min="5048" max="5048" width="15.85546875" style="137" bestFit="1" customWidth="1"/>
    <col min="5049" max="5049" width="18" style="137" bestFit="1" customWidth="1"/>
    <col min="5050" max="5050" width="10.5703125" style="137" bestFit="1" customWidth="1"/>
    <col min="5051" max="5051" width="17.7109375" style="137" bestFit="1" customWidth="1"/>
    <col min="5052" max="5052" width="15.140625" style="137" bestFit="1" customWidth="1"/>
    <col min="5053" max="5053" width="18" style="137" bestFit="1" customWidth="1"/>
    <col min="5054" max="5054" width="15.7109375" style="137" bestFit="1" customWidth="1"/>
    <col min="5055" max="5055" width="17.7109375" style="137" bestFit="1" customWidth="1"/>
    <col min="5056" max="5056" width="15.7109375" style="137" bestFit="1" customWidth="1"/>
    <col min="5057" max="5057" width="18" style="137" bestFit="1" customWidth="1"/>
    <col min="5058" max="5058" width="12.85546875" style="137" bestFit="1" customWidth="1"/>
    <col min="5059" max="5059" width="12.42578125" style="137" bestFit="1" customWidth="1"/>
    <col min="5060" max="5060" width="10.7109375" style="137" bestFit="1" customWidth="1"/>
    <col min="5061" max="5061" width="10.140625" style="137" customWidth="1"/>
    <col min="5062" max="5062" width="13.140625" style="137" bestFit="1" customWidth="1"/>
    <col min="5063" max="5066" width="0" style="137" hidden="1" customWidth="1"/>
    <col min="5067" max="5067" width="15.140625" style="137" bestFit="1" customWidth="1"/>
    <col min="5068" max="5068" width="13" style="137" bestFit="1" customWidth="1"/>
    <col min="5069" max="5069" width="15.28515625" style="137" bestFit="1" customWidth="1"/>
    <col min="5070" max="5070" width="12.85546875" style="137" bestFit="1" customWidth="1"/>
    <col min="5071" max="5074" width="0" style="137" hidden="1" customWidth="1"/>
    <col min="5075" max="5076" width="17.7109375" style="137" bestFit="1" customWidth="1"/>
    <col min="5077" max="5077" width="18.85546875" style="137" bestFit="1" customWidth="1"/>
    <col min="5078" max="5078" width="12.85546875" style="137" bestFit="1" customWidth="1"/>
    <col min="5079" max="5079" width="17.7109375" style="137" bestFit="1" customWidth="1"/>
    <col min="5080" max="5080" width="12.5703125" style="137" bestFit="1" customWidth="1"/>
    <col min="5081" max="5081" width="18" style="137" bestFit="1" customWidth="1"/>
    <col min="5082" max="5082" width="13" style="137" customWidth="1"/>
    <col min="5083" max="5083" width="15.140625" style="137" bestFit="1" customWidth="1"/>
    <col min="5084" max="5084" width="13" style="137" bestFit="1" customWidth="1"/>
    <col min="5085" max="5085" width="16.7109375" style="137" bestFit="1" customWidth="1"/>
    <col min="5086" max="5086" width="13.140625" style="137" bestFit="1" customWidth="1"/>
    <col min="5087" max="5089" width="12.140625" style="137" customWidth="1"/>
    <col min="5090" max="5091" width="14" style="137" customWidth="1"/>
    <col min="5092" max="5092" width="26.28515625" style="137" customWidth="1"/>
    <col min="5093" max="5093" width="15.42578125" style="137" bestFit="1" customWidth="1"/>
    <col min="5094" max="5094" width="11.140625" style="137" bestFit="1" customWidth="1"/>
    <col min="5095" max="5095" width="9.140625" style="137"/>
    <col min="5096" max="5096" width="9.28515625" style="137" bestFit="1" customWidth="1"/>
    <col min="5097" max="5244" width="9.140625" style="137"/>
    <col min="5245" max="5245" width="6" style="137" bestFit="1" customWidth="1"/>
    <col min="5246" max="5246" width="23.7109375" style="137" customWidth="1"/>
    <col min="5247" max="5247" width="19.5703125" style="137" bestFit="1" customWidth="1"/>
    <col min="5248" max="5248" width="19.7109375" style="137" bestFit="1" customWidth="1"/>
    <col min="5249" max="5249" width="18.85546875" style="137" bestFit="1" customWidth="1"/>
    <col min="5250" max="5250" width="12.85546875" style="137" bestFit="1" customWidth="1"/>
    <col min="5251" max="5251" width="17.7109375" style="137" bestFit="1" customWidth="1"/>
    <col min="5252" max="5252" width="17.5703125" style="137" bestFit="1" customWidth="1"/>
    <col min="5253" max="5253" width="18.85546875" style="137" bestFit="1" customWidth="1"/>
    <col min="5254" max="5254" width="12.42578125" style="137" bestFit="1" customWidth="1"/>
    <col min="5255" max="5255" width="15.85546875" style="137" bestFit="1" customWidth="1"/>
    <col min="5256" max="5256" width="17.7109375" style="137" bestFit="1" customWidth="1"/>
    <col min="5257" max="5257" width="18" style="137" bestFit="1" customWidth="1"/>
    <col min="5258" max="5258" width="13.5703125" style="137" customWidth="1"/>
    <col min="5259" max="5259" width="15.85546875" style="137" bestFit="1" customWidth="1"/>
    <col min="5260" max="5260" width="15.140625" style="137" bestFit="1" customWidth="1"/>
    <col min="5261" max="5261" width="18" style="137" bestFit="1" customWidth="1"/>
    <col min="5262" max="5262" width="13.140625" style="137" bestFit="1" customWidth="1"/>
    <col min="5263" max="5263" width="17.7109375" style="137" bestFit="1" customWidth="1"/>
    <col min="5264" max="5264" width="15.85546875" style="137" customWidth="1"/>
    <col min="5265" max="5265" width="18" style="137" bestFit="1" customWidth="1"/>
    <col min="5266" max="5266" width="13.5703125" style="137" customWidth="1"/>
    <col min="5267" max="5267" width="15.140625" style="137" bestFit="1" customWidth="1"/>
    <col min="5268" max="5268" width="12.85546875" style="137" bestFit="1" customWidth="1"/>
    <col min="5269" max="5269" width="15.28515625" style="137" bestFit="1" customWidth="1"/>
    <col min="5270" max="5270" width="14.85546875" style="137" bestFit="1" customWidth="1"/>
    <col min="5271" max="5272" width="17.5703125" style="137" bestFit="1" customWidth="1"/>
    <col min="5273" max="5273" width="11.140625" style="137" bestFit="1" customWidth="1"/>
    <col min="5274" max="5274" width="13.42578125" style="137" customWidth="1"/>
    <col min="5275" max="5275" width="17.7109375" style="137" bestFit="1" customWidth="1"/>
    <col min="5276" max="5276" width="17.5703125" style="137" bestFit="1" customWidth="1"/>
    <col min="5277" max="5277" width="18" style="137" bestFit="1" customWidth="1"/>
    <col min="5278" max="5280" width="12.85546875" style="137" bestFit="1" customWidth="1"/>
    <col min="5281" max="5281" width="13.85546875" style="137" bestFit="1" customWidth="1"/>
    <col min="5282" max="5283" width="12.85546875" style="137" bestFit="1" customWidth="1"/>
    <col min="5284" max="5284" width="11" style="137" bestFit="1" customWidth="1"/>
    <col min="5285" max="5285" width="13.85546875" style="137" bestFit="1" customWidth="1"/>
    <col min="5286" max="5286" width="14.85546875" style="137" bestFit="1" customWidth="1"/>
    <col min="5287" max="5287" width="17.7109375" style="137" bestFit="1" customWidth="1"/>
    <col min="5288" max="5288" width="15.140625" style="137" bestFit="1" customWidth="1"/>
    <col min="5289" max="5289" width="16.7109375" style="137" bestFit="1" customWidth="1"/>
    <col min="5290" max="5290" width="15.7109375" style="137" bestFit="1" customWidth="1"/>
    <col min="5291" max="5291" width="17.7109375" style="137" bestFit="1" customWidth="1"/>
    <col min="5292" max="5292" width="15.7109375" style="137" bestFit="1" customWidth="1"/>
    <col min="5293" max="5293" width="18" style="137" bestFit="1" customWidth="1"/>
    <col min="5294" max="5294" width="13.140625" style="137" bestFit="1" customWidth="1"/>
    <col min="5295" max="5295" width="17.7109375" style="137" bestFit="1" customWidth="1"/>
    <col min="5296" max="5296" width="15.140625" style="137" bestFit="1" customWidth="1"/>
    <col min="5297" max="5297" width="18" style="137" bestFit="1" customWidth="1"/>
    <col min="5298" max="5298" width="15.7109375" style="137" bestFit="1" customWidth="1"/>
    <col min="5299" max="5300" width="15.140625" style="137" bestFit="1" customWidth="1"/>
    <col min="5301" max="5301" width="15.7109375" style="137" bestFit="1" customWidth="1"/>
    <col min="5302" max="5302" width="12.85546875" style="137" customWidth="1"/>
    <col min="5303" max="5303" width="17.7109375" style="137" bestFit="1" customWidth="1"/>
    <col min="5304" max="5304" width="15.85546875" style="137" bestFit="1" customWidth="1"/>
    <col min="5305" max="5305" width="18" style="137" bestFit="1" customWidth="1"/>
    <col min="5306" max="5306" width="10.5703125" style="137" bestFit="1" customWidth="1"/>
    <col min="5307" max="5307" width="17.7109375" style="137" bestFit="1" customWidth="1"/>
    <col min="5308" max="5308" width="15.140625" style="137" bestFit="1" customWidth="1"/>
    <col min="5309" max="5309" width="18" style="137" bestFit="1" customWidth="1"/>
    <col min="5310" max="5310" width="15.7109375" style="137" bestFit="1" customWidth="1"/>
    <col min="5311" max="5311" width="17.7109375" style="137" bestFit="1" customWidth="1"/>
    <col min="5312" max="5312" width="15.7109375" style="137" bestFit="1" customWidth="1"/>
    <col min="5313" max="5313" width="18" style="137" bestFit="1" customWidth="1"/>
    <col min="5314" max="5314" width="12.85546875" style="137" bestFit="1" customWidth="1"/>
    <col min="5315" max="5315" width="12.42578125" style="137" bestFit="1" customWidth="1"/>
    <col min="5316" max="5316" width="10.7109375" style="137" bestFit="1" customWidth="1"/>
    <col min="5317" max="5317" width="10.140625" style="137" customWidth="1"/>
    <col min="5318" max="5318" width="13.140625" style="137" bestFit="1" customWidth="1"/>
    <col min="5319" max="5322" width="0" style="137" hidden="1" customWidth="1"/>
    <col min="5323" max="5323" width="15.140625" style="137" bestFit="1" customWidth="1"/>
    <col min="5324" max="5324" width="13" style="137" bestFit="1" customWidth="1"/>
    <col min="5325" max="5325" width="15.28515625" style="137" bestFit="1" customWidth="1"/>
    <col min="5326" max="5326" width="12.85546875" style="137" bestFit="1" customWidth="1"/>
    <col min="5327" max="5330" width="0" style="137" hidden="1" customWidth="1"/>
    <col min="5331" max="5332" width="17.7109375" style="137" bestFit="1" customWidth="1"/>
    <col min="5333" max="5333" width="18.85546875" style="137" bestFit="1" customWidth="1"/>
    <col min="5334" max="5334" width="12.85546875" style="137" bestFit="1" customWidth="1"/>
    <col min="5335" max="5335" width="17.7109375" style="137" bestFit="1" customWidth="1"/>
    <col min="5336" max="5336" width="12.5703125" style="137" bestFit="1" customWidth="1"/>
    <col min="5337" max="5337" width="18" style="137" bestFit="1" customWidth="1"/>
    <col min="5338" max="5338" width="13" style="137" customWidth="1"/>
    <col min="5339" max="5339" width="15.140625" style="137" bestFit="1" customWidth="1"/>
    <col min="5340" max="5340" width="13" style="137" bestFit="1" customWidth="1"/>
    <col min="5341" max="5341" width="16.7109375" style="137" bestFit="1" customWidth="1"/>
    <col min="5342" max="5342" width="13.140625" style="137" bestFit="1" customWidth="1"/>
    <col min="5343" max="5345" width="12.140625" style="137" customWidth="1"/>
    <col min="5346" max="5347" width="14" style="137" customWidth="1"/>
    <col min="5348" max="5348" width="26.28515625" style="137" customWidth="1"/>
    <col min="5349" max="5349" width="15.42578125" style="137" bestFit="1" customWidth="1"/>
    <col min="5350" max="5350" width="11.140625" style="137" bestFit="1" customWidth="1"/>
    <col min="5351" max="5351" width="9.140625" style="137"/>
    <col min="5352" max="5352" width="9.28515625" style="137" bestFit="1" customWidth="1"/>
    <col min="5353" max="5500" width="9.140625" style="137"/>
    <col min="5501" max="5501" width="6" style="137" bestFit="1" customWidth="1"/>
    <col min="5502" max="5502" width="23.7109375" style="137" customWidth="1"/>
    <col min="5503" max="5503" width="19.5703125" style="137" bestFit="1" customWidth="1"/>
    <col min="5504" max="5504" width="19.7109375" style="137" bestFit="1" customWidth="1"/>
    <col min="5505" max="5505" width="18.85546875" style="137" bestFit="1" customWidth="1"/>
    <col min="5506" max="5506" width="12.85546875" style="137" bestFit="1" customWidth="1"/>
    <col min="5507" max="5507" width="17.7109375" style="137" bestFit="1" customWidth="1"/>
    <col min="5508" max="5508" width="17.5703125" style="137" bestFit="1" customWidth="1"/>
    <col min="5509" max="5509" width="18.85546875" style="137" bestFit="1" customWidth="1"/>
    <col min="5510" max="5510" width="12.42578125" style="137" bestFit="1" customWidth="1"/>
    <col min="5511" max="5511" width="15.85546875" style="137" bestFit="1" customWidth="1"/>
    <col min="5512" max="5512" width="17.7109375" style="137" bestFit="1" customWidth="1"/>
    <col min="5513" max="5513" width="18" style="137" bestFit="1" customWidth="1"/>
    <col min="5514" max="5514" width="13.5703125" style="137" customWidth="1"/>
    <col min="5515" max="5515" width="15.85546875" style="137" bestFit="1" customWidth="1"/>
    <col min="5516" max="5516" width="15.140625" style="137" bestFit="1" customWidth="1"/>
    <col min="5517" max="5517" width="18" style="137" bestFit="1" customWidth="1"/>
    <col min="5518" max="5518" width="13.140625" style="137" bestFit="1" customWidth="1"/>
    <col min="5519" max="5519" width="17.7109375" style="137" bestFit="1" customWidth="1"/>
    <col min="5520" max="5520" width="15.85546875" style="137" customWidth="1"/>
    <col min="5521" max="5521" width="18" style="137" bestFit="1" customWidth="1"/>
    <col min="5522" max="5522" width="13.5703125" style="137" customWidth="1"/>
    <col min="5523" max="5523" width="15.140625" style="137" bestFit="1" customWidth="1"/>
    <col min="5524" max="5524" width="12.85546875" style="137" bestFit="1" customWidth="1"/>
    <col min="5525" max="5525" width="15.28515625" style="137" bestFit="1" customWidth="1"/>
    <col min="5526" max="5526" width="14.85546875" style="137" bestFit="1" customWidth="1"/>
    <col min="5527" max="5528" width="17.5703125" style="137" bestFit="1" customWidth="1"/>
    <col min="5529" max="5529" width="11.140625" style="137" bestFit="1" customWidth="1"/>
    <col min="5530" max="5530" width="13.42578125" style="137" customWidth="1"/>
    <col min="5531" max="5531" width="17.7109375" style="137" bestFit="1" customWidth="1"/>
    <col min="5532" max="5532" width="17.5703125" style="137" bestFit="1" customWidth="1"/>
    <col min="5533" max="5533" width="18" style="137" bestFit="1" customWidth="1"/>
    <col min="5534" max="5536" width="12.85546875" style="137" bestFit="1" customWidth="1"/>
    <col min="5537" max="5537" width="13.85546875" style="137" bestFit="1" customWidth="1"/>
    <col min="5538" max="5539" width="12.85546875" style="137" bestFit="1" customWidth="1"/>
    <col min="5540" max="5540" width="11" style="137" bestFit="1" customWidth="1"/>
    <col min="5541" max="5541" width="13.85546875" style="137" bestFit="1" customWidth="1"/>
    <col min="5542" max="5542" width="14.85546875" style="137" bestFit="1" customWidth="1"/>
    <col min="5543" max="5543" width="17.7109375" style="137" bestFit="1" customWidth="1"/>
    <col min="5544" max="5544" width="15.140625" style="137" bestFit="1" customWidth="1"/>
    <col min="5545" max="5545" width="16.7109375" style="137" bestFit="1" customWidth="1"/>
    <col min="5546" max="5546" width="15.7109375" style="137" bestFit="1" customWidth="1"/>
    <col min="5547" max="5547" width="17.7109375" style="137" bestFit="1" customWidth="1"/>
    <col min="5548" max="5548" width="15.7109375" style="137" bestFit="1" customWidth="1"/>
    <col min="5549" max="5549" width="18" style="137" bestFit="1" customWidth="1"/>
    <col min="5550" max="5550" width="13.140625" style="137" bestFit="1" customWidth="1"/>
    <col min="5551" max="5551" width="17.7109375" style="137" bestFit="1" customWidth="1"/>
    <col min="5552" max="5552" width="15.140625" style="137" bestFit="1" customWidth="1"/>
    <col min="5553" max="5553" width="18" style="137" bestFit="1" customWidth="1"/>
    <col min="5554" max="5554" width="15.7109375" style="137" bestFit="1" customWidth="1"/>
    <col min="5555" max="5556" width="15.140625" style="137" bestFit="1" customWidth="1"/>
    <col min="5557" max="5557" width="15.7109375" style="137" bestFit="1" customWidth="1"/>
    <col min="5558" max="5558" width="12.85546875" style="137" customWidth="1"/>
    <col min="5559" max="5559" width="17.7109375" style="137" bestFit="1" customWidth="1"/>
    <col min="5560" max="5560" width="15.85546875" style="137" bestFit="1" customWidth="1"/>
    <col min="5561" max="5561" width="18" style="137" bestFit="1" customWidth="1"/>
    <col min="5562" max="5562" width="10.5703125" style="137" bestFit="1" customWidth="1"/>
    <col min="5563" max="5563" width="17.7109375" style="137" bestFit="1" customWidth="1"/>
    <col min="5564" max="5564" width="15.140625" style="137" bestFit="1" customWidth="1"/>
    <col min="5565" max="5565" width="18" style="137" bestFit="1" customWidth="1"/>
    <col min="5566" max="5566" width="15.7109375" style="137" bestFit="1" customWidth="1"/>
    <col min="5567" max="5567" width="17.7109375" style="137" bestFit="1" customWidth="1"/>
    <col min="5568" max="5568" width="15.7109375" style="137" bestFit="1" customWidth="1"/>
    <col min="5569" max="5569" width="18" style="137" bestFit="1" customWidth="1"/>
    <col min="5570" max="5570" width="12.85546875" style="137" bestFit="1" customWidth="1"/>
    <col min="5571" max="5571" width="12.42578125" style="137" bestFit="1" customWidth="1"/>
    <col min="5572" max="5572" width="10.7109375" style="137" bestFit="1" customWidth="1"/>
    <col min="5573" max="5573" width="10.140625" style="137" customWidth="1"/>
    <col min="5574" max="5574" width="13.140625" style="137" bestFit="1" customWidth="1"/>
    <col min="5575" max="5578" width="0" style="137" hidden="1" customWidth="1"/>
    <col min="5579" max="5579" width="15.140625" style="137" bestFit="1" customWidth="1"/>
    <col min="5580" max="5580" width="13" style="137" bestFit="1" customWidth="1"/>
    <col min="5581" max="5581" width="15.28515625" style="137" bestFit="1" customWidth="1"/>
    <col min="5582" max="5582" width="12.85546875" style="137" bestFit="1" customWidth="1"/>
    <col min="5583" max="5586" width="0" style="137" hidden="1" customWidth="1"/>
    <col min="5587" max="5588" width="17.7109375" style="137" bestFit="1" customWidth="1"/>
    <col min="5589" max="5589" width="18.85546875" style="137" bestFit="1" customWidth="1"/>
    <col min="5590" max="5590" width="12.85546875" style="137" bestFit="1" customWidth="1"/>
    <col min="5591" max="5591" width="17.7109375" style="137" bestFit="1" customWidth="1"/>
    <col min="5592" max="5592" width="12.5703125" style="137" bestFit="1" customWidth="1"/>
    <col min="5593" max="5593" width="18" style="137" bestFit="1" customWidth="1"/>
    <col min="5594" max="5594" width="13" style="137" customWidth="1"/>
    <col min="5595" max="5595" width="15.140625" style="137" bestFit="1" customWidth="1"/>
    <col min="5596" max="5596" width="13" style="137" bestFit="1" customWidth="1"/>
    <col min="5597" max="5597" width="16.7109375" style="137" bestFit="1" customWidth="1"/>
    <col min="5598" max="5598" width="13.140625" style="137" bestFit="1" customWidth="1"/>
    <col min="5599" max="5601" width="12.140625" style="137" customWidth="1"/>
    <col min="5602" max="5603" width="14" style="137" customWidth="1"/>
    <col min="5604" max="5604" width="26.28515625" style="137" customWidth="1"/>
    <col min="5605" max="5605" width="15.42578125" style="137" bestFit="1" customWidth="1"/>
    <col min="5606" max="5606" width="11.140625" style="137" bestFit="1" customWidth="1"/>
    <col min="5607" max="5607" width="9.140625" style="137"/>
    <col min="5608" max="5608" width="9.28515625" style="137" bestFit="1" customWidth="1"/>
    <col min="5609" max="5756" width="9.140625" style="137"/>
    <col min="5757" max="5757" width="6" style="137" bestFit="1" customWidth="1"/>
    <col min="5758" max="5758" width="23.7109375" style="137" customWidth="1"/>
    <col min="5759" max="5759" width="19.5703125" style="137" bestFit="1" customWidth="1"/>
    <col min="5760" max="5760" width="19.7109375" style="137" bestFit="1" customWidth="1"/>
    <col min="5761" max="5761" width="18.85546875" style="137" bestFit="1" customWidth="1"/>
    <col min="5762" max="5762" width="12.85546875" style="137" bestFit="1" customWidth="1"/>
    <col min="5763" max="5763" width="17.7109375" style="137" bestFit="1" customWidth="1"/>
    <col min="5764" max="5764" width="17.5703125" style="137" bestFit="1" customWidth="1"/>
    <col min="5765" max="5765" width="18.85546875" style="137" bestFit="1" customWidth="1"/>
    <col min="5766" max="5766" width="12.42578125" style="137" bestFit="1" customWidth="1"/>
    <col min="5767" max="5767" width="15.85546875" style="137" bestFit="1" customWidth="1"/>
    <col min="5768" max="5768" width="17.7109375" style="137" bestFit="1" customWidth="1"/>
    <col min="5769" max="5769" width="18" style="137" bestFit="1" customWidth="1"/>
    <col min="5770" max="5770" width="13.5703125" style="137" customWidth="1"/>
    <col min="5771" max="5771" width="15.85546875" style="137" bestFit="1" customWidth="1"/>
    <col min="5772" max="5772" width="15.140625" style="137" bestFit="1" customWidth="1"/>
    <col min="5773" max="5773" width="18" style="137" bestFit="1" customWidth="1"/>
    <col min="5774" max="5774" width="13.140625" style="137" bestFit="1" customWidth="1"/>
    <col min="5775" max="5775" width="17.7109375" style="137" bestFit="1" customWidth="1"/>
    <col min="5776" max="5776" width="15.85546875" style="137" customWidth="1"/>
    <col min="5777" max="5777" width="18" style="137" bestFit="1" customWidth="1"/>
    <col min="5778" max="5778" width="13.5703125" style="137" customWidth="1"/>
    <col min="5779" max="5779" width="15.140625" style="137" bestFit="1" customWidth="1"/>
    <col min="5780" max="5780" width="12.85546875" style="137" bestFit="1" customWidth="1"/>
    <col min="5781" max="5781" width="15.28515625" style="137" bestFit="1" customWidth="1"/>
    <col min="5782" max="5782" width="14.85546875" style="137" bestFit="1" customWidth="1"/>
    <col min="5783" max="5784" width="17.5703125" style="137" bestFit="1" customWidth="1"/>
    <col min="5785" max="5785" width="11.140625" style="137" bestFit="1" customWidth="1"/>
    <col min="5786" max="5786" width="13.42578125" style="137" customWidth="1"/>
    <col min="5787" max="5787" width="17.7109375" style="137" bestFit="1" customWidth="1"/>
    <col min="5788" max="5788" width="17.5703125" style="137" bestFit="1" customWidth="1"/>
    <col min="5789" max="5789" width="18" style="137" bestFit="1" customWidth="1"/>
    <col min="5790" max="5792" width="12.85546875" style="137" bestFit="1" customWidth="1"/>
    <col min="5793" max="5793" width="13.85546875" style="137" bestFit="1" customWidth="1"/>
    <col min="5794" max="5795" width="12.85546875" style="137" bestFit="1" customWidth="1"/>
    <col min="5796" max="5796" width="11" style="137" bestFit="1" customWidth="1"/>
    <col min="5797" max="5797" width="13.85546875" style="137" bestFit="1" customWidth="1"/>
    <col min="5798" max="5798" width="14.85546875" style="137" bestFit="1" customWidth="1"/>
    <col min="5799" max="5799" width="17.7109375" style="137" bestFit="1" customWidth="1"/>
    <col min="5800" max="5800" width="15.140625" style="137" bestFit="1" customWidth="1"/>
    <col min="5801" max="5801" width="16.7109375" style="137" bestFit="1" customWidth="1"/>
    <col min="5802" max="5802" width="15.7109375" style="137" bestFit="1" customWidth="1"/>
    <col min="5803" max="5803" width="17.7109375" style="137" bestFit="1" customWidth="1"/>
    <col min="5804" max="5804" width="15.7109375" style="137" bestFit="1" customWidth="1"/>
    <col min="5805" max="5805" width="18" style="137" bestFit="1" customWidth="1"/>
    <col min="5806" max="5806" width="13.140625" style="137" bestFit="1" customWidth="1"/>
    <col min="5807" max="5807" width="17.7109375" style="137" bestFit="1" customWidth="1"/>
    <col min="5808" max="5808" width="15.140625" style="137" bestFit="1" customWidth="1"/>
    <col min="5809" max="5809" width="18" style="137" bestFit="1" customWidth="1"/>
    <col min="5810" max="5810" width="15.7109375" style="137" bestFit="1" customWidth="1"/>
    <col min="5811" max="5812" width="15.140625" style="137" bestFit="1" customWidth="1"/>
    <col min="5813" max="5813" width="15.7109375" style="137" bestFit="1" customWidth="1"/>
    <col min="5814" max="5814" width="12.85546875" style="137" customWidth="1"/>
    <col min="5815" max="5815" width="17.7109375" style="137" bestFit="1" customWidth="1"/>
    <col min="5816" max="5816" width="15.85546875" style="137" bestFit="1" customWidth="1"/>
    <col min="5817" max="5817" width="18" style="137" bestFit="1" customWidth="1"/>
    <col min="5818" max="5818" width="10.5703125" style="137" bestFit="1" customWidth="1"/>
    <col min="5819" max="5819" width="17.7109375" style="137" bestFit="1" customWidth="1"/>
    <col min="5820" max="5820" width="15.140625" style="137" bestFit="1" customWidth="1"/>
    <col min="5821" max="5821" width="18" style="137" bestFit="1" customWidth="1"/>
    <col min="5822" max="5822" width="15.7109375" style="137" bestFit="1" customWidth="1"/>
    <col min="5823" max="5823" width="17.7109375" style="137" bestFit="1" customWidth="1"/>
    <col min="5824" max="5824" width="15.7109375" style="137" bestFit="1" customWidth="1"/>
    <col min="5825" max="5825" width="18" style="137" bestFit="1" customWidth="1"/>
    <col min="5826" max="5826" width="12.85546875" style="137" bestFit="1" customWidth="1"/>
    <col min="5827" max="5827" width="12.42578125" style="137" bestFit="1" customWidth="1"/>
    <col min="5828" max="5828" width="10.7109375" style="137" bestFit="1" customWidth="1"/>
    <col min="5829" max="5829" width="10.140625" style="137" customWidth="1"/>
    <col min="5830" max="5830" width="13.140625" style="137" bestFit="1" customWidth="1"/>
    <col min="5831" max="5834" width="0" style="137" hidden="1" customWidth="1"/>
    <col min="5835" max="5835" width="15.140625" style="137" bestFit="1" customWidth="1"/>
    <col min="5836" max="5836" width="13" style="137" bestFit="1" customWidth="1"/>
    <col min="5837" max="5837" width="15.28515625" style="137" bestFit="1" customWidth="1"/>
    <col min="5838" max="5838" width="12.85546875" style="137" bestFit="1" customWidth="1"/>
    <col min="5839" max="5842" width="0" style="137" hidden="1" customWidth="1"/>
    <col min="5843" max="5844" width="17.7109375" style="137" bestFit="1" customWidth="1"/>
    <col min="5845" max="5845" width="18.85546875" style="137" bestFit="1" customWidth="1"/>
    <col min="5846" max="5846" width="12.85546875" style="137" bestFit="1" customWidth="1"/>
    <col min="5847" max="5847" width="17.7109375" style="137" bestFit="1" customWidth="1"/>
    <col min="5848" max="5848" width="12.5703125" style="137" bestFit="1" customWidth="1"/>
    <col min="5849" max="5849" width="18" style="137" bestFit="1" customWidth="1"/>
    <col min="5850" max="5850" width="13" style="137" customWidth="1"/>
    <col min="5851" max="5851" width="15.140625" style="137" bestFit="1" customWidth="1"/>
    <col min="5852" max="5852" width="13" style="137" bestFit="1" customWidth="1"/>
    <col min="5853" max="5853" width="16.7109375" style="137" bestFit="1" customWidth="1"/>
    <col min="5854" max="5854" width="13.140625" style="137" bestFit="1" customWidth="1"/>
    <col min="5855" max="5857" width="12.140625" style="137" customWidth="1"/>
    <col min="5858" max="5859" width="14" style="137" customWidth="1"/>
    <col min="5860" max="5860" width="26.28515625" style="137" customWidth="1"/>
    <col min="5861" max="5861" width="15.42578125" style="137" bestFit="1" customWidth="1"/>
    <col min="5862" max="5862" width="11.140625" style="137" bestFit="1" customWidth="1"/>
    <col min="5863" max="5863" width="9.140625" style="137"/>
    <col min="5864" max="5864" width="9.28515625" style="137" bestFit="1" customWidth="1"/>
    <col min="5865" max="6012" width="9.140625" style="137"/>
    <col min="6013" max="6013" width="6" style="137" bestFit="1" customWidth="1"/>
    <col min="6014" max="6014" width="23.7109375" style="137" customWidth="1"/>
    <col min="6015" max="6015" width="19.5703125" style="137" bestFit="1" customWidth="1"/>
    <col min="6016" max="6016" width="19.7109375" style="137" bestFit="1" customWidth="1"/>
    <col min="6017" max="6017" width="18.85546875" style="137" bestFit="1" customWidth="1"/>
    <col min="6018" max="6018" width="12.85546875" style="137" bestFit="1" customWidth="1"/>
    <col min="6019" max="6019" width="17.7109375" style="137" bestFit="1" customWidth="1"/>
    <col min="6020" max="6020" width="17.5703125" style="137" bestFit="1" customWidth="1"/>
    <col min="6021" max="6021" width="18.85546875" style="137" bestFit="1" customWidth="1"/>
    <col min="6022" max="6022" width="12.42578125" style="137" bestFit="1" customWidth="1"/>
    <col min="6023" max="6023" width="15.85546875" style="137" bestFit="1" customWidth="1"/>
    <col min="6024" max="6024" width="17.7109375" style="137" bestFit="1" customWidth="1"/>
    <col min="6025" max="6025" width="18" style="137" bestFit="1" customWidth="1"/>
    <col min="6026" max="6026" width="13.5703125" style="137" customWidth="1"/>
    <col min="6027" max="6027" width="15.85546875" style="137" bestFit="1" customWidth="1"/>
    <col min="6028" max="6028" width="15.140625" style="137" bestFit="1" customWidth="1"/>
    <col min="6029" max="6029" width="18" style="137" bestFit="1" customWidth="1"/>
    <col min="6030" max="6030" width="13.140625" style="137" bestFit="1" customWidth="1"/>
    <col min="6031" max="6031" width="17.7109375" style="137" bestFit="1" customWidth="1"/>
    <col min="6032" max="6032" width="15.85546875" style="137" customWidth="1"/>
    <col min="6033" max="6033" width="18" style="137" bestFit="1" customWidth="1"/>
    <col min="6034" max="6034" width="13.5703125" style="137" customWidth="1"/>
    <col min="6035" max="6035" width="15.140625" style="137" bestFit="1" customWidth="1"/>
    <col min="6036" max="6036" width="12.85546875" style="137" bestFit="1" customWidth="1"/>
    <col min="6037" max="6037" width="15.28515625" style="137" bestFit="1" customWidth="1"/>
    <col min="6038" max="6038" width="14.85546875" style="137" bestFit="1" customWidth="1"/>
    <col min="6039" max="6040" width="17.5703125" style="137" bestFit="1" customWidth="1"/>
    <col min="6041" max="6041" width="11.140625" style="137" bestFit="1" customWidth="1"/>
    <col min="6042" max="6042" width="13.42578125" style="137" customWidth="1"/>
    <col min="6043" max="6043" width="17.7109375" style="137" bestFit="1" customWidth="1"/>
    <col min="6044" max="6044" width="17.5703125" style="137" bestFit="1" customWidth="1"/>
    <col min="6045" max="6045" width="18" style="137" bestFit="1" customWidth="1"/>
    <col min="6046" max="6048" width="12.85546875" style="137" bestFit="1" customWidth="1"/>
    <col min="6049" max="6049" width="13.85546875" style="137" bestFit="1" customWidth="1"/>
    <col min="6050" max="6051" width="12.85546875" style="137" bestFit="1" customWidth="1"/>
    <col min="6052" max="6052" width="11" style="137" bestFit="1" customWidth="1"/>
    <col min="6053" max="6053" width="13.85546875" style="137" bestFit="1" customWidth="1"/>
    <col min="6054" max="6054" width="14.85546875" style="137" bestFit="1" customWidth="1"/>
    <col min="6055" max="6055" width="17.7109375" style="137" bestFit="1" customWidth="1"/>
    <col min="6056" max="6056" width="15.140625" style="137" bestFit="1" customWidth="1"/>
    <col min="6057" max="6057" width="16.7109375" style="137" bestFit="1" customWidth="1"/>
    <col min="6058" max="6058" width="15.7109375" style="137" bestFit="1" customWidth="1"/>
    <col min="6059" max="6059" width="17.7109375" style="137" bestFit="1" customWidth="1"/>
    <col min="6060" max="6060" width="15.7109375" style="137" bestFit="1" customWidth="1"/>
    <col min="6061" max="6061" width="18" style="137" bestFit="1" customWidth="1"/>
    <col min="6062" max="6062" width="13.140625" style="137" bestFit="1" customWidth="1"/>
    <col min="6063" max="6063" width="17.7109375" style="137" bestFit="1" customWidth="1"/>
    <col min="6064" max="6064" width="15.140625" style="137" bestFit="1" customWidth="1"/>
    <col min="6065" max="6065" width="18" style="137" bestFit="1" customWidth="1"/>
    <col min="6066" max="6066" width="15.7109375" style="137" bestFit="1" customWidth="1"/>
    <col min="6067" max="6068" width="15.140625" style="137" bestFit="1" customWidth="1"/>
    <col min="6069" max="6069" width="15.7109375" style="137" bestFit="1" customWidth="1"/>
    <col min="6070" max="6070" width="12.85546875" style="137" customWidth="1"/>
    <col min="6071" max="6071" width="17.7109375" style="137" bestFit="1" customWidth="1"/>
    <col min="6072" max="6072" width="15.85546875" style="137" bestFit="1" customWidth="1"/>
    <col min="6073" max="6073" width="18" style="137" bestFit="1" customWidth="1"/>
    <col min="6074" max="6074" width="10.5703125" style="137" bestFit="1" customWidth="1"/>
    <col min="6075" max="6075" width="17.7109375" style="137" bestFit="1" customWidth="1"/>
    <col min="6076" max="6076" width="15.140625" style="137" bestFit="1" customWidth="1"/>
    <col min="6077" max="6077" width="18" style="137" bestFit="1" customWidth="1"/>
    <col min="6078" max="6078" width="15.7109375" style="137" bestFit="1" customWidth="1"/>
    <col min="6079" max="6079" width="17.7109375" style="137" bestFit="1" customWidth="1"/>
    <col min="6080" max="6080" width="15.7109375" style="137" bestFit="1" customWidth="1"/>
    <col min="6081" max="6081" width="18" style="137" bestFit="1" customWidth="1"/>
    <col min="6082" max="6082" width="12.85546875" style="137" bestFit="1" customWidth="1"/>
    <col min="6083" max="6083" width="12.42578125" style="137" bestFit="1" customWidth="1"/>
    <col min="6084" max="6084" width="10.7109375" style="137" bestFit="1" customWidth="1"/>
    <col min="6085" max="6085" width="10.140625" style="137" customWidth="1"/>
    <col min="6086" max="6086" width="13.140625" style="137" bestFit="1" customWidth="1"/>
    <col min="6087" max="6090" width="0" style="137" hidden="1" customWidth="1"/>
    <col min="6091" max="6091" width="15.140625" style="137" bestFit="1" customWidth="1"/>
    <col min="6092" max="6092" width="13" style="137" bestFit="1" customWidth="1"/>
    <col min="6093" max="6093" width="15.28515625" style="137" bestFit="1" customWidth="1"/>
    <col min="6094" max="6094" width="12.85546875" style="137" bestFit="1" customWidth="1"/>
    <col min="6095" max="6098" width="0" style="137" hidden="1" customWidth="1"/>
    <col min="6099" max="6100" width="17.7109375" style="137" bestFit="1" customWidth="1"/>
    <col min="6101" max="6101" width="18.85546875" style="137" bestFit="1" customWidth="1"/>
    <col min="6102" max="6102" width="12.85546875" style="137" bestFit="1" customWidth="1"/>
    <col min="6103" max="6103" width="17.7109375" style="137" bestFit="1" customWidth="1"/>
    <col min="6104" max="6104" width="12.5703125" style="137" bestFit="1" customWidth="1"/>
    <col min="6105" max="6105" width="18" style="137" bestFit="1" customWidth="1"/>
    <col min="6106" max="6106" width="13" style="137" customWidth="1"/>
    <col min="6107" max="6107" width="15.140625" style="137" bestFit="1" customWidth="1"/>
    <col min="6108" max="6108" width="13" style="137" bestFit="1" customWidth="1"/>
    <col min="6109" max="6109" width="16.7109375" style="137" bestFit="1" customWidth="1"/>
    <col min="6110" max="6110" width="13.140625" style="137" bestFit="1" customWidth="1"/>
    <col min="6111" max="6113" width="12.140625" style="137" customWidth="1"/>
    <col min="6114" max="6115" width="14" style="137" customWidth="1"/>
    <col min="6116" max="6116" width="26.28515625" style="137" customWidth="1"/>
    <col min="6117" max="6117" width="15.42578125" style="137" bestFit="1" customWidth="1"/>
    <col min="6118" max="6118" width="11.140625" style="137" bestFit="1" customWidth="1"/>
    <col min="6119" max="6119" width="9.140625" style="137"/>
    <col min="6120" max="6120" width="9.28515625" style="137" bestFit="1" customWidth="1"/>
    <col min="6121" max="6268" width="9.140625" style="137"/>
    <col min="6269" max="6269" width="6" style="137" bestFit="1" customWidth="1"/>
    <col min="6270" max="6270" width="23.7109375" style="137" customWidth="1"/>
    <col min="6271" max="6271" width="19.5703125" style="137" bestFit="1" customWidth="1"/>
    <col min="6272" max="6272" width="19.7109375" style="137" bestFit="1" customWidth="1"/>
    <col min="6273" max="6273" width="18.85546875" style="137" bestFit="1" customWidth="1"/>
    <col min="6274" max="6274" width="12.85546875" style="137" bestFit="1" customWidth="1"/>
    <col min="6275" max="6275" width="17.7109375" style="137" bestFit="1" customWidth="1"/>
    <col min="6276" max="6276" width="17.5703125" style="137" bestFit="1" customWidth="1"/>
    <col min="6277" max="6277" width="18.85546875" style="137" bestFit="1" customWidth="1"/>
    <col min="6278" max="6278" width="12.42578125" style="137" bestFit="1" customWidth="1"/>
    <col min="6279" max="6279" width="15.85546875" style="137" bestFit="1" customWidth="1"/>
    <col min="6280" max="6280" width="17.7109375" style="137" bestFit="1" customWidth="1"/>
    <col min="6281" max="6281" width="18" style="137" bestFit="1" customWidth="1"/>
    <col min="6282" max="6282" width="13.5703125" style="137" customWidth="1"/>
    <col min="6283" max="6283" width="15.85546875" style="137" bestFit="1" customWidth="1"/>
    <col min="6284" max="6284" width="15.140625" style="137" bestFit="1" customWidth="1"/>
    <col min="6285" max="6285" width="18" style="137" bestFit="1" customWidth="1"/>
    <col min="6286" max="6286" width="13.140625" style="137" bestFit="1" customWidth="1"/>
    <col min="6287" max="6287" width="17.7109375" style="137" bestFit="1" customWidth="1"/>
    <col min="6288" max="6288" width="15.85546875" style="137" customWidth="1"/>
    <col min="6289" max="6289" width="18" style="137" bestFit="1" customWidth="1"/>
    <col min="6290" max="6290" width="13.5703125" style="137" customWidth="1"/>
    <col min="6291" max="6291" width="15.140625" style="137" bestFit="1" customWidth="1"/>
    <col min="6292" max="6292" width="12.85546875" style="137" bestFit="1" customWidth="1"/>
    <col min="6293" max="6293" width="15.28515625" style="137" bestFit="1" customWidth="1"/>
    <col min="6294" max="6294" width="14.85546875" style="137" bestFit="1" customWidth="1"/>
    <col min="6295" max="6296" width="17.5703125" style="137" bestFit="1" customWidth="1"/>
    <col min="6297" max="6297" width="11.140625" style="137" bestFit="1" customWidth="1"/>
    <col min="6298" max="6298" width="13.42578125" style="137" customWidth="1"/>
    <col min="6299" max="6299" width="17.7109375" style="137" bestFit="1" customWidth="1"/>
    <col min="6300" max="6300" width="17.5703125" style="137" bestFit="1" customWidth="1"/>
    <col min="6301" max="6301" width="18" style="137" bestFit="1" customWidth="1"/>
    <col min="6302" max="6304" width="12.85546875" style="137" bestFit="1" customWidth="1"/>
    <col min="6305" max="6305" width="13.85546875" style="137" bestFit="1" customWidth="1"/>
    <col min="6306" max="6307" width="12.85546875" style="137" bestFit="1" customWidth="1"/>
    <col min="6308" max="6308" width="11" style="137" bestFit="1" customWidth="1"/>
    <col min="6309" max="6309" width="13.85546875" style="137" bestFit="1" customWidth="1"/>
    <col min="6310" max="6310" width="14.85546875" style="137" bestFit="1" customWidth="1"/>
    <col min="6311" max="6311" width="17.7109375" style="137" bestFit="1" customWidth="1"/>
    <col min="6312" max="6312" width="15.140625" style="137" bestFit="1" customWidth="1"/>
    <col min="6313" max="6313" width="16.7109375" style="137" bestFit="1" customWidth="1"/>
    <col min="6314" max="6314" width="15.7109375" style="137" bestFit="1" customWidth="1"/>
    <col min="6315" max="6315" width="17.7109375" style="137" bestFit="1" customWidth="1"/>
    <col min="6316" max="6316" width="15.7109375" style="137" bestFit="1" customWidth="1"/>
    <col min="6317" max="6317" width="18" style="137" bestFit="1" customWidth="1"/>
    <col min="6318" max="6318" width="13.140625" style="137" bestFit="1" customWidth="1"/>
    <col min="6319" max="6319" width="17.7109375" style="137" bestFit="1" customWidth="1"/>
    <col min="6320" max="6320" width="15.140625" style="137" bestFit="1" customWidth="1"/>
    <col min="6321" max="6321" width="18" style="137" bestFit="1" customWidth="1"/>
    <col min="6322" max="6322" width="15.7109375" style="137" bestFit="1" customWidth="1"/>
    <col min="6323" max="6324" width="15.140625" style="137" bestFit="1" customWidth="1"/>
    <col min="6325" max="6325" width="15.7109375" style="137" bestFit="1" customWidth="1"/>
    <col min="6326" max="6326" width="12.85546875" style="137" customWidth="1"/>
    <col min="6327" max="6327" width="17.7109375" style="137" bestFit="1" customWidth="1"/>
    <col min="6328" max="6328" width="15.85546875" style="137" bestFit="1" customWidth="1"/>
    <col min="6329" max="6329" width="18" style="137" bestFit="1" customWidth="1"/>
    <col min="6330" max="6330" width="10.5703125" style="137" bestFit="1" customWidth="1"/>
    <col min="6331" max="6331" width="17.7109375" style="137" bestFit="1" customWidth="1"/>
    <col min="6332" max="6332" width="15.140625" style="137" bestFit="1" customWidth="1"/>
    <col min="6333" max="6333" width="18" style="137" bestFit="1" customWidth="1"/>
    <col min="6334" max="6334" width="15.7109375" style="137" bestFit="1" customWidth="1"/>
    <col min="6335" max="6335" width="17.7109375" style="137" bestFit="1" customWidth="1"/>
    <col min="6336" max="6336" width="15.7109375" style="137" bestFit="1" customWidth="1"/>
    <col min="6337" max="6337" width="18" style="137" bestFit="1" customWidth="1"/>
    <col min="6338" max="6338" width="12.85546875" style="137" bestFit="1" customWidth="1"/>
    <col min="6339" max="6339" width="12.42578125" style="137" bestFit="1" customWidth="1"/>
    <col min="6340" max="6340" width="10.7109375" style="137" bestFit="1" customWidth="1"/>
    <col min="6341" max="6341" width="10.140625" style="137" customWidth="1"/>
    <col min="6342" max="6342" width="13.140625" style="137" bestFit="1" customWidth="1"/>
    <col min="6343" max="6346" width="0" style="137" hidden="1" customWidth="1"/>
    <col min="6347" max="6347" width="15.140625" style="137" bestFit="1" customWidth="1"/>
    <col min="6348" max="6348" width="13" style="137" bestFit="1" customWidth="1"/>
    <col min="6349" max="6349" width="15.28515625" style="137" bestFit="1" customWidth="1"/>
    <col min="6350" max="6350" width="12.85546875" style="137" bestFit="1" customWidth="1"/>
    <col min="6351" max="6354" width="0" style="137" hidden="1" customWidth="1"/>
    <col min="6355" max="6356" width="17.7109375" style="137" bestFit="1" customWidth="1"/>
    <col min="6357" max="6357" width="18.85546875" style="137" bestFit="1" customWidth="1"/>
    <col min="6358" max="6358" width="12.85546875" style="137" bestFit="1" customWidth="1"/>
    <col min="6359" max="6359" width="17.7109375" style="137" bestFit="1" customWidth="1"/>
    <col min="6360" max="6360" width="12.5703125" style="137" bestFit="1" customWidth="1"/>
    <col min="6361" max="6361" width="18" style="137" bestFit="1" customWidth="1"/>
    <col min="6362" max="6362" width="13" style="137" customWidth="1"/>
    <col min="6363" max="6363" width="15.140625" style="137" bestFit="1" customWidth="1"/>
    <col min="6364" max="6364" width="13" style="137" bestFit="1" customWidth="1"/>
    <col min="6365" max="6365" width="16.7109375" style="137" bestFit="1" customWidth="1"/>
    <col min="6366" max="6366" width="13.140625" style="137" bestFit="1" customWidth="1"/>
    <col min="6367" max="6369" width="12.140625" style="137" customWidth="1"/>
    <col min="6370" max="6371" width="14" style="137" customWidth="1"/>
    <col min="6372" max="6372" width="26.28515625" style="137" customWidth="1"/>
    <col min="6373" max="6373" width="15.42578125" style="137" bestFit="1" customWidth="1"/>
    <col min="6374" max="6374" width="11.140625" style="137" bestFit="1" customWidth="1"/>
    <col min="6375" max="6375" width="9.140625" style="137"/>
    <col min="6376" max="6376" width="9.28515625" style="137" bestFit="1" customWidth="1"/>
    <col min="6377" max="6524" width="9.140625" style="137"/>
    <col min="6525" max="6525" width="6" style="137" bestFit="1" customWidth="1"/>
    <col min="6526" max="6526" width="23.7109375" style="137" customWidth="1"/>
    <col min="6527" max="6527" width="19.5703125" style="137" bestFit="1" customWidth="1"/>
    <col min="6528" max="6528" width="19.7109375" style="137" bestFit="1" customWidth="1"/>
    <col min="6529" max="6529" width="18.85546875" style="137" bestFit="1" customWidth="1"/>
    <col min="6530" max="6530" width="12.85546875" style="137" bestFit="1" customWidth="1"/>
    <col min="6531" max="6531" width="17.7109375" style="137" bestFit="1" customWidth="1"/>
    <col min="6532" max="6532" width="17.5703125" style="137" bestFit="1" customWidth="1"/>
    <col min="6533" max="6533" width="18.85546875" style="137" bestFit="1" customWidth="1"/>
    <col min="6534" max="6534" width="12.42578125" style="137" bestFit="1" customWidth="1"/>
    <col min="6535" max="6535" width="15.85546875" style="137" bestFit="1" customWidth="1"/>
    <col min="6536" max="6536" width="17.7109375" style="137" bestFit="1" customWidth="1"/>
    <col min="6537" max="6537" width="18" style="137" bestFit="1" customWidth="1"/>
    <col min="6538" max="6538" width="13.5703125" style="137" customWidth="1"/>
    <col min="6539" max="6539" width="15.85546875" style="137" bestFit="1" customWidth="1"/>
    <col min="6540" max="6540" width="15.140625" style="137" bestFit="1" customWidth="1"/>
    <col min="6541" max="6541" width="18" style="137" bestFit="1" customWidth="1"/>
    <col min="6542" max="6542" width="13.140625" style="137" bestFit="1" customWidth="1"/>
    <col min="6543" max="6543" width="17.7109375" style="137" bestFit="1" customWidth="1"/>
    <col min="6544" max="6544" width="15.85546875" style="137" customWidth="1"/>
    <col min="6545" max="6545" width="18" style="137" bestFit="1" customWidth="1"/>
    <col min="6546" max="6546" width="13.5703125" style="137" customWidth="1"/>
    <col min="6547" max="6547" width="15.140625" style="137" bestFit="1" customWidth="1"/>
    <col min="6548" max="6548" width="12.85546875" style="137" bestFit="1" customWidth="1"/>
    <col min="6549" max="6549" width="15.28515625" style="137" bestFit="1" customWidth="1"/>
    <col min="6550" max="6550" width="14.85546875" style="137" bestFit="1" customWidth="1"/>
    <col min="6551" max="6552" width="17.5703125" style="137" bestFit="1" customWidth="1"/>
    <col min="6553" max="6553" width="11.140625" style="137" bestFit="1" customWidth="1"/>
    <col min="6554" max="6554" width="13.42578125" style="137" customWidth="1"/>
    <col min="6555" max="6555" width="17.7109375" style="137" bestFit="1" customWidth="1"/>
    <col min="6556" max="6556" width="17.5703125" style="137" bestFit="1" customWidth="1"/>
    <col min="6557" max="6557" width="18" style="137" bestFit="1" customWidth="1"/>
    <col min="6558" max="6560" width="12.85546875" style="137" bestFit="1" customWidth="1"/>
    <col min="6561" max="6561" width="13.85546875" style="137" bestFit="1" customWidth="1"/>
    <col min="6562" max="6563" width="12.85546875" style="137" bestFit="1" customWidth="1"/>
    <col min="6564" max="6564" width="11" style="137" bestFit="1" customWidth="1"/>
    <col min="6565" max="6565" width="13.85546875" style="137" bestFit="1" customWidth="1"/>
    <col min="6566" max="6566" width="14.85546875" style="137" bestFit="1" customWidth="1"/>
    <col min="6567" max="6567" width="17.7109375" style="137" bestFit="1" customWidth="1"/>
    <col min="6568" max="6568" width="15.140625" style="137" bestFit="1" customWidth="1"/>
    <col min="6569" max="6569" width="16.7109375" style="137" bestFit="1" customWidth="1"/>
    <col min="6570" max="6570" width="15.7109375" style="137" bestFit="1" customWidth="1"/>
    <col min="6571" max="6571" width="17.7109375" style="137" bestFit="1" customWidth="1"/>
    <col min="6572" max="6572" width="15.7109375" style="137" bestFit="1" customWidth="1"/>
    <col min="6573" max="6573" width="18" style="137" bestFit="1" customWidth="1"/>
    <col min="6574" max="6574" width="13.140625" style="137" bestFit="1" customWidth="1"/>
    <col min="6575" max="6575" width="17.7109375" style="137" bestFit="1" customWidth="1"/>
    <col min="6576" max="6576" width="15.140625" style="137" bestFit="1" customWidth="1"/>
    <col min="6577" max="6577" width="18" style="137" bestFit="1" customWidth="1"/>
    <col min="6578" max="6578" width="15.7109375" style="137" bestFit="1" customWidth="1"/>
    <col min="6579" max="6580" width="15.140625" style="137" bestFit="1" customWidth="1"/>
    <col min="6581" max="6581" width="15.7109375" style="137" bestFit="1" customWidth="1"/>
    <col min="6582" max="6582" width="12.85546875" style="137" customWidth="1"/>
    <col min="6583" max="6583" width="17.7109375" style="137" bestFit="1" customWidth="1"/>
    <col min="6584" max="6584" width="15.85546875" style="137" bestFit="1" customWidth="1"/>
    <col min="6585" max="6585" width="18" style="137" bestFit="1" customWidth="1"/>
    <col min="6586" max="6586" width="10.5703125" style="137" bestFit="1" customWidth="1"/>
    <col min="6587" max="6587" width="17.7109375" style="137" bestFit="1" customWidth="1"/>
    <col min="6588" max="6588" width="15.140625" style="137" bestFit="1" customWidth="1"/>
    <col min="6589" max="6589" width="18" style="137" bestFit="1" customWidth="1"/>
    <col min="6590" max="6590" width="15.7109375" style="137" bestFit="1" customWidth="1"/>
    <col min="6591" max="6591" width="17.7109375" style="137" bestFit="1" customWidth="1"/>
    <col min="6592" max="6592" width="15.7109375" style="137" bestFit="1" customWidth="1"/>
    <col min="6593" max="6593" width="18" style="137" bestFit="1" customWidth="1"/>
    <col min="6594" max="6594" width="12.85546875" style="137" bestFit="1" customWidth="1"/>
    <col min="6595" max="6595" width="12.42578125" style="137" bestFit="1" customWidth="1"/>
    <col min="6596" max="6596" width="10.7109375" style="137" bestFit="1" customWidth="1"/>
    <col min="6597" max="6597" width="10.140625" style="137" customWidth="1"/>
    <col min="6598" max="6598" width="13.140625" style="137" bestFit="1" customWidth="1"/>
    <col min="6599" max="6602" width="0" style="137" hidden="1" customWidth="1"/>
    <col min="6603" max="6603" width="15.140625" style="137" bestFit="1" customWidth="1"/>
    <col min="6604" max="6604" width="13" style="137" bestFit="1" customWidth="1"/>
    <col min="6605" max="6605" width="15.28515625" style="137" bestFit="1" customWidth="1"/>
    <col min="6606" max="6606" width="12.85546875" style="137" bestFit="1" customWidth="1"/>
    <col min="6607" max="6610" width="0" style="137" hidden="1" customWidth="1"/>
    <col min="6611" max="6612" width="17.7109375" style="137" bestFit="1" customWidth="1"/>
    <col min="6613" max="6613" width="18.85546875" style="137" bestFit="1" customWidth="1"/>
    <col min="6614" max="6614" width="12.85546875" style="137" bestFit="1" customWidth="1"/>
    <col min="6615" max="6615" width="17.7109375" style="137" bestFit="1" customWidth="1"/>
    <col min="6616" max="6616" width="12.5703125" style="137" bestFit="1" customWidth="1"/>
    <col min="6617" max="6617" width="18" style="137" bestFit="1" customWidth="1"/>
    <col min="6618" max="6618" width="13" style="137" customWidth="1"/>
    <col min="6619" max="6619" width="15.140625" style="137" bestFit="1" customWidth="1"/>
    <col min="6620" max="6620" width="13" style="137" bestFit="1" customWidth="1"/>
    <col min="6621" max="6621" width="16.7109375" style="137" bestFit="1" customWidth="1"/>
    <col min="6622" max="6622" width="13.140625" style="137" bestFit="1" customWidth="1"/>
    <col min="6623" max="6625" width="12.140625" style="137" customWidth="1"/>
    <col min="6626" max="6627" width="14" style="137" customWidth="1"/>
    <col min="6628" max="6628" width="26.28515625" style="137" customWidth="1"/>
    <col min="6629" max="6629" width="15.42578125" style="137" bestFit="1" customWidth="1"/>
    <col min="6630" max="6630" width="11.140625" style="137" bestFit="1" customWidth="1"/>
    <col min="6631" max="6631" width="9.140625" style="137"/>
    <col min="6632" max="6632" width="9.28515625" style="137" bestFit="1" customWidth="1"/>
    <col min="6633" max="6780" width="9.140625" style="137"/>
    <col min="6781" max="6781" width="6" style="137" bestFit="1" customWidth="1"/>
    <col min="6782" max="6782" width="23.7109375" style="137" customWidth="1"/>
    <col min="6783" max="6783" width="19.5703125" style="137" bestFit="1" customWidth="1"/>
    <col min="6784" max="6784" width="19.7109375" style="137" bestFit="1" customWidth="1"/>
    <col min="6785" max="6785" width="18.85546875" style="137" bestFit="1" customWidth="1"/>
    <col min="6786" max="6786" width="12.85546875" style="137" bestFit="1" customWidth="1"/>
    <col min="6787" max="6787" width="17.7109375" style="137" bestFit="1" customWidth="1"/>
    <col min="6788" max="6788" width="17.5703125" style="137" bestFit="1" customWidth="1"/>
    <col min="6789" max="6789" width="18.85546875" style="137" bestFit="1" customWidth="1"/>
    <col min="6790" max="6790" width="12.42578125" style="137" bestFit="1" customWidth="1"/>
    <col min="6791" max="6791" width="15.85546875" style="137" bestFit="1" customWidth="1"/>
    <col min="6792" max="6792" width="17.7109375" style="137" bestFit="1" customWidth="1"/>
    <col min="6793" max="6793" width="18" style="137" bestFit="1" customWidth="1"/>
    <col min="6794" max="6794" width="13.5703125" style="137" customWidth="1"/>
    <col min="6795" max="6795" width="15.85546875" style="137" bestFit="1" customWidth="1"/>
    <col min="6796" max="6796" width="15.140625" style="137" bestFit="1" customWidth="1"/>
    <col min="6797" max="6797" width="18" style="137" bestFit="1" customWidth="1"/>
    <col min="6798" max="6798" width="13.140625" style="137" bestFit="1" customWidth="1"/>
    <col min="6799" max="6799" width="17.7109375" style="137" bestFit="1" customWidth="1"/>
    <col min="6800" max="6800" width="15.85546875" style="137" customWidth="1"/>
    <col min="6801" max="6801" width="18" style="137" bestFit="1" customWidth="1"/>
    <col min="6802" max="6802" width="13.5703125" style="137" customWidth="1"/>
    <col min="6803" max="6803" width="15.140625" style="137" bestFit="1" customWidth="1"/>
    <col min="6804" max="6804" width="12.85546875" style="137" bestFit="1" customWidth="1"/>
    <col min="6805" max="6805" width="15.28515625" style="137" bestFit="1" customWidth="1"/>
    <col min="6806" max="6806" width="14.85546875" style="137" bestFit="1" customWidth="1"/>
    <col min="6807" max="6808" width="17.5703125" style="137" bestFit="1" customWidth="1"/>
    <col min="6809" max="6809" width="11.140625" style="137" bestFit="1" customWidth="1"/>
    <col min="6810" max="6810" width="13.42578125" style="137" customWidth="1"/>
    <col min="6811" max="6811" width="17.7109375" style="137" bestFit="1" customWidth="1"/>
    <col min="6812" max="6812" width="17.5703125" style="137" bestFit="1" customWidth="1"/>
    <col min="6813" max="6813" width="18" style="137" bestFit="1" customWidth="1"/>
    <col min="6814" max="6816" width="12.85546875" style="137" bestFit="1" customWidth="1"/>
    <col min="6817" max="6817" width="13.85546875" style="137" bestFit="1" customWidth="1"/>
    <col min="6818" max="6819" width="12.85546875" style="137" bestFit="1" customWidth="1"/>
    <col min="6820" max="6820" width="11" style="137" bestFit="1" customWidth="1"/>
    <col min="6821" max="6821" width="13.85546875" style="137" bestFit="1" customWidth="1"/>
    <col min="6822" max="6822" width="14.85546875" style="137" bestFit="1" customWidth="1"/>
    <col min="6823" max="6823" width="17.7109375" style="137" bestFit="1" customWidth="1"/>
    <col min="6824" max="6824" width="15.140625" style="137" bestFit="1" customWidth="1"/>
    <col min="6825" max="6825" width="16.7109375" style="137" bestFit="1" customWidth="1"/>
    <col min="6826" max="6826" width="15.7109375" style="137" bestFit="1" customWidth="1"/>
    <col min="6827" max="6827" width="17.7109375" style="137" bestFit="1" customWidth="1"/>
    <col min="6828" max="6828" width="15.7109375" style="137" bestFit="1" customWidth="1"/>
    <col min="6829" max="6829" width="18" style="137" bestFit="1" customWidth="1"/>
    <col min="6830" max="6830" width="13.140625" style="137" bestFit="1" customWidth="1"/>
    <col min="6831" max="6831" width="17.7109375" style="137" bestFit="1" customWidth="1"/>
    <col min="6832" max="6832" width="15.140625" style="137" bestFit="1" customWidth="1"/>
    <col min="6833" max="6833" width="18" style="137" bestFit="1" customWidth="1"/>
    <col min="6834" max="6834" width="15.7109375" style="137" bestFit="1" customWidth="1"/>
    <col min="6835" max="6836" width="15.140625" style="137" bestFit="1" customWidth="1"/>
    <col min="6837" max="6837" width="15.7109375" style="137" bestFit="1" customWidth="1"/>
    <col min="6838" max="6838" width="12.85546875" style="137" customWidth="1"/>
    <col min="6839" max="6839" width="17.7109375" style="137" bestFit="1" customWidth="1"/>
    <col min="6840" max="6840" width="15.85546875" style="137" bestFit="1" customWidth="1"/>
    <col min="6841" max="6841" width="18" style="137" bestFit="1" customWidth="1"/>
    <col min="6842" max="6842" width="10.5703125" style="137" bestFit="1" customWidth="1"/>
    <col min="6843" max="6843" width="17.7109375" style="137" bestFit="1" customWidth="1"/>
    <col min="6844" max="6844" width="15.140625" style="137" bestFit="1" customWidth="1"/>
    <col min="6845" max="6845" width="18" style="137" bestFit="1" customWidth="1"/>
    <col min="6846" max="6846" width="15.7109375" style="137" bestFit="1" customWidth="1"/>
    <col min="6847" max="6847" width="17.7109375" style="137" bestFit="1" customWidth="1"/>
    <col min="6848" max="6848" width="15.7109375" style="137" bestFit="1" customWidth="1"/>
    <col min="6849" max="6849" width="18" style="137" bestFit="1" customWidth="1"/>
    <col min="6850" max="6850" width="12.85546875" style="137" bestFit="1" customWidth="1"/>
    <col min="6851" max="6851" width="12.42578125" style="137" bestFit="1" customWidth="1"/>
    <col min="6852" max="6852" width="10.7109375" style="137" bestFit="1" customWidth="1"/>
    <col min="6853" max="6853" width="10.140625" style="137" customWidth="1"/>
    <col min="6854" max="6854" width="13.140625" style="137" bestFit="1" customWidth="1"/>
    <col min="6855" max="6858" width="0" style="137" hidden="1" customWidth="1"/>
    <col min="6859" max="6859" width="15.140625" style="137" bestFit="1" customWidth="1"/>
    <col min="6860" max="6860" width="13" style="137" bestFit="1" customWidth="1"/>
    <col min="6861" max="6861" width="15.28515625" style="137" bestFit="1" customWidth="1"/>
    <col min="6862" max="6862" width="12.85546875" style="137" bestFit="1" customWidth="1"/>
    <col min="6863" max="6866" width="0" style="137" hidden="1" customWidth="1"/>
    <col min="6867" max="6868" width="17.7109375" style="137" bestFit="1" customWidth="1"/>
    <col min="6869" max="6869" width="18.85546875" style="137" bestFit="1" customWidth="1"/>
    <col min="6870" max="6870" width="12.85546875" style="137" bestFit="1" customWidth="1"/>
    <col min="6871" max="6871" width="17.7109375" style="137" bestFit="1" customWidth="1"/>
    <col min="6872" max="6872" width="12.5703125" style="137" bestFit="1" customWidth="1"/>
    <col min="6873" max="6873" width="18" style="137" bestFit="1" customWidth="1"/>
    <col min="6874" max="6874" width="13" style="137" customWidth="1"/>
    <col min="6875" max="6875" width="15.140625" style="137" bestFit="1" customWidth="1"/>
    <col min="6876" max="6876" width="13" style="137" bestFit="1" customWidth="1"/>
    <col min="6877" max="6877" width="16.7109375" style="137" bestFit="1" customWidth="1"/>
    <col min="6878" max="6878" width="13.140625" style="137" bestFit="1" customWidth="1"/>
    <col min="6879" max="6881" width="12.140625" style="137" customWidth="1"/>
    <col min="6882" max="6883" width="14" style="137" customWidth="1"/>
    <col min="6884" max="6884" width="26.28515625" style="137" customWidth="1"/>
    <col min="6885" max="6885" width="15.42578125" style="137" bestFit="1" customWidth="1"/>
    <col min="6886" max="6886" width="11.140625" style="137" bestFit="1" customWidth="1"/>
    <col min="6887" max="6887" width="9.140625" style="137"/>
    <col min="6888" max="6888" width="9.28515625" style="137" bestFit="1" customWidth="1"/>
    <col min="6889" max="7036" width="9.140625" style="137"/>
    <col min="7037" max="7037" width="6" style="137" bestFit="1" customWidth="1"/>
    <col min="7038" max="7038" width="23.7109375" style="137" customWidth="1"/>
    <col min="7039" max="7039" width="19.5703125" style="137" bestFit="1" customWidth="1"/>
    <col min="7040" max="7040" width="19.7109375" style="137" bestFit="1" customWidth="1"/>
    <col min="7041" max="7041" width="18.85546875" style="137" bestFit="1" customWidth="1"/>
    <col min="7042" max="7042" width="12.85546875" style="137" bestFit="1" customWidth="1"/>
    <col min="7043" max="7043" width="17.7109375" style="137" bestFit="1" customWidth="1"/>
    <col min="7044" max="7044" width="17.5703125" style="137" bestFit="1" customWidth="1"/>
    <col min="7045" max="7045" width="18.85546875" style="137" bestFit="1" customWidth="1"/>
    <col min="7046" max="7046" width="12.42578125" style="137" bestFit="1" customWidth="1"/>
    <col min="7047" max="7047" width="15.85546875" style="137" bestFit="1" customWidth="1"/>
    <col min="7048" max="7048" width="17.7109375" style="137" bestFit="1" customWidth="1"/>
    <col min="7049" max="7049" width="18" style="137" bestFit="1" customWidth="1"/>
    <col min="7050" max="7050" width="13.5703125" style="137" customWidth="1"/>
    <col min="7051" max="7051" width="15.85546875" style="137" bestFit="1" customWidth="1"/>
    <col min="7052" max="7052" width="15.140625" style="137" bestFit="1" customWidth="1"/>
    <col min="7053" max="7053" width="18" style="137" bestFit="1" customWidth="1"/>
    <col min="7054" max="7054" width="13.140625" style="137" bestFit="1" customWidth="1"/>
    <col min="7055" max="7055" width="17.7109375" style="137" bestFit="1" customWidth="1"/>
    <col min="7056" max="7056" width="15.85546875" style="137" customWidth="1"/>
    <col min="7057" max="7057" width="18" style="137" bestFit="1" customWidth="1"/>
    <col min="7058" max="7058" width="13.5703125" style="137" customWidth="1"/>
    <col min="7059" max="7059" width="15.140625" style="137" bestFit="1" customWidth="1"/>
    <col min="7060" max="7060" width="12.85546875" style="137" bestFit="1" customWidth="1"/>
    <col min="7061" max="7061" width="15.28515625" style="137" bestFit="1" customWidth="1"/>
    <col min="7062" max="7062" width="14.85546875" style="137" bestFit="1" customWidth="1"/>
    <col min="7063" max="7064" width="17.5703125" style="137" bestFit="1" customWidth="1"/>
    <col min="7065" max="7065" width="11.140625" style="137" bestFit="1" customWidth="1"/>
    <col min="7066" max="7066" width="13.42578125" style="137" customWidth="1"/>
    <col min="7067" max="7067" width="17.7109375" style="137" bestFit="1" customWidth="1"/>
    <col min="7068" max="7068" width="17.5703125" style="137" bestFit="1" customWidth="1"/>
    <col min="7069" max="7069" width="18" style="137" bestFit="1" customWidth="1"/>
    <col min="7070" max="7072" width="12.85546875" style="137" bestFit="1" customWidth="1"/>
    <col min="7073" max="7073" width="13.85546875" style="137" bestFit="1" customWidth="1"/>
    <col min="7074" max="7075" width="12.85546875" style="137" bestFit="1" customWidth="1"/>
    <col min="7076" max="7076" width="11" style="137" bestFit="1" customWidth="1"/>
    <col min="7077" max="7077" width="13.85546875" style="137" bestFit="1" customWidth="1"/>
    <col min="7078" max="7078" width="14.85546875" style="137" bestFit="1" customWidth="1"/>
    <col min="7079" max="7079" width="17.7109375" style="137" bestFit="1" customWidth="1"/>
    <col min="7080" max="7080" width="15.140625" style="137" bestFit="1" customWidth="1"/>
    <col min="7081" max="7081" width="16.7109375" style="137" bestFit="1" customWidth="1"/>
    <col min="7082" max="7082" width="15.7109375" style="137" bestFit="1" customWidth="1"/>
    <col min="7083" max="7083" width="17.7109375" style="137" bestFit="1" customWidth="1"/>
    <col min="7084" max="7084" width="15.7109375" style="137" bestFit="1" customWidth="1"/>
    <col min="7085" max="7085" width="18" style="137" bestFit="1" customWidth="1"/>
    <col min="7086" max="7086" width="13.140625" style="137" bestFit="1" customWidth="1"/>
    <col min="7087" max="7087" width="17.7109375" style="137" bestFit="1" customWidth="1"/>
    <col min="7088" max="7088" width="15.140625" style="137" bestFit="1" customWidth="1"/>
    <col min="7089" max="7089" width="18" style="137" bestFit="1" customWidth="1"/>
    <col min="7090" max="7090" width="15.7109375" style="137" bestFit="1" customWidth="1"/>
    <col min="7091" max="7092" width="15.140625" style="137" bestFit="1" customWidth="1"/>
    <col min="7093" max="7093" width="15.7109375" style="137" bestFit="1" customWidth="1"/>
    <col min="7094" max="7094" width="12.85546875" style="137" customWidth="1"/>
    <col min="7095" max="7095" width="17.7109375" style="137" bestFit="1" customWidth="1"/>
    <col min="7096" max="7096" width="15.85546875" style="137" bestFit="1" customWidth="1"/>
    <col min="7097" max="7097" width="18" style="137" bestFit="1" customWidth="1"/>
    <col min="7098" max="7098" width="10.5703125" style="137" bestFit="1" customWidth="1"/>
    <col min="7099" max="7099" width="17.7109375" style="137" bestFit="1" customWidth="1"/>
    <col min="7100" max="7100" width="15.140625" style="137" bestFit="1" customWidth="1"/>
    <col min="7101" max="7101" width="18" style="137" bestFit="1" customWidth="1"/>
    <col min="7102" max="7102" width="15.7109375" style="137" bestFit="1" customWidth="1"/>
    <col min="7103" max="7103" width="17.7109375" style="137" bestFit="1" customWidth="1"/>
    <col min="7104" max="7104" width="15.7109375" style="137" bestFit="1" customWidth="1"/>
    <col min="7105" max="7105" width="18" style="137" bestFit="1" customWidth="1"/>
    <col min="7106" max="7106" width="12.85546875" style="137" bestFit="1" customWidth="1"/>
    <col min="7107" max="7107" width="12.42578125" style="137" bestFit="1" customWidth="1"/>
    <col min="7108" max="7108" width="10.7109375" style="137" bestFit="1" customWidth="1"/>
    <col min="7109" max="7109" width="10.140625" style="137" customWidth="1"/>
    <col min="7110" max="7110" width="13.140625" style="137" bestFit="1" customWidth="1"/>
    <col min="7111" max="7114" width="0" style="137" hidden="1" customWidth="1"/>
    <col min="7115" max="7115" width="15.140625" style="137" bestFit="1" customWidth="1"/>
    <col min="7116" max="7116" width="13" style="137" bestFit="1" customWidth="1"/>
    <col min="7117" max="7117" width="15.28515625" style="137" bestFit="1" customWidth="1"/>
    <col min="7118" max="7118" width="12.85546875" style="137" bestFit="1" customWidth="1"/>
    <col min="7119" max="7122" width="0" style="137" hidden="1" customWidth="1"/>
    <col min="7123" max="7124" width="17.7109375" style="137" bestFit="1" customWidth="1"/>
    <col min="7125" max="7125" width="18.85546875" style="137" bestFit="1" customWidth="1"/>
    <col min="7126" max="7126" width="12.85546875" style="137" bestFit="1" customWidth="1"/>
    <col min="7127" max="7127" width="17.7109375" style="137" bestFit="1" customWidth="1"/>
    <col min="7128" max="7128" width="12.5703125" style="137" bestFit="1" customWidth="1"/>
    <col min="7129" max="7129" width="18" style="137" bestFit="1" customWidth="1"/>
    <col min="7130" max="7130" width="13" style="137" customWidth="1"/>
    <col min="7131" max="7131" width="15.140625" style="137" bestFit="1" customWidth="1"/>
    <col min="7132" max="7132" width="13" style="137" bestFit="1" customWidth="1"/>
    <col min="7133" max="7133" width="16.7109375" style="137" bestFit="1" customWidth="1"/>
    <col min="7134" max="7134" width="13.140625" style="137" bestFit="1" customWidth="1"/>
    <col min="7135" max="7137" width="12.140625" style="137" customWidth="1"/>
    <col min="7138" max="7139" width="14" style="137" customWidth="1"/>
    <col min="7140" max="7140" width="26.28515625" style="137" customWidth="1"/>
    <col min="7141" max="7141" width="15.42578125" style="137" bestFit="1" customWidth="1"/>
    <col min="7142" max="7142" width="11.140625" style="137" bestFit="1" customWidth="1"/>
    <col min="7143" max="7143" width="9.140625" style="137"/>
    <col min="7144" max="7144" width="9.28515625" style="137" bestFit="1" customWidth="1"/>
    <col min="7145" max="7292" width="9.140625" style="137"/>
    <col min="7293" max="7293" width="6" style="137" bestFit="1" customWidth="1"/>
    <col min="7294" max="7294" width="23.7109375" style="137" customWidth="1"/>
    <col min="7295" max="7295" width="19.5703125" style="137" bestFit="1" customWidth="1"/>
    <col min="7296" max="7296" width="19.7109375" style="137" bestFit="1" customWidth="1"/>
    <col min="7297" max="7297" width="18.85546875" style="137" bestFit="1" customWidth="1"/>
    <col min="7298" max="7298" width="12.85546875" style="137" bestFit="1" customWidth="1"/>
    <col min="7299" max="7299" width="17.7109375" style="137" bestFit="1" customWidth="1"/>
    <col min="7300" max="7300" width="17.5703125" style="137" bestFit="1" customWidth="1"/>
    <col min="7301" max="7301" width="18.85546875" style="137" bestFit="1" customWidth="1"/>
    <col min="7302" max="7302" width="12.42578125" style="137" bestFit="1" customWidth="1"/>
    <col min="7303" max="7303" width="15.85546875" style="137" bestFit="1" customWidth="1"/>
    <col min="7304" max="7304" width="17.7109375" style="137" bestFit="1" customWidth="1"/>
    <col min="7305" max="7305" width="18" style="137" bestFit="1" customWidth="1"/>
    <col min="7306" max="7306" width="13.5703125" style="137" customWidth="1"/>
    <col min="7307" max="7307" width="15.85546875" style="137" bestFit="1" customWidth="1"/>
    <col min="7308" max="7308" width="15.140625" style="137" bestFit="1" customWidth="1"/>
    <col min="7309" max="7309" width="18" style="137" bestFit="1" customWidth="1"/>
    <col min="7310" max="7310" width="13.140625" style="137" bestFit="1" customWidth="1"/>
    <col min="7311" max="7311" width="17.7109375" style="137" bestFit="1" customWidth="1"/>
    <col min="7312" max="7312" width="15.85546875" style="137" customWidth="1"/>
    <col min="7313" max="7313" width="18" style="137" bestFit="1" customWidth="1"/>
    <col min="7314" max="7314" width="13.5703125" style="137" customWidth="1"/>
    <col min="7315" max="7315" width="15.140625" style="137" bestFit="1" customWidth="1"/>
    <col min="7316" max="7316" width="12.85546875" style="137" bestFit="1" customWidth="1"/>
    <col min="7317" max="7317" width="15.28515625" style="137" bestFit="1" customWidth="1"/>
    <col min="7318" max="7318" width="14.85546875" style="137" bestFit="1" customWidth="1"/>
    <col min="7319" max="7320" width="17.5703125" style="137" bestFit="1" customWidth="1"/>
    <col min="7321" max="7321" width="11.140625" style="137" bestFit="1" customWidth="1"/>
    <col min="7322" max="7322" width="13.42578125" style="137" customWidth="1"/>
    <col min="7323" max="7323" width="17.7109375" style="137" bestFit="1" customWidth="1"/>
    <col min="7324" max="7324" width="17.5703125" style="137" bestFit="1" customWidth="1"/>
    <col min="7325" max="7325" width="18" style="137" bestFit="1" customWidth="1"/>
    <col min="7326" max="7328" width="12.85546875" style="137" bestFit="1" customWidth="1"/>
    <col min="7329" max="7329" width="13.85546875" style="137" bestFit="1" customWidth="1"/>
    <col min="7330" max="7331" width="12.85546875" style="137" bestFit="1" customWidth="1"/>
    <col min="7332" max="7332" width="11" style="137" bestFit="1" customWidth="1"/>
    <col min="7333" max="7333" width="13.85546875" style="137" bestFit="1" customWidth="1"/>
    <col min="7334" max="7334" width="14.85546875" style="137" bestFit="1" customWidth="1"/>
    <col min="7335" max="7335" width="17.7109375" style="137" bestFit="1" customWidth="1"/>
    <col min="7336" max="7336" width="15.140625" style="137" bestFit="1" customWidth="1"/>
    <col min="7337" max="7337" width="16.7109375" style="137" bestFit="1" customWidth="1"/>
    <col min="7338" max="7338" width="15.7109375" style="137" bestFit="1" customWidth="1"/>
    <col min="7339" max="7339" width="17.7109375" style="137" bestFit="1" customWidth="1"/>
    <col min="7340" max="7340" width="15.7109375" style="137" bestFit="1" customWidth="1"/>
    <col min="7341" max="7341" width="18" style="137" bestFit="1" customWidth="1"/>
    <col min="7342" max="7342" width="13.140625" style="137" bestFit="1" customWidth="1"/>
    <col min="7343" max="7343" width="17.7109375" style="137" bestFit="1" customWidth="1"/>
    <col min="7344" max="7344" width="15.140625" style="137" bestFit="1" customWidth="1"/>
    <col min="7345" max="7345" width="18" style="137" bestFit="1" customWidth="1"/>
    <col min="7346" max="7346" width="15.7109375" style="137" bestFit="1" customWidth="1"/>
    <col min="7347" max="7348" width="15.140625" style="137" bestFit="1" customWidth="1"/>
    <col min="7349" max="7349" width="15.7109375" style="137" bestFit="1" customWidth="1"/>
    <col min="7350" max="7350" width="12.85546875" style="137" customWidth="1"/>
    <col min="7351" max="7351" width="17.7109375" style="137" bestFit="1" customWidth="1"/>
    <col min="7352" max="7352" width="15.85546875" style="137" bestFit="1" customWidth="1"/>
    <col min="7353" max="7353" width="18" style="137" bestFit="1" customWidth="1"/>
    <col min="7354" max="7354" width="10.5703125" style="137" bestFit="1" customWidth="1"/>
    <col min="7355" max="7355" width="17.7109375" style="137" bestFit="1" customWidth="1"/>
    <col min="7356" max="7356" width="15.140625" style="137" bestFit="1" customWidth="1"/>
    <col min="7357" max="7357" width="18" style="137" bestFit="1" customWidth="1"/>
    <col min="7358" max="7358" width="15.7109375" style="137" bestFit="1" customWidth="1"/>
    <col min="7359" max="7359" width="17.7109375" style="137" bestFit="1" customWidth="1"/>
    <col min="7360" max="7360" width="15.7109375" style="137" bestFit="1" customWidth="1"/>
    <col min="7361" max="7361" width="18" style="137" bestFit="1" customWidth="1"/>
    <col min="7362" max="7362" width="12.85546875" style="137" bestFit="1" customWidth="1"/>
    <col min="7363" max="7363" width="12.42578125" style="137" bestFit="1" customWidth="1"/>
    <col min="7364" max="7364" width="10.7109375" style="137" bestFit="1" customWidth="1"/>
    <col min="7365" max="7365" width="10.140625" style="137" customWidth="1"/>
    <col min="7366" max="7366" width="13.140625" style="137" bestFit="1" customWidth="1"/>
    <col min="7367" max="7370" width="0" style="137" hidden="1" customWidth="1"/>
    <col min="7371" max="7371" width="15.140625" style="137" bestFit="1" customWidth="1"/>
    <col min="7372" max="7372" width="13" style="137" bestFit="1" customWidth="1"/>
    <col min="7373" max="7373" width="15.28515625" style="137" bestFit="1" customWidth="1"/>
    <col min="7374" max="7374" width="12.85546875" style="137" bestFit="1" customWidth="1"/>
    <col min="7375" max="7378" width="0" style="137" hidden="1" customWidth="1"/>
    <col min="7379" max="7380" width="17.7109375" style="137" bestFit="1" customWidth="1"/>
    <col min="7381" max="7381" width="18.85546875" style="137" bestFit="1" customWidth="1"/>
    <col min="7382" max="7382" width="12.85546875" style="137" bestFit="1" customWidth="1"/>
    <col min="7383" max="7383" width="17.7109375" style="137" bestFit="1" customWidth="1"/>
    <col min="7384" max="7384" width="12.5703125" style="137" bestFit="1" customWidth="1"/>
    <col min="7385" max="7385" width="18" style="137" bestFit="1" customWidth="1"/>
    <col min="7386" max="7386" width="13" style="137" customWidth="1"/>
    <col min="7387" max="7387" width="15.140625" style="137" bestFit="1" customWidth="1"/>
    <col min="7388" max="7388" width="13" style="137" bestFit="1" customWidth="1"/>
    <col min="7389" max="7389" width="16.7109375" style="137" bestFit="1" customWidth="1"/>
    <col min="7390" max="7390" width="13.140625" style="137" bestFit="1" customWidth="1"/>
    <col min="7391" max="7393" width="12.140625" style="137" customWidth="1"/>
    <col min="7394" max="7395" width="14" style="137" customWidth="1"/>
    <col min="7396" max="7396" width="26.28515625" style="137" customWidth="1"/>
    <col min="7397" max="7397" width="15.42578125" style="137" bestFit="1" customWidth="1"/>
    <col min="7398" max="7398" width="11.140625" style="137" bestFit="1" customWidth="1"/>
    <col min="7399" max="7399" width="9.140625" style="137"/>
    <col min="7400" max="7400" width="9.28515625" style="137" bestFit="1" customWidth="1"/>
    <col min="7401" max="7548" width="9.140625" style="137"/>
    <col min="7549" max="7549" width="6" style="137" bestFit="1" customWidth="1"/>
    <col min="7550" max="7550" width="23.7109375" style="137" customWidth="1"/>
    <col min="7551" max="7551" width="19.5703125" style="137" bestFit="1" customWidth="1"/>
    <col min="7552" max="7552" width="19.7109375" style="137" bestFit="1" customWidth="1"/>
    <col min="7553" max="7553" width="18.85546875" style="137" bestFit="1" customWidth="1"/>
    <col min="7554" max="7554" width="12.85546875" style="137" bestFit="1" customWidth="1"/>
    <col min="7555" max="7555" width="17.7109375" style="137" bestFit="1" customWidth="1"/>
    <col min="7556" max="7556" width="17.5703125" style="137" bestFit="1" customWidth="1"/>
    <col min="7557" max="7557" width="18.85546875" style="137" bestFit="1" customWidth="1"/>
    <col min="7558" max="7558" width="12.42578125" style="137" bestFit="1" customWidth="1"/>
    <col min="7559" max="7559" width="15.85546875" style="137" bestFit="1" customWidth="1"/>
    <col min="7560" max="7560" width="17.7109375" style="137" bestFit="1" customWidth="1"/>
    <col min="7561" max="7561" width="18" style="137" bestFit="1" customWidth="1"/>
    <col min="7562" max="7562" width="13.5703125" style="137" customWidth="1"/>
    <col min="7563" max="7563" width="15.85546875" style="137" bestFit="1" customWidth="1"/>
    <col min="7564" max="7564" width="15.140625" style="137" bestFit="1" customWidth="1"/>
    <col min="7565" max="7565" width="18" style="137" bestFit="1" customWidth="1"/>
    <col min="7566" max="7566" width="13.140625" style="137" bestFit="1" customWidth="1"/>
    <col min="7567" max="7567" width="17.7109375" style="137" bestFit="1" customWidth="1"/>
    <col min="7568" max="7568" width="15.85546875" style="137" customWidth="1"/>
    <col min="7569" max="7569" width="18" style="137" bestFit="1" customWidth="1"/>
    <col min="7570" max="7570" width="13.5703125" style="137" customWidth="1"/>
    <col min="7571" max="7571" width="15.140625" style="137" bestFit="1" customWidth="1"/>
    <col min="7572" max="7572" width="12.85546875" style="137" bestFit="1" customWidth="1"/>
    <col min="7573" max="7573" width="15.28515625" style="137" bestFit="1" customWidth="1"/>
    <col min="7574" max="7574" width="14.85546875" style="137" bestFit="1" customWidth="1"/>
    <col min="7575" max="7576" width="17.5703125" style="137" bestFit="1" customWidth="1"/>
    <col min="7577" max="7577" width="11.140625" style="137" bestFit="1" customWidth="1"/>
    <col min="7578" max="7578" width="13.42578125" style="137" customWidth="1"/>
    <col min="7579" max="7579" width="17.7109375" style="137" bestFit="1" customWidth="1"/>
    <col min="7580" max="7580" width="17.5703125" style="137" bestFit="1" customWidth="1"/>
    <col min="7581" max="7581" width="18" style="137" bestFit="1" customWidth="1"/>
    <col min="7582" max="7584" width="12.85546875" style="137" bestFit="1" customWidth="1"/>
    <col min="7585" max="7585" width="13.85546875" style="137" bestFit="1" customWidth="1"/>
    <col min="7586" max="7587" width="12.85546875" style="137" bestFit="1" customWidth="1"/>
    <col min="7588" max="7588" width="11" style="137" bestFit="1" customWidth="1"/>
    <col min="7589" max="7589" width="13.85546875" style="137" bestFit="1" customWidth="1"/>
    <col min="7590" max="7590" width="14.85546875" style="137" bestFit="1" customWidth="1"/>
    <col min="7591" max="7591" width="17.7109375" style="137" bestFit="1" customWidth="1"/>
    <col min="7592" max="7592" width="15.140625" style="137" bestFit="1" customWidth="1"/>
    <col min="7593" max="7593" width="16.7109375" style="137" bestFit="1" customWidth="1"/>
    <col min="7594" max="7594" width="15.7109375" style="137" bestFit="1" customWidth="1"/>
    <col min="7595" max="7595" width="17.7109375" style="137" bestFit="1" customWidth="1"/>
    <col min="7596" max="7596" width="15.7109375" style="137" bestFit="1" customWidth="1"/>
    <col min="7597" max="7597" width="18" style="137" bestFit="1" customWidth="1"/>
    <col min="7598" max="7598" width="13.140625" style="137" bestFit="1" customWidth="1"/>
    <col min="7599" max="7599" width="17.7109375" style="137" bestFit="1" customWidth="1"/>
    <col min="7600" max="7600" width="15.140625" style="137" bestFit="1" customWidth="1"/>
    <col min="7601" max="7601" width="18" style="137" bestFit="1" customWidth="1"/>
    <col min="7602" max="7602" width="15.7109375" style="137" bestFit="1" customWidth="1"/>
    <col min="7603" max="7604" width="15.140625" style="137" bestFit="1" customWidth="1"/>
    <col min="7605" max="7605" width="15.7109375" style="137" bestFit="1" customWidth="1"/>
    <col min="7606" max="7606" width="12.85546875" style="137" customWidth="1"/>
    <col min="7607" max="7607" width="17.7109375" style="137" bestFit="1" customWidth="1"/>
    <col min="7608" max="7608" width="15.85546875" style="137" bestFit="1" customWidth="1"/>
    <col min="7609" max="7609" width="18" style="137" bestFit="1" customWidth="1"/>
    <col min="7610" max="7610" width="10.5703125" style="137" bestFit="1" customWidth="1"/>
    <col min="7611" max="7611" width="17.7109375" style="137" bestFit="1" customWidth="1"/>
    <col min="7612" max="7612" width="15.140625" style="137" bestFit="1" customWidth="1"/>
    <col min="7613" max="7613" width="18" style="137" bestFit="1" customWidth="1"/>
    <col min="7614" max="7614" width="15.7109375" style="137" bestFit="1" customWidth="1"/>
    <col min="7615" max="7615" width="17.7109375" style="137" bestFit="1" customWidth="1"/>
    <col min="7616" max="7616" width="15.7109375" style="137" bestFit="1" customWidth="1"/>
    <col min="7617" max="7617" width="18" style="137" bestFit="1" customWidth="1"/>
    <col min="7618" max="7618" width="12.85546875" style="137" bestFit="1" customWidth="1"/>
    <col min="7619" max="7619" width="12.42578125" style="137" bestFit="1" customWidth="1"/>
    <col min="7620" max="7620" width="10.7109375" style="137" bestFit="1" customWidth="1"/>
    <col min="7621" max="7621" width="10.140625" style="137" customWidth="1"/>
    <col min="7622" max="7622" width="13.140625" style="137" bestFit="1" customWidth="1"/>
    <col min="7623" max="7626" width="0" style="137" hidden="1" customWidth="1"/>
    <col min="7627" max="7627" width="15.140625" style="137" bestFit="1" customWidth="1"/>
    <col min="7628" max="7628" width="13" style="137" bestFit="1" customWidth="1"/>
    <col min="7629" max="7629" width="15.28515625" style="137" bestFit="1" customWidth="1"/>
    <col min="7630" max="7630" width="12.85546875" style="137" bestFit="1" customWidth="1"/>
    <col min="7631" max="7634" width="0" style="137" hidden="1" customWidth="1"/>
    <col min="7635" max="7636" width="17.7109375" style="137" bestFit="1" customWidth="1"/>
    <col min="7637" max="7637" width="18.85546875" style="137" bestFit="1" customWidth="1"/>
    <col min="7638" max="7638" width="12.85546875" style="137" bestFit="1" customWidth="1"/>
    <col min="7639" max="7639" width="17.7109375" style="137" bestFit="1" customWidth="1"/>
    <col min="7640" max="7640" width="12.5703125" style="137" bestFit="1" customWidth="1"/>
    <col min="7641" max="7641" width="18" style="137" bestFit="1" customWidth="1"/>
    <col min="7642" max="7642" width="13" style="137" customWidth="1"/>
    <col min="7643" max="7643" width="15.140625" style="137" bestFit="1" customWidth="1"/>
    <col min="7644" max="7644" width="13" style="137" bestFit="1" customWidth="1"/>
    <col min="7645" max="7645" width="16.7109375" style="137" bestFit="1" customWidth="1"/>
    <col min="7646" max="7646" width="13.140625" style="137" bestFit="1" customWidth="1"/>
    <col min="7647" max="7649" width="12.140625" style="137" customWidth="1"/>
    <col min="7650" max="7651" width="14" style="137" customWidth="1"/>
    <col min="7652" max="7652" width="26.28515625" style="137" customWidth="1"/>
    <col min="7653" max="7653" width="15.42578125" style="137" bestFit="1" customWidth="1"/>
    <col min="7654" max="7654" width="11.140625" style="137" bestFit="1" customWidth="1"/>
    <col min="7655" max="7655" width="9.140625" style="137"/>
    <col min="7656" max="7656" width="9.28515625" style="137" bestFit="1" customWidth="1"/>
    <col min="7657" max="7804" width="9.140625" style="137"/>
    <col min="7805" max="7805" width="6" style="137" bestFit="1" customWidth="1"/>
    <col min="7806" max="7806" width="23.7109375" style="137" customWidth="1"/>
    <col min="7807" max="7807" width="19.5703125" style="137" bestFit="1" customWidth="1"/>
    <col min="7808" max="7808" width="19.7109375" style="137" bestFit="1" customWidth="1"/>
    <col min="7809" max="7809" width="18.85546875" style="137" bestFit="1" customWidth="1"/>
    <col min="7810" max="7810" width="12.85546875" style="137" bestFit="1" customWidth="1"/>
    <col min="7811" max="7811" width="17.7109375" style="137" bestFit="1" customWidth="1"/>
    <col min="7812" max="7812" width="17.5703125" style="137" bestFit="1" customWidth="1"/>
    <col min="7813" max="7813" width="18.85546875" style="137" bestFit="1" customWidth="1"/>
    <col min="7814" max="7814" width="12.42578125" style="137" bestFit="1" customWidth="1"/>
    <col min="7815" max="7815" width="15.85546875" style="137" bestFit="1" customWidth="1"/>
    <col min="7816" max="7816" width="17.7109375" style="137" bestFit="1" customWidth="1"/>
    <col min="7817" max="7817" width="18" style="137" bestFit="1" customWidth="1"/>
    <col min="7818" max="7818" width="13.5703125" style="137" customWidth="1"/>
    <col min="7819" max="7819" width="15.85546875" style="137" bestFit="1" customWidth="1"/>
    <col min="7820" max="7820" width="15.140625" style="137" bestFit="1" customWidth="1"/>
    <col min="7821" max="7821" width="18" style="137" bestFit="1" customWidth="1"/>
    <col min="7822" max="7822" width="13.140625" style="137" bestFit="1" customWidth="1"/>
    <col min="7823" max="7823" width="17.7109375" style="137" bestFit="1" customWidth="1"/>
    <col min="7824" max="7824" width="15.85546875" style="137" customWidth="1"/>
    <col min="7825" max="7825" width="18" style="137" bestFit="1" customWidth="1"/>
    <col min="7826" max="7826" width="13.5703125" style="137" customWidth="1"/>
    <col min="7827" max="7827" width="15.140625" style="137" bestFit="1" customWidth="1"/>
    <col min="7828" max="7828" width="12.85546875" style="137" bestFit="1" customWidth="1"/>
    <col min="7829" max="7829" width="15.28515625" style="137" bestFit="1" customWidth="1"/>
    <col min="7830" max="7830" width="14.85546875" style="137" bestFit="1" customWidth="1"/>
    <col min="7831" max="7832" width="17.5703125" style="137" bestFit="1" customWidth="1"/>
    <col min="7833" max="7833" width="11.140625" style="137" bestFit="1" customWidth="1"/>
    <col min="7834" max="7834" width="13.42578125" style="137" customWidth="1"/>
    <col min="7835" max="7835" width="17.7109375" style="137" bestFit="1" customWidth="1"/>
    <col min="7836" max="7836" width="17.5703125" style="137" bestFit="1" customWidth="1"/>
    <col min="7837" max="7837" width="18" style="137" bestFit="1" customWidth="1"/>
    <col min="7838" max="7840" width="12.85546875" style="137" bestFit="1" customWidth="1"/>
    <col min="7841" max="7841" width="13.85546875" style="137" bestFit="1" customWidth="1"/>
    <col min="7842" max="7843" width="12.85546875" style="137" bestFit="1" customWidth="1"/>
    <col min="7844" max="7844" width="11" style="137" bestFit="1" customWidth="1"/>
    <col min="7845" max="7845" width="13.85546875" style="137" bestFit="1" customWidth="1"/>
    <col min="7846" max="7846" width="14.85546875" style="137" bestFit="1" customWidth="1"/>
    <col min="7847" max="7847" width="17.7109375" style="137" bestFit="1" customWidth="1"/>
    <col min="7848" max="7848" width="15.140625" style="137" bestFit="1" customWidth="1"/>
    <col min="7849" max="7849" width="16.7109375" style="137" bestFit="1" customWidth="1"/>
    <col min="7850" max="7850" width="15.7109375" style="137" bestFit="1" customWidth="1"/>
    <col min="7851" max="7851" width="17.7109375" style="137" bestFit="1" customWidth="1"/>
    <col min="7852" max="7852" width="15.7109375" style="137" bestFit="1" customWidth="1"/>
    <col min="7853" max="7853" width="18" style="137" bestFit="1" customWidth="1"/>
    <col min="7854" max="7854" width="13.140625" style="137" bestFit="1" customWidth="1"/>
    <col min="7855" max="7855" width="17.7109375" style="137" bestFit="1" customWidth="1"/>
    <col min="7856" max="7856" width="15.140625" style="137" bestFit="1" customWidth="1"/>
    <col min="7857" max="7857" width="18" style="137" bestFit="1" customWidth="1"/>
    <col min="7858" max="7858" width="15.7109375" style="137" bestFit="1" customWidth="1"/>
    <col min="7859" max="7860" width="15.140625" style="137" bestFit="1" customWidth="1"/>
    <col min="7861" max="7861" width="15.7109375" style="137" bestFit="1" customWidth="1"/>
    <col min="7862" max="7862" width="12.85546875" style="137" customWidth="1"/>
    <col min="7863" max="7863" width="17.7109375" style="137" bestFit="1" customWidth="1"/>
    <col min="7864" max="7864" width="15.85546875" style="137" bestFit="1" customWidth="1"/>
    <col min="7865" max="7865" width="18" style="137" bestFit="1" customWidth="1"/>
    <col min="7866" max="7866" width="10.5703125" style="137" bestFit="1" customWidth="1"/>
    <col min="7867" max="7867" width="17.7109375" style="137" bestFit="1" customWidth="1"/>
    <col min="7868" max="7868" width="15.140625" style="137" bestFit="1" customWidth="1"/>
    <col min="7869" max="7869" width="18" style="137" bestFit="1" customWidth="1"/>
    <col min="7870" max="7870" width="15.7109375" style="137" bestFit="1" customWidth="1"/>
    <col min="7871" max="7871" width="17.7109375" style="137" bestFit="1" customWidth="1"/>
    <col min="7872" max="7872" width="15.7109375" style="137" bestFit="1" customWidth="1"/>
    <col min="7873" max="7873" width="18" style="137" bestFit="1" customWidth="1"/>
    <col min="7874" max="7874" width="12.85546875" style="137" bestFit="1" customWidth="1"/>
    <col min="7875" max="7875" width="12.42578125" style="137" bestFit="1" customWidth="1"/>
    <col min="7876" max="7876" width="10.7109375" style="137" bestFit="1" customWidth="1"/>
    <col min="7877" max="7877" width="10.140625" style="137" customWidth="1"/>
    <col min="7878" max="7878" width="13.140625" style="137" bestFit="1" customWidth="1"/>
    <col min="7879" max="7882" width="0" style="137" hidden="1" customWidth="1"/>
    <col min="7883" max="7883" width="15.140625" style="137" bestFit="1" customWidth="1"/>
    <col min="7884" max="7884" width="13" style="137" bestFit="1" customWidth="1"/>
    <col min="7885" max="7885" width="15.28515625" style="137" bestFit="1" customWidth="1"/>
    <col min="7886" max="7886" width="12.85546875" style="137" bestFit="1" customWidth="1"/>
    <col min="7887" max="7890" width="0" style="137" hidden="1" customWidth="1"/>
    <col min="7891" max="7892" width="17.7109375" style="137" bestFit="1" customWidth="1"/>
    <col min="7893" max="7893" width="18.85546875" style="137" bestFit="1" customWidth="1"/>
    <col min="7894" max="7894" width="12.85546875" style="137" bestFit="1" customWidth="1"/>
    <col min="7895" max="7895" width="17.7109375" style="137" bestFit="1" customWidth="1"/>
    <col min="7896" max="7896" width="12.5703125" style="137" bestFit="1" customWidth="1"/>
    <col min="7897" max="7897" width="18" style="137" bestFit="1" customWidth="1"/>
    <col min="7898" max="7898" width="13" style="137" customWidth="1"/>
    <col min="7899" max="7899" width="15.140625" style="137" bestFit="1" customWidth="1"/>
    <col min="7900" max="7900" width="13" style="137" bestFit="1" customWidth="1"/>
    <col min="7901" max="7901" width="16.7109375" style="137" bestFit="1" customWidth="1"/>
    <col min="7902" max="7902" width="13.140625" style="137" bestFit="1" customWidth="1"/>
    <col min="7903" max="7905" width="12.140625" style="137" customWidth="1"/>
    <col min="7906" max="7907" width="14" style="137" customWidth="1"/>
    <col min="7908" max="7908" width="26.28515625" style="137" customWidth="1"/>
    <col min="7909" max="7909" width="15.42578125" style="137" bestFit="1" customWidth="1"/>
    <col min="7910" max="7910" width="11.140625" style="137" bestFit="1" customWidth="1"/>
    <col min="7911" max="7911" width="9.140625" style="137"/>
    <col min="7912" max="7912" width="9.28515625" style="137" bestFit="1" customWidth="1"/>
    <col min="7913" max="8060" width="9.140625" style="137"/>
    <col min="8061" max="8061" width="6" style="137" bestFit="1" customWidth="1"/>
    <col min="8062" max="8062" width="23.7109375" style="137" customWidth="1"/>
    <col min="8063" max="8063" width="19.5703125" style="137" bestFit="1" customWidth="1"/>
    <col min="8064" max="8064" width="19.7109375" style="137" bestFit="1" customWidth="1"/>
    <col min="8065" max="8065" width="18.85546875" style="137" bestFit="1" customWidth="1"/>
    <col min="8066" max="8066" width="12.85546875" style="137" bestFit="1" customWidth="1"/>
    <col min="8067" max="8067" width="17.7109375" style="137" bestFit="1" customWidth="1"/>
    <col min="8068" max="8068" width="17.5703125" style="137" bestFit="1" customWidth="1"/>
    <col min="8069" max="8069" width="18.85546875" style="137" bestFit="1" customWidth="1"/>
    <col min="8070" max="8070" width="12.42578125" style="137" bestFit="1" customWidth="1"/>
    <col min="8071" max="8071" width="15.85546875" style="137" bestFit="1" customWidth="1"/>
    <col min="8072" max="8072" width="17.7109375" style="137" bestFit="1" customWidth="1"/>
    <col min="8073" max="8073" width="18" style="137" bestFit="1" customWidth="1"/>
    <col min="8074" max="8074" width="13.5703125" style="137" customWidth="1"/>
    <col min="8075" max="8075" width="15.85546875" style="137" bestFit="1" customWidth="1"/>
    <col min="8076" max="8076" width="15.140625" style="137" bestFit="1" customWidth="1"/>
    <col min="8077" max="8077" width="18" style="137" bestFit="1" customWidth="1"/>
    <col min="8078" max="8078" width="13.140625" style="137" bestFit="1" customWidth="1"/>
    <col min="8079" max="8079" width="17.7109375" style="137" bestFit="1" customWidth="1"/>
    <col min="8080" max="8080" width="15.85546875" style="137" customWidth="1"/>
    <col min="8081" max="8081" width="18" style="137" bestFit="1" customWidth="1"/>
    <col min="8082" max="8082" width="13.5703125" style="137" customWidth="1"/>
    <col min="8083" max="8083" width="15.140625" style="137" bestFit="1" customWidth="1"/>
    <col min="8084" max="8084" width="12.85546875" style="137" bestFit="1" customWidth="1"/>
    <col min="8085" max="8085" width="15.28515625" style="137" bestFit="1" customWidth="1"/>
    <col min="8086" max="8086" width="14.85546875" style="137" bestFit="1" customWidth="1"/>
    <col min="8087" max="8088" width="17.5703125" style="137" bestFit="1" customWidth="1"/>
    <col min="8089" max="8089" width="11.140625" style="137" bestFit="1" customWidth="1"/>
    <col min="8090" max="8090" width="13.42578125" style="137" customWidth="1"/>
    <col min="8091" max="8091" width="17.7109375" style="137" bestFit="1" customWidth="1"/>
    <col min="8092" max="8092" width="17.5703125" style="137" bestFit="1" customWidth="1"/>
    <col min="8093" max="8093" width="18" style="137" bestFit="1" customWidth="1"/>
    <col min="8094" max="8096" width="12.85546875" style="137" bestFit="1" customWidth="1"/>
    <col min="8097" max="8097" width="13.85546875" style="137" bestFit="1" customWidth="1"/>
    <col min="8098" max="8099" width="12.85546875" style="137" bestFit="1" customWidth="1"/>
    <col min="8100" max="8100" width="11" style="137" bestFit="1" customWidth="1"/>
    <col min="8101" max="8101" width="13.85546875" style="137" bestFit="1" customWidth="1"/>
    <col min="8102" max="8102" width="14.85546875" style="137" bestFit="1" customWidth="1"/>
    <col min="8103" max="8103" width="17.7109375" style="137" bestFit="1" customWidth="1"/>
    <col min="8104" max="8104" width="15.140625" style="137" bestFit="1" customWidth="1"/>
    <col min="8105" max="8105" width="16.7109375" style="137" bestFit="1" customWidth="1"/>
    <col min="8106" max="8106" width="15.7109375" style="137" bestFit="1" customWidth="1"/>
    <col min="8107" max="8107" width="17.7109375" style="137" bestFit="1" customWidth="1"/>
    <col min="8108" max="8108" width="15.7109375" style="137" bestFit="1" customWidth="1"/>
    <col min="8109" max="8109" width="18" style="137" bestFit="1" customWidth="1"/>
    <col min="8110" max="8110" width="13.140625" style="137" bestFit="1" customWidth="1"/>
    <col min="8111" max="8111" width="17.7109375" style="137" bestFit="1" customWidth="1"/>
    <col min="8112" max="8112" width="15.140625" style="137" bestFit="1" customWidth="1"/>
    <col min="8113" max="8113" width="18" style="137" bestFit="1" customWidth="1"/>
    <col min="8114" max="8114" width="15.7109375" style="137" bestFit="1" customWidth="1"/>
    <col min="8115" max="8116" width="15.140625" style="137" bestFit="1" customWidth="1"/>
    <col min="8117" max="8117" width="15.7109375" style="137" bestFit="1" customWidth="1"/>
    <col min="8118" max="8118" width="12.85546875" style="137" customWidth="1"/>
    <col min="8119" max="8119" width="17.7109375" style="137" bestFit="1" customWidth="1"/>
    <col min="8120" max="8120" width="15.85546875" style="137" bestFit="1" customWidth="1"/>
    <col min="8121" max="8121" width="18" style="137" bestFit="1" customWidth="1"/>
    <col min="8122" max="8122" width="10.5703125" style="137" bestFit="1" customWidth="1"/>
    <col min="8123" max="8123" width="17.7109375" style="137" bestFit="1" customWidth="1"/>
    <col min="8124" max="8124" width="15.140625" style="137" bestFit="1" customWidth="1"/>
    <col min="8125" max="8125" width="18" style="137" bestFit="1" customWidth="1"/>
    <col min="8126" max="8126" width="15.7109375" style="137" bestFit="1" customWidth="1"/>
    <col min="8127" max="8127" width="17.7109375" style="137" bestFit="1" customWidth="1"/>
    <col min="8128" max="8128" width="15.7109375" style="137" bestFit="1" customWidth="1"/>
    <col min="8129" max="8129" width="18" style="137" bestFit="1" customWidth="1"/>
    <col min="8130" max="8130" width="12.85546875" style="137" bestFit="1" customWidth="1"/>
    <col min="8131" max="8131" width="12.42578125" style="137" bestFit="1" customWidth="1"/>
    <col min="8132" max="8132" width="10.7109375" style="137" bestFit="1" customWidth="1"/>
    <col min="8133" max="8133" width="10.140625" style="137" customWidth="1"/>
    <col min="8134" max="8134" width="13.140625" style="137" bestFit="1" customWidth="1"/>
    <col min="8135" max="8138" width="0" style="137" hidden="1" customWidth="1"/>
    <col min="8139" max="8139" width="15.140625" style="137" bestFit="1" customWidth="1"/>
    <col min="8140" max="8140" width="13" style="137" bestFit="1" customWidth="1"/>
    <col min="8141" max="8141" width="15.28515625" style="137" bestFit="1" customWidth="1"/>
    <col min="8142" max="8142" width="12.85546875" style="137" bestFit="1" customWidth="1"/>
    <col min="8143" max="8146" width="0" style="137" hidden="1" customWidth="1"/>
    <col min="8147" max="8148" width="17.7109375" style="137" bestFit="1" customWidth="1"/>
    <col min="8149" max="8149" width="18.85546875" style="137" bestFit="1" customWidth="1"/>
    <col min="8150" max="8150" width="12.85546875" style="137" bestFit="1" customWidth="1"/>
    <col min="8151" max="8151" width="17.7109375" style="137" bestFit="1" customWidth="1"/>
    <col min="8152" max="8152" width="12.5703125" style="137" bestFit="1" customWidth="1"/>
    <col min="8153" max="8153" width="18" style="137" bestFit="1" customWidth="1"/>
    <col min="8154" max="8154" width="13" style="137" customWidth="1"/>
    <col min="8155" max="8155" width="15.140625" style="137" bestFit="1" customWidth="1"/>
    <col min="8156" max="8156" width="13" style="137" bestFit="1" customWidth="1"/>
    <col min="8157" max="8157" width="16.7109375" style="137" bestFit="1" customWidth="1"/>
    <col min="8158" max="8158" width="13.140625" style="137" bestFit="1" customWidth="1"/>
    <col min="8159" max="8161" width="12.140625" style="137" customWidth="1"/>
    <col min="8162" max="8163" width="14" style="137" customWidth="1"/>
    <col min="8164" max="8164" width="26.28515625" style="137" customWidth="1"/>
    <col min="8165" max="8165" width="15.42578125" style="137" bestFit="1" customWidth="1"/>
    <col min="8166" max="8166" width="11.140625" style="137" bestFit="1" customWidth="1"/>
    <col min="8167" max="8167" width="9.140625" style="137"/>
    <col min="8168" max="8168" width="9.28515625" style="137" bestFit="1" customWidth="1"/>
    <col min="8169" max="8316" width="9.140625" style="137"/>
    <col min="8317" max="8317" width="6" style="137" bestFit="1" customWidth="1"/>
    <col min="8318" max="8318" width="23.7109375" style="137" customWidth="1"/>
    <col min="8319" max="8319" width="19.5703125" style="137" bestFit="1" customWidth="1"/>
    <col min="8320" max="8320" width="19.7109375" style="137" bestFit="1" customWidth="1"/>
    <col min="8321" max="8321" width="18.85546875" style="137" bestFit="1" customWidth="1"/>
    <col min="8322" max="8322" width="12.85546875" style="137" bestFit="1" customWidth="1"/>
    <col min="8323" max="8323" width="17.7109375" style="137" bestFit="1" customWidth="1"/>
    <col min="8324" max="8324" width="17.5703125" style="137" bestFit="1" customWidth="1"/>
    <col min="8325" max="8325" width="18.85546875" style="137" bestFit="1" customWidth="1"/>
    <col min="8326" max="8326" width="12.42578125" style="137" bestFit="1" customWidth="1"/>
    <col min="8327" max="8327" width="15.85546875" style="137" bestFit="1" customWidth="1"/>
    <col min="8328" max="8328" width="17.7109375" style="137" bestFit="1" customWidth="1"/>
    <col min="8329" max="8329" width="18" style="137" bestFit="1" customWidth="1"/>
    <col min="8330" max="8330" width="13.5703125" style="137" customWidth="1"/>
    <col min="8331" max="8331" width="15.85546875" style="137" bestFit="1" customWidth="1"/>
    <col min="8332" max="8332" width="15.140625" style="137" bestFit="1" customWidth="1"/>
    <col min="8333" max="8333" width="18" style="137" bestFit="1" customWidth="1"/>
    <col min="8334" max="8334" width="13.140625" style="137" bestFit="1" customWidth="1"/>
    <col min="8335" max="8335" width="17.7109375" style="137" bestFit="1" customWidth="1"/>
    <col min="8336" max="8336" width="15.85546875" style="137" customWidth="1"/>
    <col min="8337" max="8337" width="18" style="137" bestFit="1" customWidth="1"/>
    <col min="8338" max="8338" width="13.5703125" style="137" customWidth="1"/>
    <col min="8339" max="8339" width="15.140625" style="137" bestFit="1" customWidth="1"/>
    <col min="8340" max="8340" width="12.85546875" style="137" bestFit="1" customWidth="1"/>
    <col min="8341" max="8341" width="15.28515625" style="137" bestFit="1" customWidth="1"/>
    <col min="8342" max="8342" width="14.85546875" style="137" bestFit="1" customWidth="1"/>
    <col min="8343" max="8344" width="17.5703125" style="137" bestFit="1" customWidth="1"/>
    <col min="8345" max="8345" width="11.140625" style="137" bestFit="1" customWidth="1"/>
    <col min="8346" max="8346" width="13.42578125" style="137" customWidth="1"/>
    <col min="8347" max="8347" width="17.7109375" style="137" bestFit="1" customWidth="1"/>
    <col min="8348" max="8348" width="17.5703125" style="137" bestFit="1" customWidth="1"/>
    <col min="8349" max="8349" width="18" style="137" bestFit="1" customWidth="1"/>
    <col min="8350" max="8352" width="12.85546875" style="137" bestFit="1" customWidth="1"/>
    <col min="8353" max="8353" width="13.85546875" style="137" bestFit="1" customWidth="1"/>
    <col min="8354" max="8355" width="12.85546875" style="137" bestFit="1" customWidth="1"/>
    <col min="8356" max="8356" width="11" style="137" bestFit="1" customWidth="1"/>
    <col min="8357" max="8357" width="13.85546875" style="137" bestFit="1" customWidth="1"/>
    <col min="8358" max="8358" width="14.85546875" style="137" bestFit="1" customWidth="1"/>
    <col min="8359" max="8359" width="17.7109375" style="137" bestFit="1" customWidth="1"/>
    <col min="8360" max="8360" width="15.140625" style="137" bestFit="1" customWidth="1"/>
    <col min="8361" max="8361" width="16.7109375" style="137" bestFit="1" customWidth="1"/>
    <col min="8362" max="8362" width="15.7109375" style="137" bestFit="1" customWidth="1"/>
    <col min="8363" max="8363" width="17.7109375" style="137" bestFit="1" customWidth="1"/>
    <col min="8364" max="8364" width="15.7109375" style="137" bestFit="1" customWidth="1"/>
    <col min="8365" max="8365" width="18" style="137" bestFit="1" customWidth="1"/>
    <col min="8366" max="8366" width="13.140625" style="137" bestFit="1" customWidth="1"/>
    <col min="8367" max="8367" width="17.7109375" style="137" bestFit="1" customWidth="1"/>
    <col min="8368" max="8368" width="15.140625" style="137" bestFit="1" customWidth="1"/>
    <col min="8369" max="8369" width="18" style="137" bestFit="1" customWidth="1"/>
    <col min="8370" max="8370" width="15.7109375" style="137" bestFit="1" customWidth="1"/>
    <col min="8371" max="8372" width="15.140625" style="137" bestFit="1" customWidth="1"/>
    <col min="8373" max="8373" width="15.7109375" style="137" bestFit="1" customWidth="1"/>
    <col min="8374" max="8374" width="12.85546875" style="137" customWidth="1"/>
    <col min="8375" max="8375" width="17.7109375" style="137" bestFit="1" customWidth="1"/>
    <col min="8376" max="8376" width="15.85546875" style="137" bestFit="1" customWidth="1"/>
    <col min="8377" max="8377" width="18" style="137" bestFit="1" customWidth="1"/>
    <col min="8378" max="8378" width="10.5703125" style="137" bestFit="1" customWidth="1"/>
    <col min="8379" max="8379" width="17.7109375" style="137" bestFit="1" customWidth="1"/>
    <col min="8380" max="8380" width="15.140625" style="137" bestFit="1" customWidth="1"/>
    <col min="8381" max="8381" width="18" style="137" bestFit="1" customWidth="1"/>
    <col min="8382" max="8382" width="15.7109375" style="137" bestFit="1" customWidth="1"/>
    <col min="8383" max="8383" width="17.7109375" style="137" bestFit="1" customWidth="1"/>
    <col min="8384" max="8384" width="15.7109375" style="137" bestFit="1" customWidth="1"/>
    <col min="8385" max="8385" width="18" style="137" bestFit="1" customWidth="1"/>
    <col min="8386" max="8386" width="12.85546875" style="137" bestFit="1" customWidth="1"/>
    <col min="8387" max="8387" width="12.42578125" style="137" bestFit="1" customWidth="1"/>
    <col min="8388" max="8388" width="10.7109375" style="137" bestFit="1" customWidth="1"/>
    <col min="8389" max="8389" width="10.140625" style="137" customWidth="1"/>
    <col min="8390" max="8390" width="13.140625" style="137" bestFit="1" customWidth="1"/>
    <col min="8391" max="8394" width="0" style="137" hidden="1" customWidth="1"/>
    <col min="8395" max="8395" width="15.140625" style="137" bestFit="1" customWidth="1"/>
    <col min="8396" max="8396" width="13" style="137" bestFit="1" customWidth="1"/>
    <col min="8397" max="8397" width="15.28515625" style="137" bestFit="1" customWidth="1"/>
    <col min="8398" max="8398" width="12.85546875" style="137" bestFit="1" customWidth="1"/>
    <col min="8399" max="8402" width="0" style="137" hidden="1" customWidth="1"/>
    <col min="8403" max="8404" width="17.7109375" style="137" bestFit="1" customWidth="1"/>
    <col min="8405" max="8405" width="18.85546875" style="137" bestFit="1" customWidth="1"/>
    <col min="8406" max="8406" width="12.85546875" style="137" bestFit="1" customWidth="1"/>
    <col min="8407" max="8407" width="17.7109375" style="137" bestFit="1" customWidth="1"/>
    <col min="8408" max="8408" width="12.5703125" style="137" bestFit="1" customWidth="1"/>
    <col min="8409" max="8409" width="18" style="137" bestFit="1" customWidth="1"/>
    <col min="8410" max="8410" width="13" style="137" customWidth="1"/>
    <col min="8411" max="8411" width="15.140625" style="137" bestFit="1" customWidth="1"/>
    <col min="8412" max="8412" width="13" style="137" bestFit="1" customWidth="1"/>
    <col min="8413" max="8413" width="16.7109375" style="137" bestFit="1" customWidth="1"/>
    <col min="8414" max="8414" width="13.140625" style="137" bestFit="1" customWidth="1"/>
    <col min="8415" max="8417" width="12.140625" style="137" customWidth="1"/>
    <col min="8418" max="8419" width="14" style="137" customWidth="1"/>
    <col min="8420" max="8420" width="26.28515625" style="137" customWidth="1"/>
    <col min="8421" max="8421" width="15.42578125" style="137" bestFit="1" customWidth="1"/>
    <col min="8422" max="8422" width="11.140625" style="137" bestFit="1" customWidth="1"/>
    <col min="8423" max="8423" width="9.140625" style="137"/>
    <col min="8424" max="8424" width="9.28515625" style="137" bestFit="1" customWidth="1"/>
    <col min="8425" max="8572" width="9.140625" style="137"/>
    <col min="8573" max="8573" width="6" style="137" bestFit="1" customWidth="1"/>
    <col min="8574" max="8574" width="23.7109375" style="137" customWidth="1"/>
    <col min="8575" max="8575" width="19.5703125" style="137" bestFit="1" customWidth="1"/>
    <col min="8576" max="8576" width="19.7109375" style="137" bestFit="1" customWidth="1"/>
    <col min="8577" max="8577" width="18.85546875" style="137" bestFit="1" customWidth="1"/>
    <col min="8578" max="8578" width="12.85546875" style="137" bestFit="1" customWidth="1"/>
    <col min="8579" max="8579" width="17.7109375" style="137" bestFit="1" customWidth="1"/>
    <col min="8580" max="8580" width="17.5703125" style="137" bestFit="1" customWidth="1"/>
    <col min="8581" max="8581" width="18.85546875" style="137" bestFit="1" customWidth="1"/>
    <col min="8582" max="8582" width="12.42578125" style="137" bestFit="1" customWidth="1"/>
    <col min="8583" max="8583" width="15.85546875" style="137" bestFit="1" customWidth="1"/>
    <col min="8584" max="8584" width="17.7109375" style="137" bestFit="1" customWidth="1"/>
    <col min="8585" max="8585" width="18" style="137" bestFit="1" customWidth="1"/>
    <col min="8586" max="8586" width="13.5703125" style="137" customWidth="1"/>
    <col min="8587" max="8587" width="15.85546875" style="137" bestFit="1" customWidth="1"/>
    <col min="8588" max="8588" width="15.140625" style="137" bestFit="1" customWidth="1"/>
    <col min="8589" max="8589" width="18" style="137" bestFit="1" customWidth="1"/>
    <col min="8590" max="8590" width="13.140625" style="137" bestFit="1" customWidth="1"/>
    <col min="8591" max="8591" width="17.7109375" style="137" bestFit="1" customWidth="1"/>
    <col min="8592" max="8592" width="15.85546875" style="137" customWidth="1"/>
    <col min="8593" max="8593" width="18" style="137" bestFit="1" customWidth="1"/>
    <col min="8594" max="8594" width="13.5703125" style="137" customWidth="1"/>
    <col min="8595" max="8595" width="15.140625" style="137" bestFit="1" customWidth="1"/>
    <col min="8596" max="8596" width="12.85546875" style="137" bestFit="1" customWidth="1"/>
    <col min="8597" max="8597" width="15.28515625" style="137" bestFit="1" customWidth="1"/>
    <col min="8598" max="8598" width="14.85546875" style="137" bestFit="1" customWidth="1"/>
    <col min="8599" max="8600" width="17.5703125" style="137" bestFit="1" customWidth="1"/>
    <col min="8601" max="8601" width="11.140625" style="137" bestFit="1" customWidth="1"/>
    <col min="8602" max="8602" width="13.42578125" style="137" customWidth="1"/>
    <col min="8603" max="8603" width="17.7109375" style="137" bestFit="1" customWidth="1"/>
    <col min="8604" max="8604" width="17.5703125" style="137" bestFit="1" customWidth="1"/>
    <col min="8605" max="8605" width="18" style="137" bestFit="1" customWidth="1"/>
    <col min="8606" max="8608" width="12.85546875" style="137" bestFit="1" customWidth="1"/>
    <col min="8609" max="8609" width="13.85546875" style="137" bestFit="1" customWidth="1"/>
    <col min="8610" max="8611" width="12.85546875" style="137" bestFit="1" customWidth="1"/>
    <col min="8612" max="8612" width="11" style="137" bestFit="1" customWidth="1"/>
    <col min="8613" max="8613" width="13.85546875" style="137" bestFit="1" customWidth="1"/>
    <col min="8614" max="8614" width="14.85546875" style="137" bestFit="1" customWidth="1"/>
    <col min="8615" max="8615" width="17.7109375" style="137" bestFit="1" customWidth="1"/>
    <col min="8616" max="8616" width="15.140625" style="137" bestFit="1" customWidth="1"/>
    <col min="8617" max="8617" width="16.7109375" style="137" bestFit="1" customWidth="1"/>
    <col min="8618" max="8618" width="15.7109375" style="137" bestFit="1" customWidth="1"/>
    <col min="8619" max="8619" width="17.7109375" style="137" bestFit="1" customWidth="1"/>
    <col min="8620" max="8620" width="15.7109375" style="137" bestFit="1" customWidth="1"/>
    <col min="8621" max="8621" width="18" style="137" bestFit="1" customWidth="1"/>
    <col min="8622" max="8622" width="13.140625" style="137" bestFit="1" customWidth="1"/>
    <col min="8623" max="8623" width="17.7109375" style="137" bestFit="1" customWidth="1"/>
    <col min="8624" max="8624" width="15.140625" style="137" bestFit="1" customWidth="1"/>
    <col min="8625" max="8625" width="18" style="137" bestFit="1" customWidth="1"/>
    <col min="8626" max="8626" width="15.7109375" style="137" bestFit="1" customWidth="1"/>
    <col min="8627" max="8628" width="15.140625" style="137" bestFit="1" customWidth="1"/>
    <col min="8629" max="8629" width="15.7109375" style="137" bestFit="1" customWidth="1"/>
    <col min="8630" max="8630" width="12.85546875" style="137" customWidth="1"/>
    <col min="8631" max="8631" width="17.7109375" style="137" bestFit="1" customWidth="1"/>
    <col min="8632" max="8632" width="15.85546875" style="137" bestFit="1" customWidth="1"/>
    <col min="8633" max="8633" width="18" style="137" bestFit="1" customWidth="1"/>
    <col min="8634" max="8634" width="10.5703125" style="137" bestFit="1" customWidth="1"/>
    <col min="8635" max="8635" width="17.7109375" style="137" bestFit="1" customWidth="1"/>
    <col min="8636" max="8636" width="15.140625" style="137" bestFit="1" customWidth="1"/>
    <col min="8637" max="8637" width="18" style="137" bestFit="1" customWidth="1"/>
    <col min="8638" max="8638" width="15.7109375" style="137" bestFit="1" customWidth="1"/>
    <col min="8639" max="8639" width="17.7109375" style="137" bestFit="1" customWidth="1"/>
    <col min="8640" max="8640" width="15.7109375" style="137" bestFit="1" customWidth="1"/>
    <col min="8641" max="8641" width="18" style="137" bestFit="1" customWidth="1"/>
    <col min="8642" max="8642" width="12.85546875" style="137" bestFit="1" customWidth="1"/>
    <col min="8643" max="8643" width="12.42578125" style="137" bestFit="1" customWidth="1"/>
    <col min="8644" max="8644" width="10.7109375" style="137" bestFit="1" customWidth="1"/>
    <col min="8645" max="8645" width="10.140625" style="137" customWidth="1"/>
    <col min="8646" max="8646" width="13.140625" style="137" bestFit="1" customWidth="1"/>
    <col min="8647" max="8650" width="0" style="137" hidden="1" customWidth="1"/>
    <col min="8651" max="8651" width="15.140625" style="137" bestFit="1" customWidth="1"/>
    <col min="8652" max="8652" width="13" style="137" bestFit="1" customWidth="1"/>
    <col min="8653" max="8653" width="15.28515625" style="137" bestFit="1" customWidth="1"/>
    <col min="8654" max="8654" width="12.85546875" style="137" bestFit="1" customWidth="1"/>
    <col min="8655" max="8658" width="0" style="137" hidden="1" customWidth="1"/>
    <col min="8659" max="8660" width="17.7109375" style="137" bestFit="1" customWidth="1"/>
    <col min="8661" max="8661" width="18.85546875" style="137" bestFit="1" customWidth="1"/>
    <col min="8662" max="8662" width="12.85546875" style="137" bestFit="1" customWidth="1"/>
    <col min="8663" max="8663" width="17.7109375" style="137" bestFit="1" customWidth="1"/>
    <col min="8664" max="8664" width="12.5703125" style="137" bestFit="1" customWidth="1"/>
    <col min="8665" max="8665" width="18" style="137" bestFit="1" customWidth="1"/>
    <col min="8666" max="8666" width="13" style="137" customWidth="1"/>
    <col min="8667" max="8667" width="15.140625" style="137" bestFit="1" customWidth="1"/>
    <col min="8668" max="8668" width="13" style="137" bestFit="1" customWidth="1"/>
    <col min="8669" max="8669" width="16.7109375" style="137" bestFit="1" customWidth="1"/>
    <col min="8670" max="8670" width="13.140625" style="137" bestFit="1" customWidth="1"/>
    <col min="8671" max="8673" width="12.140625" style="137" customWidth="1"/>
    <col min="8674" max="8675" width="14" style="137" customWidth="1"/>
    <col min="8676" max="8676" width="26.28515625" style="137" customWidth="1"/>
    <col min="8677" max="8677" width="15.42578125" style="137" bestFit="1" customWidth="1"/>
    <col min="8678" max="8678" width="11.140625" style="137" bestFit="1" customWidth="1"/>
    <col min="8679" max="8679" width="9.140625" style="137"/>
    <col min="8680" max="8680" width="9.28515625" style="137" bestFit="1" customWidth="1"/>
    <col min="8681" max="8828" width="9.140625" style="137"/>
    <col min="8829" max="8829" width="6" style="137" bestFit="1" customWidth="1"/>
    <col min="8830" max="8830" width="23.7109375" style="137" customWidth="1"/>
    <col min="8831" max="8831" width="19.5703125" style="137" bestFit="1" customWidth="1"/>
    <col min="8832" max="8832" width="19.7109375" style="137" bestFit="1" customWidth="1"/>
    <col min="8833" max="8833" width="18.85546875" style="137" bestFit="1" customWidth="1"/>
    <col min="8834" max="8834" width="12.85546875" style="137" bestFit="1" customWidth="1"/>
    <col min="8835" max="8835" width="17.7109375" style="137" bestFit="1" customWidth="1"/>
    <col min="8836" max="8836" width="17.5703125" style="137" bestFit="1" customWidth="1"/>
    <col min="8837" max="8837" width="18.85546875" style="137" bestFit="1" customWidth="1"/>
    <col min="8838" max="8838" width="12.42578125" style="137" bestFit="1" customWidth="1"/>
    <col min="8839" max="8839" width="15.85546875" style="137" bestFit="1" customWidth="1"/>
    <col min="8840" max="8840" width="17.7109375" style="137" bestFit="1" customWidth="1"/>
    <col min="8841" max="8841" width="18" style="137" bestFit="1" customWidth="1"/>
    <col min="8842" max="8842" width="13.5703125" style="137" customWidth="1"/>
    <col min="8843" max="8843" width="15.85546875" style="137" bestFit="1" customWidth="1"/>
    <col min="8844" max="8844" width="15.140625" style="137" bestFit="1" customWidth="1"/>
    <col min="8845" max="8845" width="18" style="137" bestFit="1" customWidth="1"/>
    <col min="8846" max="8846" width="13.140625" style="137" bestFit="1" customWidth="1"/>
    <col min="8847" max="8847" width="17.7109375" style="137" bestFit="1" customWidth="1"/>
    <col min="8848" max="8848" width="15.85546875" style="137" customWidth="1"/>
    <col min="8849" max="8849" width="18" style="137" bestFit="1" customWidth="1"/>
    <col min="8850" max="8850" width="13.5703125" style="137" customWidth="1"/>
    <col min="8851" max="8851" width="15.140625" style="137" bestFit="1" customWidth="1"/>
    <col min="8852" max="8852" width="12.85546875" style="137" bestFit="1" customWidth="1"/>
    <col min="8853" max="8853" width="15.28515625" style="137" bestFit="1" customWidth="1"/>
    <col min="8854" max="8854" width="14.85546875" style="137" bestFit="1" customWidth="1"/>
    <col min="8855" max="8856" width="17.5703125" style="137" bestFit="1" customWidth="1"/>
    <col min="8857" max="8857" width="11.140625" style="137" bestFit="1" customWidth="1"/>
    <col min="8858" max="8858" width="13.42578125" style="137" customWidth="1"/>
    <col min="8859" max="8859" width="17.7109375" style="137" bestFit="1" customWidth="1"/>
    <col min="8860" max="8860" width="17.5703125" style="137" bestFit="1" customWidth="1"/>
    <col min="8861" max="8861" width="18" style="137" bestFit="1" customWidth="1"/>
    <col min="8862" max="8864" width="12.85546875" style="137" bestFit="1" customWidth="1"/>
    <col min="8865" max="8865" width="13.85546875" style="137" bestFit="1" customWidth="1"/>
    <col min="8866" max="8867" width="12.85546875" style="137" bestFit="1" customWidth="1"/>
    <col min="8868" max="8868" width="11" style="137" bestFit="1" customWidth="1"/>
    <col min="8869" max="8869" width="13.85546875" style="137" bestFit="1" customWidth="1"/>
    <col min="8870" max="8870" width="14.85546875" style="137" bestFit="1" customWidth="1"/>
    <col min="8871" max="8871" width="17.7109375" style="137" bestFit="1" customWidth="1"/>
    <col min="8872" max="8872" width="15.140625" style="137" bestFit="1" customWidth="1"/>
    <col min="8873" max="8873" width="16.7109375" style="137" bestFit="1" customWidth="1"/>
    <col min="8874" max="8874" width="15.7109375" style="137" bestFit="1" customWidth="1"/>
    <col min="8875" max="8875" width="17.7109375" style="137" bestFit="1" customWidth="1"/>
    <col min="8876" max="8876" width="15.7109375" style="137" bestFit="1" customWidth="1"/>
    <col min="8877" max="8877" width="18" style="137" bestFit="1" customWidth="1"/>
    <col min="8878" max="8878" width="13.140625" style="137" bestFit="1" customWidth="1"/>
    <col min="8879" max="8879" width="17.7109375" style="137" bestFit="1" customWidth="1"/>
    <col min="8880" max="8880" width="15.140625" style="137" bestFit="1" customWidth="1"/>
    <col min="8881" max="8881" width="18" style="137" bestFit="1" customWidth="1"/>
    <col min="8882" max="8882" width="15.7109375" style="137" bestFit="1" customWidth="1"/>
    <col min="8883" max="8884" width="15.140625" style="137" bestFit="1" customWidth="1"/>
    <col min="8885" max="8885" width="15.7109375" style="137" bestFit="1" customWidth="1"/>
    <col min="8886" max="8886" width="12.85546875" style="137" customWidth="1"/>
    <col min="8887" max="8887" width="17.7109375" style="137" bestFit="1" customWidth="1"/>
    <col min="8888" max="8888" width="15.85546875" style="137" bestFit="1" customWidth="1"/>
    <col min="8889" max="8889" width="18" style="137" bestFit="1" customWidth="1"/>
    <col min="8890" max="8890" width="10.5703125" style="137" bestFit="1" customWidth="1"/>
    <col min="8891" max="8891" width="17.7109375" style="137" bestFit="1" customWidth="1"/>
    <col min="8892" max="8892" width="15.140625" style="137" bestFit="1" customWidth="1"/>
    <col min="8893" max="8893" width="18" style="137" bestFit="1" customWidth="1"/>
    <col min="8894" max="8894" width="15.7109375" style="137" bestFit="1" customWidth="1"/>
    <col min="8895" max="8895" width="17.7109375" style="137" bestFit="1" customWidth="1"/>
    <col min="8896" max="8896" width="15.7109375" style="137" bestFit="1" customWidth="1"/>
    <col min="8897" max="8897" width="18" style="137" bestFit="1" customWidth="1"/>
    <col min="8898" max="8898" width="12.85546875" style="137" bestFit="1" customWidth="1"/>
    <col min="8899" max="8899" width="12.42578125" style="137" bestFit="1" customWidth="1"/>
    <col min="8900" max="8900" width="10.7109375" style="137" bestFit="1" customWidth="1"/>
    <col min="8901" max="8901" width="10.140625" style="137" customWidth="1"/>
    <col min="8902" max="8902" width="13.140625" style="137" bestFit="1" customWidth="1"/>
    <col min="8903" max="8906" width="0" style="137" hidden="1" customWidth="1"/>
    <col min="8907" max="8907" width="15.140625" style="137" bestFit="1" customWidth="1"/>
    <col min="8908" max="8908" width="13" style="137" bestFit="1" customWidth="1"/>
    <col min="8909" max="8909" width="15.28515625" style="137" bestFit="1" customWidth="1"/>
    <col min="8910" max="8910" width="12.85546875" style="137" bestFit="1" customWidth="1"/>
    <col min="8911" max="8914" width="0" style="137" hidden="1" customWidth="1"/>
    <col min="8915" max="8916" width="17.7109375" style="137" bestFit="1" customWidth="1"/>
    <col min="8917" max="8917" width="18.85546875" style="137" bestFit="1" customWidth="1"/>
    <col min="8918" max="8918" width="12.85546875" style="137" bestFit="1" customWidth="1"/>
    <col min="8919" max="8919" width="17.7109375" style="137" bestFit="1" customWidth="1"/>
    <col min="8920" max="8920" width="12.5703125" style="137" bestFit="1" customWidth="1"/>
    <col min="8921" max="8921" width="18" style="137" bestFit="1" customWidth="1"/>
    <col min="8922" max="8922" width="13" style="137" customWidth="1"/>
    <col min="8923" max="8923" width="15.140625" style="137" bestFit="1" customWidth="1"/>
    <col min="8924" max="8924" width="13" style="137" bestFit="1" customWidth="1"/>
    <col min="8925" max="8925" width="16.7109375" style="137" bestFit="1" customWidth="1"/>
    <col min="8926" max="8926" width="13.140625" style="137" bestFit="1" customWidth="1"/>
    <col min="8927" max="8929" width="12.140625" style="137" customWidth="1"/>
    <col min="8930" max="8931" width="14" style="137" customWidth="1"/>
    <col min="8932" max="8932" width="26.28515625" style="137" customWidth="1"/>
    <col min="8933" max="8933" width="15.42578125" style="137" bestFit="1" customWidth="1"/>
    <col min="8934" max="8934" width="11.140625" style="137" bestFit="1" customWidth="1"/>
    <col min="8935" max="8935" width="9.140625" style="137"/>
    <col min="8936" max="8936" width="9.28515625" style="137" bestFit="1" customWidth="1"/>
    <col min="8937" max="9084" width="9.140625" style="137"/>
    <col min="9085" max="9085" width="6" style="137" bestFit="1" customWidth="1"/>
    <col min="9086" max="9086" width="23.7109375" style="137" customWidth="1"/>
    <col min="9087" max="9087" width="19.5703125" style="137" bestFit="1" customWidth="1"/>
    <col min="9088" max="9088" width="19.7109375" style="137" bestFit="1" customWidth="1"/>
    <col min="9089" max="9089" width="18.85546875" style="137" bestFit="1" customWidth="1"/>
    <col min="9090" max="9090" width="12.85546875" style="137" bestFit="1" customWidth="1"/>
    <col min="9091" max="9091" width="17.7109375" style="137" bestFit="1" customWidth="1"/>
    <col min="9092" max="9092" width="17.5703125" style="137" bestFit="1" customWidth="1"/>
    <col min="9093" max="9093" width="18.85546875" style="137" bestFit="1" customWidth="1"/>
    <col min="9094" max="9094" width="12.42578125" style="137" bestFit="1" customWidth="1"/>
    <col min="9095" max="9095" width="15.85546875" style="137" bestFit="1" customWidth="1"/>
    <col min="9096" max="9096" width="17.7109375" style="137" bestFit="1" customWidth="1"/>
    <col min="9097" max="9097" width="18" style="137" bestFit="1" customWidth="1"/>
    <col min="9098" max="9098" width="13.5703125" style="137" customWidth="1"/>
    <col min="9099" max="9099" width="15.85546875" style="137" bestFit="1" customWidth="1"/>
    <col min="9100" max="9100" width="15.140625" style="137" bestFit="1" customWidth="1"/>
    <col min="9101" max="9101" width="18" style="137" bestFit="1" customWidth="1"/>
    <col min="9102" max="9102" width="13.140625" style="137" bestFit="1" customWidth="1"/>
    <col min="9103" max="9103" width="17.7109375" style="137" bestFit="1" customWidth="1"/>
    <col min="9104" max="9104" width="15.85546875" style="137" customWidth="1"/>
    <col min="9105" max="9105" width="18" style="137" bestFit="1" customWidth="1"/>
    <col min="9106" max="9106" width="13.5703125" style="137" customWidth="1"/>
    <col min="9107" max="9107" width="15.140625" style="137" bestFit="1" customWidth="1"/>
    <col min="9108" max="9108" width="12.85546875" style="137" bestFit="1" customWidth="1"/>
    <col min="9109" max="9109" width="15.28515625" style="137" bestFit="1" customWidth="1"/>
    <col min="9110" max="9110" width="14.85546875" style="137" bestFit="1" customWidth="1"/>
    <col min="9111" max="9112" width="17.5703125" style="137" bestFit="1" customWidth="1"/>
    <col min="9113" max="9113" width="11.140625" style="137" bestFit="1" customWidth="1"/>
    <col min="9114" max="9114" width="13.42578125" style="137" customWidth="1"/>
    <col min="9115" max="9115" width="17.7109375" style="137" bestFit="1" customWidth="1"/>
    <col min="9116" max="9116" width="17.5703125" style="137" bestFit="1" customWidth="1"/>
    <col min="9117" max="9117" width="18" style="137" bestFit="1" customWidth="1"/>
    <col min="9118" max="9120" width="12.85546875" style="137" bestFit="1" customWidth="1"/>
    <col min="9121" max="9121" width="13.85546875" style="137" bestFit="1" customWidth="1"/>
    <col min="9122" max="9123" width="12.85546875" style="137" bestFit="1" customWidth="1"/>
    <col min="9124" max="9124" width="11" style="137" bestFit="1" customWidth="1"/>
    <col min="9125" max="9125" width="13.85546875" style="137" bestFit="1" customWidth="1"/>
    <col min="9126" max="9126" width="14.85546875" style="137" bestFit="1" customWidth="1"/>
    <col min="9127" max="9127" width="17.7109375" style="137" bestFit="1" customWidth="1"/>
    <col min="9128" max="9128" width="15.140625" style="137" bestFit="1" customWidth="1"/>
    <col min="9129" max="9129" width="16.7109375" style="137" bestFit="1" customWidth="1"/>
    <col min="9130" max="9130" width="15.7109375" style="137" bestFit="1" customWidth="1"/>
    <col min="9131" max="9131" width="17.7109375" style="137" bestFit="1" customWidth="1"/>
    <col min="9132" max="9132" width="15.7109375" style="137" bestFit="1" customWidth="1"/>
    <col min="9133" max="9133" width="18" style="137" bestFit="1" customWidth="1"/>
    <col min="9134" max="9134" width="13.140625" style="137" bestFit="1" customWidth="1"/>
    <col min="9135" max="9135" width="17.7109375" style="137" bestFit="1" customWidth="1"/>
    <col min="9136" max="9136" width="15.140625" style="137" bestFit="1" customWidth="1"/>
    <col min="9137" max="9137" width="18" style="137" bestFit="1" customWidth="1"/>
    <col min="9138" max="9138" width="15.7109375" style="137" bestFit="1" customWidth="1"/>
    <col min="9139" max="9140" width="15.140625" style="137" bestFit="1" customWidth="1"/>
    <col min="9141" max="9141" width="15.7109375" style="137" bestFit="1" customWidth="1"/>
    <col min="9142" max="9142" width="12.85546875" style="137" customWidth="1"/>
    <col min="9143" max="9143" width="17.7109375" style="137" bestFit="1" customWidth="1"/>
    <col min="9144" max="9144" width="15.85546875" style="137" bestFit="1" customWidth="1"/>
    <col min="9145" max="9145" width="18" style="137" bestFit="1" customWidth="1"/>
    <col min="9146" max="9146" width="10.5703125" style="137" bestFit="1" customWidth="1"/>
    <col min="9147" max="9147" width="17.7109375" style="137" bestFit="1" customWidth="1"/>
    <col min="9148" max="9148" width="15.140625" style="137" bestFit="1" customWidth="1"/>
    <col min="9149" max="9149" width="18" style="137" bestFit="1" customWidth="1"/>
    <col min="9150" max="9150" width="15.7109375" style="137" bestFit="1" customWidth="1"/>
    <col min="9151" max="9151" width="17.7109375" style="137" bestFit="1" customWidth="1"/>
    <col min="9152" max="9152" width="15.7109375" style="137" bestFit="1" customWidth="1"/>
    <col min="9153" max="9153" width="18" style="137" bestFit="1" customWidth="1"/>
    <col min="9154" max="9154" width="12.85546875" style="137" bestFit="1" customWidth="1"/>
    <col min="9155" max="9155" width="12.42578125" style="137" bestFit="1" customWidth="1"/>
    <col min="9156" max="9156" width="10.7109375" style="137" bestFit="1" customWidth="1"/>
    <col min="9157" max="9157" width="10.140625" style="137" customWidth="1"/>
    <col min="9158" max="9158" width="13.140625" style="137" bestFit="1" customWidth="1"/>
    <col min="9159" max="9162" width="0" style="137" hidden="1" customWidth="1"/>
    <col min="9163" max="9163" width="15.140625" style="137" bestFit="1" customWidth="1"/>
    <col min="9164" max="9164" width="13" style="137" bestFit="1" customWidth="1"/>
    <col min="9165" max="9165" width="15.28515625" style="137" bestFit="1" customWidth="1"/>
    <col min="9166" max="9166" width="12.85546875" style="137" bestFit="1" customWidth="1"/>
    <col min="9167" max="9170" width="0" style="137" hidden="1" customWidth="1"/>
    <col min="9171" max="9172" width="17.7109375" style="137" bestFit="1" customWidth="1"/>
    <col min="9173" max="9173" width="18.85546875" style="137" bestFit="1" customWidth="1"/>
    <col min="9174" max="9174" width="12.85546875" style="137" bestFit="1" customWidth="1"/>
    <col min="9175" max="9175" width="17.7109375" style="137" bestFit="1" customWidth="1"/>
    <col min="9176" max="9176" width="12.5703125" style="137" bestFit="1" customWidth="1"/>
    <col min="9177" max="9177" width="18" style="137" bestFit="1" customWidth="1"/>
    <col min="9178" max="9178" width="13" style="137" customWidth="1"/>
    <col min="9179" max="9179" width="15.140625" style="137" bestFit="1" customWidth="1"/>
    <col min="9180" max="9180" width="13" style="137" bestFit="1" customWidth="1"/>
    <col min="9181" max="9181" width="16.7109375" style="137" bestFit="1" customWidth="1"/>
    <col min="9182" max="9182" width="13.140625" style="137" bestFit="1" customWidth="1"/>
    <col min="9183" max="9185" width="12.140625" style="137" customWidth="1"/>
    <col min="9186" max="9187" width="14" style="137" customWidth="1"/>
    <col min="9188" max="9188" width="26.28515625" style="137" customWidth="1"/>
    <col min="9189" max="9189" width="15.42578125" style="137" bestFit="1" customWidth="1"/>
    <col min="9190" max="9190" width="11.140625" style="137" bestFit="1" customWidth="1"/>
    <col min="9191" max="9191" width="9.140625" style="137"/>
    <col min="9192" max="9192" width="9.28515625" style="137" bestFit="1" customWidth="1"/>
    <col min="9193" max="9340" width="9.140625" style="137"/>
    <col min="9341" max="9341" width="6" style="137" bestFit="1" customWidth="1"/>
    <col min="9342" max="9342" width="23.7109375" style="137" customWidth="1"/>
    <col min="9343" max="9343" width="19.5703125" style="137" bestFit="1" customWidth="1"/>
    <col min="9344" max="9344" width="19.7109375" style="137" bestFit="1" customWidth="1"/>
    <col min="9345" max="9345" width="18.85546875" style="137" bestFit="1" customWidth="1"/>
    <col min="9346" max="9346" width="12.85546875" style="137" bestFit="1" customWidth="1"/>
    <col min="9347" max="9347" width="17.7109375" style="137" bestFit="1" customWidth="1"/>
    <col min="9348" max="9348" width="17.5703125" style="137" bestFit="1" customWidth="1"/>
    <col min="9349" max="9349" width="18.85546875" style="137" bestFit="1" customWidth="1"/>
    <col min="9350" max="9350" width="12.42578125" style="137" bestFit="1" customWidth="1"/>
    <col min="9351" max="9351" width="15.85546875" style="137" bestFit="1" customWidth="1"/>
    <col min="9352" max="9352" width="17.7109375" style="137" bestFit="1" customWidth="1"/>
    <col min="9353" max="9353" width="18" style="137" bestFit="1" customWidth="1"/>
    <col min="9354" max="9354" width="13.5703125" style="137" customWidth="1"/>
    <col min="9355" max="9355" width="15.85546875" style="137" bestFit="1" customWidth="1"/>
    <col min="9356" max="9356" width="15.140625" style="137" bestFit="1" customWidth="1"/>
    <col min="9357" max="9357" width="18" style="137" bestFit="1" customWidth="1"/>
    <col min="9358" max="9358" width="13.140625" style="137" bestFit="1" customWidth="1"/>
    <col min="9359" max="9359" width="17.7109375" style="137" bestFit="1" customWidth="1"/>
    <col min="9360" max="9360" width="15.85546875" style="137" customWidth="1"/>
    <col min="9361" max="9361" width="18" style="137" bestFit="1" customWidth="1"/>
    <col min="9362" max="9362" width="13.5703125" style="137" customWidth="1"/>
    <col min="9363" max="9363" width="15.140625" style="137" bestFit="1" customWidth="1"/>
    <col min="9364" max="9364" width="12.85546875" style="137" bestFit="1" customWidth="1"/>
    <col min="9365" max="9365" width="15.28515625" style="137" bestFit="1" customWidth="1"/>
    <col min="9366" max="9366" width="14.85546875" style="137" bestFit="1" customWidth="1"/>
    <col min="9367" max="9368" width="17.5703125" style="137" bestFit="1" customWidth="1"/>
    <col min="9369" max="9369" width="11.140625" style="137" bestFit="1" customWidth="1"/>
    <col min="9370" max="9370" width="13.42578125" style="137" customWidth="1"/>
    <col min="9371" max="9371" width="17.7109375" style="137" bestFit="1" customWidth="1"/>
    <col min="9372" max="9372" width="17.5703125" style="137" bestFit="1" customWidth="1"/>
    <col min="9373" max="9373" width="18" style="137" bestFit="1" customWidth="1"/>
    <col min="9374" max="9376" width="12.85546875" style="137" bestFit="1" customWidth="1"/>
    <col min="9377" max="9377" width="13.85546875" style="137" bestFit="1" customWidth="1"/>
    <col min="9378" max="9379" width="12.85546875" style="137" bestFit="1" customWidth="1"/>
    <col min="9380" max="9380" width="11" style="137" bestFit="1" customWidth="1"/>
    <col min="9381" max="9381" width="13.85546875" style="137" bestFit="1" customWidth="1"/>
    <col min="9382" max="9382" width="14.85546875" style="137" bestFit="1" customWidth="1"/>
    <col min="9383" max="9383" width="17.7109375" style="137" bestFit="1" customWidth="1"/>
    <col min="9384" max="9384" width="15.140625" style="137" bestFit="1" customWidth="1"/>
    <col min="9385" max="9385" width="16.7109375" style="137" bestFit="1" customWidth="1"/>
    <col min="9386" max="9386" width="15.7109375" style="137" bestFit="1" customWidth="1"/>
    <col min="9387" max="9387" width="17.7109375" style="137" bestFit="1" customWidth="1"/>
    <col min="9388" max="9388" width="15.7109375" style="137" bestFit="1" customWidth="1"/>
    <col min="9389" max="9389" width="18" style="137" bestFit="1" customWidth="1"/>
    <col min="9390" max="9390" width="13.140625" style="137" bestFit="1" customWidth="1"/>
    <col min="9391" max="9391" width="17.7109375" style="137" bestFit="1" customWidth="1"/>
    <col min="9392" max="9392" width="15.140625" style="137" bestFit="1" customWidth="1"/>
    <col min="9393" max="9393" width="18" style="137" bestFit="1" customWidth="1"/>
    <col min="9394" max="9394" width="15.7109375" style="137" bestFit="1" customWidth="1"/>
    <col min="9395" max="9396" width="15.140625" style="137" bestFit="1" customWidth="1"/>
    <col min="9397" max="9397" width="15.7109375" style="137" bestFit="1" customWidth="1"/>
    <col min="9398" max="9398" width="12.85546875" style="137" customWidth="1"/>
    <col min="9399" max="9399" width="17.7109375" style="137" bestFit="1" customWidth="1"/>
    <col min="9400" max="9400" width="15.85546875" style="137" bestFit="1" customWidth="1"/>
    <col min="9401" max="9401" width="18" style="137" bestFit="1" customWidth="1"/>
    <col min="9402" max="9402" width="10.5703125" style="137" bestFit="1" customWidth="1"/>
    <col min="9403" max="9403" width="17.7109375" style="137" bestFit="1" customWidth="1"/>
    <col min="9404" max="9404" width="15.140625" style="137" bestFit="1" customWidth="1"/>
    <col min="9405" max="9405" width="18" style="137" bestFit="1" customWidth="1"/>
    <col min="9406" max="9406" width="15.7109375" style="137" bestFit="1" customWidth="1"/>
    <col min="9407" max="9407" width="17.7109375" style="137" bestFit="1" customWidth="1"/>
    <col min="9408" max="9408" width="15.7109375" style="137" bestFit="1" customWidth="1"/>
    <col min="9409" max="9409" width="18" style="137" bestFit="1" customWidth="1"/>
    <col min="9410" max="9410" width="12.85546875" style="137" bestFit="1" customWidth="1"/>
    <col min="9411" max="9411" width="12.42578125" style="137" bestFit="1" customWidth="1"/>
    <col min="9412" max="9412" width="10.7109375" style="137" bestFit="1" customWidth="1"/>
    <col min="9413" max="9413" width="10.140625" style="137" customWidth="1"/>
    <col min="9414" max="9414" width="13.140625" style="137" bestFit="1" customWidth="1"/>
    <col min="9415" max="9418" width="0" style="137" hidden="1" customWidth="1"/>
    <col min="9419" max="9419" width="15.140625" style="137" bestFit="1" customWidth="1"/>
    <col min="9420" max="9420" width="13" style="137" bestFit="1" customWidth="1"/>
    <col min="9421" max="9421" width="15.28515625" style="137" bestFit="1" customWidth="1"/>
    <col min="9422" max="9422" width="12.85546875" style="137" bestFit="1" customWidth="1"/>
    <col min="9423" max="9426" width="0" style="137" hidden="1" customWidth="1"/>
    <col min="9427" max="9428" width="17.7109375" style="137" bestFit="1" customWidth="1"/>
    <col min="9429" max="9429" width="18.85546875" style="137" bestFit="1" customWidth="1"/>
    <col min="9430" max="9430" width="12.85546875" style="137" bestFit="1" customWidth="1"/>
    <col min="9431" max="9431" width="17.7109375" style="137" bestFit="1" customWidth="1"/>
    <col min="9432" max="9432" width="12.5703125" style="137" bestFit="1" customWidth="1"/>
    <col min="9433" max="9433" width="18" style="137" bestFit="1" customWidth="1"/>
    <col min="9434" max="9434" width="13" style="137" customWidth="1"/>
    <col min="9435" max="9435" width="15.140625" style="137" bestFit="1" customWidth="1"/>
    <col min="9436" max="9436" width="13" style="137" bestFit="1" customWidth="1"/>
    <col min="9437" max="9437" width="16.7109375" style="137" bestFit="1" customWidth="1"/>
    <col min="9438" max="9438" width="13.140625" style="137" bestFit="1" customWidth="1"/>
    <col min="9439" max="9441" width="12.140625" style="137" customWidth="1"/>
    <col min="9442" max="9443" width="14" style="137" customWidth="1"/>
    <col min="9444" max="9444" width="26.28515625" style="137" customWidth="1"/>
    <col min="9445" max="9445" width="15.42578125" style="137" bestFit="1" customWidth="1"/>
    <col min="9446" max="9446" width="11.140625" style="137" bestFit="1" customWidth="1"/>
    <col min="9447" max="9447" width="9.140625" style="137"/>
    <col min="9448" max="9448" width="9.28515625" style="137" bestFit="1" customWidth="1"/>
    <col min="9449" max="9596" width="9.140625" style="137"/>
    <col min="9597" max="9597" width="6" style="137" bestFit="1" customWidth="1"/>
    <col min="9598" max="9598" width="23.7109375" style="137" customWidth="1"/>
    <col min="9599" max="9599" width="19.5703125" style="137" bestFit="1" customWidth="1"/>
    <col min="9600" max="9600" width="19.7109375" style="137" bestFit="1" customWidth="1"/>
    <col min="9601" max="9601" width="18.85546875" style="137" bestFit="1" customWidth="1"/>
    <col min="9602" max="9602" width="12.85546875" style="137" bestFit="1" customWidth="1"/>
    <col min="9603" max="9603" width="17.7109375" style="137" bestFit="1" customWidth="1"/>
    <col min="9604" max="9604" width="17.5703125" style="137" bestFit="1" customWidth="1"/>
    <col min="9605" max="9605" width="18.85546875" style="137" bestFit="1" customWidth="1"/>
    <col min="9606" max="9606" width="12.42578125" style="137" bestFit="1" customWidth="1"/>
    <col min="9607" max="9607" width="15.85546875" style="137" bestFit="1" customWidth="1"/>
    <col min="9608" max="9608" width="17.7109375" style="137" bestFit="1" customWidth="1"/>
    <col min="9609" max="9609" width="18" style="137" bestFit="1" customWidth="1"/>
    <col min="9610" max="9610" width="13.5703125" style="137" customWidth="1"/>
    <col min="9611" max="9611" width="15.85546875" style="137" bestFit="1" customWidth="1"/>
    <col min="9612" max="9612" width="15.140625" style="137" bestFit="1" customWidth="1"/>
    <col min="9613" max="9613" width="18" style="137" bestFit="1" customWidth="1"/>
    <col min="9614" max="9614" width="13.140625" style="137" bestFit="1" customWidth="1"/>
    <col min="9615" max="9615" width="17.7109375" style="137" bestFit="1" customWidth="1"/>
    <col min="9616" max="9616" width="15.85546875" style="137" customWidth="1"/>
    <col min="9617" max="9617" width="18" style="137" bestFit="1" customWidth="1"/>
    <col min="9618" max="9618" width="13.5703125" style="137" customWidth="1"/>
    <col min="9619" max="9619" width="15.140625" style="137" bestFit="1" customWidth="1"/>
    <col min="9620" max="9620" width="12.85546875" style="137" bestFit="1" customWidth="1"/>
    <col min="9621" max="9621" width="15.28515625" style="137" bestFit="1" customWidth="1"/>
    <col min="9622" max="9622" width="14.85546875" style="137" bestFit="1" customWidth="1"/>
    <col min="9623" max="9624" width="17.5703125" style="137" bestFit="1" customWidth="1"/>
    <col min="9625" max="9625" width="11.140625" style="137" bestFit="1" customWidth="1"/>
    <col min="9626" max="9626" width="13.42578125" style="137" customWidth="1"/>
    <col min="9627" max="9627" width="17.7109375" style="137" bestFit="1" customWidth="1"/>
    <col min="9628" max="9628" width="17.5703125" style="137" bestFit="1" customWidth="1"/>
    <col min="9629" max="9629" width="18" style="137" bestFit="1" customWidth="1"/>
    <col min="9630" max="9632" width="12.85546875" style="137" bestFit="1" customWidth="1"/>
    <col min="9633" max="9633" width="13.85546875" style="137" bestFit="1" customWidth="1"/>
    <col min="9634" max="9635" width="12.85546875" style="137" bestFit="1" customWidth="1"/>
    <col min="9636" max="9636" width="11" style="137" bestFit="1" customWidth="1"/>
    <col min="9637" max="9637" width="13.85546875" style="137" bestFit="1" customWidth="1"/>
    <col min="9638" max="9638" width="14.85546875" style="137" bestFit="1" customWidth="1"/>
    <col min="9639" max="9639" width="17.7109375" style="137" bestFit="1" customWidth="1"/>
    <col min="9640" max="9640" width="15.140625" style="137" bestFit="1" customWidth="1"/>
    <col min="9641" max="9641" width="16.7109375" style="137" bestFit="1" customWidth="1"/>
    <col min="9642" max="9642" width="15.7109375" style="137" bestFit="1" customWidth="1"/>
    <col min="9643" max="9643" width="17.7109375" style="137" bestFit="1" customWidth="1"/>
    <col min="9644" max="9644" width="15.7109375" style="137" bestFit="1" customWidth="1"/>
    <col min="9645" max="9645" width="18" style="137" bestFit="1" customWidth="1"/>
    <col min="9646" max="9646" width="13.140625" style="137" bestFit="1" customWidth="1"/>
    <col min="9647" max="9647" width="17.7109375" style="137" bestFit="1" customWidth="1"/>
    <col min="9648" max="9648" width="15.140625" style="137" bestFit="1" customWidth="1"/>
    <col min="9649" max="9649" width="18" style="137" bestFit="1" customWidth="1"/>
    <col min="9650" max="9650" width="15.7109375" style="137" bestFit="1" customWidth="1"/>
    <col min="9651" max="9652" width="15.140625" style="137" bestFit="1" customWidth="1"/>
    <col min="9653" max="9653" width="15.7109375" style="137" bestFit="1" customWidth="1"/>
    <col min="9654" max="9654" width="12.85546875" style="137" customWidth="1"/>
    <col min="9655" max="9655" width="17.7109375" style="137" bestFit="1" customWidth="1"/>
    <col min="9656" max="9656" width="15.85546875" style="137" bestFit="1" customWidth="1"/>
    <col min="9657" max="9657" width="18" style="137" bestFit="1" customWidth="1"/>
    <col min="9658" max="9658" width="10.5703125" style="137" bestFit="1" customWidth="1"/>
    <col min="9659" max="9659" width="17.7109375" style="137" bestFit="1" customWidth="1"/>
    <col min="9660" max="9660" width="15.140625" style="137" bestFit="1" customWidth="1"/>
    <col min="9661" max="9661" width="18" style="137" bestFit="1" customWidth="1"/>
    <col min="9662" max="9662" width="15.7109375" style="137" bestFit="1" customWidth="1"/>
    <col min="9663" max="9663" width="17.7109375" style="137" bestFit="1" customWidth="1"/>
    <col min="9664" max="9664" width="15.7109375" style="137" bestFit="1" customWidth="1"/>
    <col min="9665" max="9665" width="18" style="137" bestFit="1" customWidth="1"/>
    <col min="9666" max="9666" width="12.85546875" style="137" bestFit="1" customWidth="1"/>
    <col min="9667" max="9667" width="12.42578125" style="137" bestFit="1" customWidth="1"/>
    <col min="9668" max="9668" width="10.7109375" style="137" bestFit="1" customWidth="1"/>
    <col min="9669" max="9669" width="10.140625" style="137" customWidth="1"/>
    <col min="9670" max="9670" width="13.140625" style="137" bestFit="1" customWidth="1"/>
    <col min="9671" max="9674" width="0" style="137" hidden="1" customWidth="1"/>
    <col min="9675" max="9675" width="15.140625" style="137" bestFit="1" customWidth="1"/>
    <col min="9676" max="9676" width="13" style="137" bestFit="1" customWidth="1"/>
    <col min="9677" max="9677" width="15.28515625" style="137" bestFit="1" customWidth="1"/>
    <col min="9678" max="9678" width="12.85546875" style="137" bestFit="1" customWidth="1"/>
    <col min="9679" max="9682" width="0" style="137" hidden="1" customWidth="1"/>
    <col min="9683" max="9684" width="17.7109375" style="137" bestFit="1" customWidth="1"/>
    <col min="9685" max="9685" width="18.85546875" style="137" bestFit="1" customWidth="1"/>
    <col min="9686" max="9686" width="12.85546875" style="137" bestFit="1" customWidth="1"/>
    <col min="9687" max="9687" width="17.7109375" style="137" bestFit="1" customWidth="1"/>
    <col min="9688" max="9688" width="12.5703125" style="137" bestFit="1" customWidth="1"/>
    <col min="9689" max="9689" width="18" style="137" bestFit="1" customWidth="1"/>
    <col min="9690" max="9690" width="13" style="137" customWidth="1"/>
    <col min="9691" max="9691" width="15.140625" style="137" bestFit="1" customWidth="1"/>
    <col min="9692" max="9692" width="13" style="137" bestFit="1" customWidth="1"/>
    <col min="9693" max="9693" width="16.7109375" style="137" bestFit="1" customWidth="1"/>
    <col min="9694" max="9694" width="13.140625" style="137" bestFit="1" customWidth="1"/>
    <col min="9695" max="9697" width="12.140625" style="137" customWidth="1"/>
    <col min="9698" max="9699" width="14" style="137" customWidth="1"/>
    <col min="9700" max="9700" width="26.28515625" style="137" customWidth="1"/>
    <col min="9701" max="9701" width="15.42578125" style="137" bestFit="1" customWidth="1"/>
    <col min="9702" max="9702" width="11.140625" style="137" bestFit="1" customWidth="1"/>
    <col min="9703" max="9703" width="9.140625" style="137"/>
    <col min="9704" max="9704" width="9.28515625" style="137" bestFit="1" customWidth="1"/>
    <col min="9705" max="9852" width="9.140625" style="137"/>
    <col min="9853" max="9853" width="6" style="137" bestFit="1" customWidth="1"/>
    <col min="9854" max="9854" width="23.7109375" style="137" customWidth="1"/>
    <col min="9855" max="9855" width="19.5703125" style="137" bestFit="1" customWidth="1"/>
    <col min="9856" max="9856" width="19.7109375" style="137" bestFit="1" customWidth="1"/>
    <col min="9857" max="9857" width="18.85546875" style="137" bestFit="1" customWidth="1"/>
    <col min="9858" max="9858" width="12.85546875" style="137" bestFit="1" customWidth="1"/>
    <col min="9859" max="9859" width="17.7109375" style="137" bestFit="1" customWidth="1"/>
    <col min="9860" max="9860" width="17.5703125" style="137" bestFit="1" customWidth="1"/>
    <col min="9861" max="9861" width="18.85546875" style="137" bestFit="1" customWidth="1"/>
    <col min="9862" max="9862" width="12.42578125" style="137" bestFit="1" customWidth="1"/>
    <col min="9863" max="9863" width="15.85546875" style="137" bestFit="1" customWidth="1"/>
    <col min="9864" max="9864" width="17.7109375" style="137" bestFit="1" customWidth="1"/>
    <col min="9865" max="9865" width="18" style="137" bestFit="1" customWidth="1"/>
    <col min="9866" max="9866" width="13.5703125" style="137" customWidth="1"/>
    <col min="9867" max="9867" width="15.85546875" style="137" bestFit="1" customWidth="1"/>
    <col min="9868" max="9868" width="15.140625" style="137" bestFit="1" customWidth="1"/>
    <col min="9869" max="9869" width="18" style="137" bestFit="1" customWidth="1"/>
    <col min="9870" max="9870" width="13.140625" style="137" bestFit="1" customWidth="1"/>
    <col min="9871" max="9871" width="17.7109375" style="137" bestFit="1" customWidth="1"/>
    <col min="9872" max="9872" width="15.85546875" style="137" customWidth="1"/>
    <col min="9873" max="9873" width="18" style="137" bestFit="1" customWidth="1"/>
    <col min="9874" max="9874" width="13.5703125" style="137" customWidth="1"/>
    <col min="9875" max="9875" width="15.140625" style="137" bestFit="1" customWidth="1"/>
    <col min="9876" max="9876" width="12.85546875" style="137" bestFit="1" customWidth="1"/>
    <col min="9877" max="9877" width="15.28515625" style="137" bestFit="1" customWidth="1"/>
    <col min="9878" max="9878" width="14.85546875" style="137" bestFit="1" customWidth="1"/>
    <col min="9879" max="9880" width="17.5703125" style="137" bestFit="1" customWidth="1"/>
    <col min="9881" max="9881" width="11.140625" style="137" bestFit="1" customWidth="1"/>
    <col min="9882" max="9882" width="13.42578125" style="137" customWidth="1"/>
    <col min="9883" max="9883" width="17.7109375" style="137" bestFit="1" customWidth="1"/>
    <col min="9884" max="9884" width="17.5703125" style="137" bestFit="1" customWidth="1"/>
    <col min="9885" max="9885" width="18" style="137" bestFit="1" customWidth="1"/>
    <col min="9886" max="9888" width="12.85546875" style="137" bestFit="1" customWidth="1"/>
    <col min="9889" max="9889" width="13.85546875" style="137" bestFit="1" customWidth="1"/>
    <col min="9890" max="9891" width="12.85546875" style="137" bestFit="1" customWidth="1"/>
    <col min="9892" max="9892" width="11" style="137" bestFit="1" customWidth="1"/>
    <col min="9893" max="9893" width="13.85546875" style="137" bestFit="1" customWidth="1"/>
    <col min="9894" max="9894" width="14.85546875" style="137" bestFit="1" customWidth="1"/>
    <col min="9895" max="9895" width="17.7109375" style="137" bestFit="1" customWidth="1"/>
    <col min="9896" max="9896" width="15.140625" style="137" bestFit="1" customWidth="1"/>
    <col min="9897" max="9897" width="16.7109375" style="137" bestFit="1" customWidth="1"/>
    <col min="9898" max="9898" width="15.7109375" style="137" bestFit="1" customWidth="1"/>
    <col min="9899" max="9899" width="17.7109375" style="137" bestFit="1" customWidth="1"/>
    <col min="9900" max="9900" width="15.7109375" style="137" bestFit="1" customWidth="1"/>
    <col min="9901" max="9901" width="18" style="137" bestFit="1" customWidth="1"/>
    <col min="9902" max="9902" width="13.140625" style="137" bestFit="1" customWidth="1"/>
    <col min="9903" max="9903" width="17.7109375" style="137" bestFit="1" customWidth="1"/>
    <col min="9904" max="9904" width="15.140625" style="137" bestFit="1" customWidth="1"/>
    <col min="9905" max="9905" width="18" style="137" bestFit="1" customWidth="1"/>
    <col min="9906" max="9906" width="15.7109375" style="137" bestFit="1" customWidth="1"/>
    <col min="9907" max="9908" width="15.140625" style="137" bestFit="1" customWidth="1"/>
    <col min="9909" max="9909" width="15.7109375" style="137" bestFit="1" customWidth="1"/>
    <col min="9910" max="9910" width="12.85546875" style="137" customWidth="1"/>
    <col min="9911" max="9911" width="17.7109375" style="137" bestFit="1" customWidth="1"/>
    <col min="9912" max="9912" width="15.85546875" style="137" bestFit="1" customWidth="1"/>
    <col min="9913" max="9913" width="18" style="137" bestFit="1" customWidth="1"/>
    <col min="9914" max="9914" width="10.5703125" style="137" bestFit="1" customWidth="1"/>
    <col min="9915" max="9915" width="17.7109375" style="137" bestFit="1" customWidth="1"/>
    <col min="9916" max="9916" width="15.140625" style="137" bestFit="1" customWidth="1"/>
    <col min="9917" max="9917" width="18" style="137" bestFit="1" customWidth="1"/>
    <col min="9918" max="9918" width="15.7109375" style="137" bestFit="1" customWidth="1"/>
    <col min="9919" max="9919" width="17.7109375" style="137" bestFit="1" customWidth="1"/>
    <col min="9920" max="9920" width="15.7109375" style="137" bestFit="1" customWidth="1"/>
    <col min="9921" max="9921" width="18" style="137" bestFit="1" customWidth="1"/>
    <col min="9922" max="9922" width="12.85546875" style="137" bestFit="1" customWidth="1"/>
    <col min="9923" max="9923" width="12.42578125" style="137" bestFit="1" customWidth="1"/>
    <col min="9924" max="9924" width="10.7109375" style="137" bestFit="1" customWidth="1"/>
    <col min="9925" max="9925" width="10.140625" style="137" customWidth="1"/>
    <col min="9926" max="9926" width="13.140625" style="137" bestFit="1" customWidth="1"/>
    <col min="9927" max="9930" width="0" style="137" hidden="1" customWidth="1"/>
    <col min="9931" max="9931" width="15.140625" style="137" bestFit="1" customWidth="1"/>
    <col min="9932" max="9932" width="13" style="137" bestFit="1" customWidth="1"/>
    <col min="9933" max="9933" width="15.28515625" style="137" bestFit="1" customWidth="1"/>
    <col min="9934" max="9934" width="12.85546875" style="137" bestFit="1" customWidth="1"/>
    <col min="9935" max="9938" width="0" style="137" hidden="1" customWidth="1"/>
    <col min="9939" max="9940" width="17.7109375" style="137" bestFit="1" customWidth="1"/>
    <col min="9941" max="9941" width="18.85546875" style="137" bestFit="1" customWidth="1"/>
    <col min="9942" max="9942" width="12.85546875" style="137" bestFit="1" customWidth="1"/>
    <col min="9943" max="9943" width="17.7109375" style="137" bestFit="1" customWidth="1"/>
    <col min="9944" max="9944" width="12.5703125" style="137" bestFit="1" customWidth="1"/>
    <col min="9945" max="9945" width="18" style="137" bestFit="1" customWidth="1"/>
    <col min="9946" max="9946" width="13" style="137" customWidth="1"/>
    <col min="9947" max="9947" width="15.140625" style="137" bestFit="1" customWidth="1"/>
    <col min="9948" max="9948" width="13" style="137" bestFit="1" customWidth="1"/>
    <col min="9949" max="9949" width="16.7109375" style="137" bestFit="1" customWidth="1"/>
    <col min="9950" max="9950" width="13.140625" style="137" bestFit="1" customWidth="1"/>
    <col min="9951" max="9953" width="12.140625" style="137" customWidth="1"/>
    <col min="9954" max="9955" width="14" style="137" customWidth="1"/>
    <col min="9956" max="9956" width="26.28515625" style="137" customWidth="1"/>
    <col min="9957" max="9957" width="15.42578125" style="137" bestFit="1" customWidth="1"/>
    <col min="9958" max="9958" width="11.140625" style="137" bestFit="1" customWidth="1"/>
    <col min="9959" max="9959" width="9.140625" style="137"/>
    <col min="9960" max="9960" width="9.28515625" style="137" bestFit="1" customWidth="1"/>
    <col min="9961" max="10108" width="9.140625" style="137"/>
    <col min="10109" max="10109" width="6" style="137" bestFit="1" customWidth="1"/>
    <col min="10110" max="10110" width="23.7109375" style="137" customWidth="1"/>
    <col min="10111" max="10111" width="19.5703125" style="137" bestFit="1" customWidth="1"/>
    <col min="10112" max="10112" width="19.7109375" style="137" bestFit="1" customWidth="1"/>
    <col min="10113" max="10113" width="18.85546875" style="137" bestFit="1" customWidth="1"/>
    <col min="10114" max="10114" width="12.85546875" style="137" bestFit="1" customWidth="1"/>
    <col min="10115" max="10115" width="17.7109375" style="137" bestFit="1" customWidth="1"/>
    <col min="10116" max="10116" width="17.5703125" style="137" bestFit="1" customWidth="1"/>
    <col min="10117" max="10117" width="18.85546875" style="137" bestFit="1" customWidth="1"/>
    <col min="10118" max="10118" width="12.42578125" style="137" bestFit="1" customWidth="1"/>
    <col min="10119" max="10119" width="15.85546875" style="137" bestFit="1" customWidth="1"/>
    <col min="10120" max="10120" width="17.7109375" style="137" bestFit="1" customWidth="1"/>
    <col min="10121" max="10121" width="18" style="137" bestFit="1" customWidth="1"/>
    <col min="10122" max="10122" width="13.5703125" style="137" customWidth="1"/>
    <col min="10123" max="10123" width="15.85546875" style="137" bestFit="1" customWidth="1"/>
    <col min="10124" max="10124" width="15.140625" style="137" bestFit="1" customWidth="1"/>
    <col min="10125" max="10125" width="18" style="137" bestFit="1" customWidth="1"/>
    <col min="10126" max="10126" width="13.140625" style="137" bestFit="1" customWidth="1"/>
    <col min="10127" max="10127" width="17.7109375" style="137" bestFit="1" customWidth="1"/>
    <col min="10128" max="10128" width="15.85546875" style="137" customWidth="1"/>
    <col min="10129" max="10129" width="18" style="137" bestFit="1" customWidth="1"/>
    <col min="10130" max="10130" width="13.5703125" style="137" customWidth="1"/>
    <col min="10131" max="10131" width="15.140625" style="137" bestFit="1" customWidth="1"/>
    <col min="10132" max="10132" width="12.85546875" style="137" bestFit="1" customWidth="1"/>
    <col min="10133" max="10133" width="15.28515625" style="137" bestFit="1" customWidth="1"/>
    <col min="10134" max="10134" width="14.85546875" style="137" bestFit="1" customWidth="1"/>
    <col min="10135" max="10136" width="17.5703125" style="137" bestFit="1" customWidth="1"/>
    <col min="10137" max="10137" width="11.140625" style="137" bestFit="1" customWidth="1"/>
    <col min="10138" max="10138" width="13.42578125" style="137" customWidth="1"/>
    <col min="10139" max="10139" width="17.7109375" style="137" bestFit="1" customWidth="1"/>
    <col min="10140" max="10140" width="17.5703125" style="137" bestFit="1" customWidth="1"/>
    <col min="10141" max="10141" width="18" style="137" bestFit="1" customWidth="1"/>
    <col min="10142" max="10144" width="12.85546875" style="137" bestFit="1" customWidth="1"/>
    <col min="10145" max="10145" width="13.85546875" style="137" bestFit="1" customWidth="1"/>
    <col min="10146" max="10147" width="12.85546875" style="137" bestFit="1" customWidth="1"/>
    <col min="10148" max="10148" width="11" style="137" bestFit="1" customWidth="1"/>
    <col min="10149" max="10149" width="13.85546875" style="137" bestFit="1" customWidth="1"/>
    <col min="10150" max="10150" width="14.85546875" style="137" bestFit="1" customWidth="1"/>
    <col min="10151" max="10151" width="17.7109375" style="137" bestFit="1" customWidth="1"/>
    <col min="10152" max="10152" width="15.140625" style="137" bestFit="1" customWidth="1"/>
    <col min="10153" max="10153" width="16.7109375" style="137" bestFit="1" customWidth="1"/>
    <col min="10154" max="10154" width="15.7109375" style="137" bestFit="1" customWidth="1"/>
    <col min="10155" max="10155" width="17.7109375" style="137" bestFit="1" customWidth="1"/>
    <col min="10156" max="10156" width="15.7109375" style="137" bestFit="1" customWidth="1"/>
    <col min="10157" max="10157" width="18" style="137" bestFit="1" customWidth="1"/>
    <col min="10158" max="10158" width="13.140625" style="137" bestFit="1" customWidth="1"/>
    <col min="10159" max="10159" width="17.7109375" style="137" bestFit="1" customWidth="1"/>
    <col min="10160" max="10160" width="15.140625" style="137" bestFit="1" customWidth="1"/>
    <col min="10161" max="10161" width="18" style="137" bestFit="1" customWidth="1"/>
    <col min="10162" max="10162" width="15.7109375" style="137" bestFit="1" customWidth="1"/>
    <col min="10163" max="10164" width="15.140625" style="137" bestFit="1" customWidth="1"/>
    <col min="10165" max="10165" width="15.7109375" style="137" bestFit="1" customWidth="1"/>
    <col min="10166" max="10166" width="12.85546875" style="137" customWidth="1"/>
    <col min="10167" max="10167" width="17.7109375" style="137" bestFit="1" customWidth="1"/>
    <col min="10168" max="10168" width="15.85546875" style="137" bestFit="1" customWidth="1"/>
    <col min="10169" max="10169" width="18" style="137" bestFit="1" customWidth="1"/>
    <col min="10170" max="10170" width="10.5703125" style="137" bestFit="1" customWidth="1"/>
    <col min="10171" max="10171" width="17.7109375" style="137" bestFit="1" customWidth="1"/>
    <col min="10172" max="10172" width="15.140625" style="137" bestFit="1" customWidth="1"/>
    <col min="10173" max="10173" width="18" style="137" bestFit="1" customWidth="1"/>
    <col min="10174" max="10174" width="15.7109375" style="137" bestFit="1" customWidth="1"/>
    <col min="10175" max="10175" width="17.7109375" style="137" bestFit="1" customWidth="1"/>
    <col min="10176" max="10176" width="15.7109375" style="137" bestFit="1" customWidth="1"/>
    <col min="10177" max="10177" width="18" style="137" bestFit="1" customWidth="1"/>
    <col min="10178" max="10178" width="12.85546875" style="137" bestFit="1" customWidth="1"/>
    <col min="10179" max="10179" width="12.42578125" style="137" bestFit="1" customWidth="1"/>
    <col min="10180" max="10180" width="10.7109375" style="137" bestFit="1" customWidth="1"/>
    <col min="10181" max="10181" width="10.140625" style="137" customWidth="1"/>
    <col min="10182" max="10182" width="13.140625" style="137" bestFit="1" customWidth="1"/>
    <col min="10183" max="10186" width="0" style="137" hidden="1" customWidth="1"/>
    <col min="10187" max="10187" width="15.140625" style="137" bestFit="1" customWidth="1"/>
    <col min="10188" max="10188" width="13" style="137" bestFit="1" customWidth="1"/>
    <col min="10189" max="10189" width="15.28515625" style="137" bestFit="1" customWidth="1"/>
    <col min="10190" max="10190" width="12.85546875" style="137" bestFit="1" customWidth="1"/>
    <col min="10191" max="10194" width="0" style="137" hidden="1" customWidth="1"/>
    <col min="10195" max="10196" width="17.7109375" style="137" bestFit="1" customWidth="1"/>
    <col min="10197" max="10197" width="18.85546875" style="137" bestFit="1" customWidth="1"/>
    <col min="10198" max="10198" width="12.85546875" style="137" bestFit="1" customWidth="1"/>
    <col min="10199" max="10199" width="17.7109375" style="137" bestFit="1" customWidth="1"/>
    <col min="10200" max="10200" width="12.5703125" style="137" bestFit="1" customWidth="1"/>
    <col min="10201" max="10201" width="18" style="137" bestFit="1" customWidth="1"/>
    <col min="10202" max="10202" width="13" style="137" customWidth="1"/>
    <col min="10203" max="10203" width="15.140625" style="137" bestFit="1" customWidth="1"/>
    <col min="10204" max="10204" width="13" style="137" bestFit="1" customWidth="1"/>
    <col min="10205" max="10205" width="16.7109375" style="137" bestFit="1" customWidth="1"/>
    <col min="10206" max="10206" width="13.140625" style="137" bestFit="1" customWidth="1"/>
    <col min="10207" max="10209" width="12.140625" style="137" customWidth="1"/>
    <col min="10210" max="10211" width="14" style="137" customWidth="1"/>
    <col min="10212" max="10212" width="26.28515625" style="137" customWidth="1"/>
    <col min="10213" max="10213" width="15.42578125" style="137" bestFit="1" customWidth="1"/>
    <col min="10214" max="10214" width="11.140625" style="137" bestFit="1" customWidth="1"/>
    <col min="10215" max="10215" width="9.140625" style="137"/>
    <col min="10216" max="10216" width="9.28515625" style="137" bestFit="1" customWidth="1"/>
    <col min="10217" max="10364" width="9.140625" style="137"/>
    <col min="10365" max="10365" width="6" style="137" bestFit="1" customWidth="1"/>
    <col min="10366" max="10366" width="23.7109375" style="137" customWidth="1"/>
    <col min="10367" max="10367" width="19.5703125" style="137" bestFit="1" customWidth="1"/>
    <col min="10368" max="10368" width="19.7109375" style="137" bestFit="1" customWidth="1"/>
    <col min="10369" max="10369" width="18.85546875" style="137" bestFit="1" customWidth="1"/>
    <col min="10370" max="10370" width="12.85546875" style="137" bestFit="1" customWidth="1"/>
    <col min="10371" max="10371" width="17.7109375" style="137" bestFit="1" customWidth="1"/>
    <col min="10372" max="10372" width="17.5703125" style="137" bestFit="1" customWidth="1"/>
    <col min="10373" max="10373" width="18.85546875" style="137" bestFit="1" customWidth="1"/>
    <col min="10374" max="10374" width="12.42578125" style="137" bestFit="1" customWidth="1"/>
    <col min="10375" max="10375" width="15.85546875" style="137" bestFit="1" customWidth="1"/>
    <col min="10376" max="10376" width="17.7109375" style="137" bestFit="1" customWidth="1"/>
    <col min="10377" max="10377" width="18" style="137" bestFit="1" customWidth="1"/>
    <col min="10378" max="10378" width="13.5703125" style="137" customWidth="1"/>
    <col min="10379" max="10379" width="15.85546875" style="137" bestFit="1" customWidth="1"/>
    <col min="10380" max="10380" width="15.140625" style="137" bestFit="1" customWidth="1"/>
    <col min="10381" max="10381" width="18" style="137" bestFit="1" customWidth="1"/>
    <col min="10382" max="10382" width="13.140625" style="137" bestFit="1" customWidth="1"/>
    <col min="10383" max="10383" width="17.7109375" style="137" bestFit="1" customWidth="1"/>
    <col min="10384" max="10384" width="15.85546875" style="137" customWidth="1"/>
    <col min="10385" max="10385" width="18" style="137" bestFit="1" customWidth="1"/>
    <col min="10386" max="10386" width="13.5703125" style="137" customWidth="1"/>
    <col min="10387" max="10387" width="15.140625" style="137" bestFit="1" customWidth="1"/>
    <col min="10388" max="10388" width="12.85546875" style="137" bestFit="1" customWidth="1"/>
    <col min="10389" max="10389" width="15.28515625" style="137" bestFit="1" customWidth="1"/>
    <col min="10390" max="10390" width="14.85546875" style="137" bestFit="1" customWidth="1"/>
    <col min="10391" max="10392" width="17.5703125" style="137" bestFit="1" customWidth="1"/>
    <col min="10393" max="10393" width="11.140625" style="137" bestFit="1" customWidth="1"/>
    <col min="10394" max="10394" width="13.42578125" style="137" customWidth="1"/>
    <col min="10395" max="10395" width="17.7109375" style="137" bestFit="1" customWidth="1"/>
    <col min="10396" max="10396" width="17.5703125" style="137" bestFit="1" customWidth="1"/>
    <col min="10397" max="10397" width="18" style="137" bestFit="1" customWidth="1"/>
    <col min="10398" max="10400" width="12.85546875" style="137" bestFit="1" customWidth="1"/>
    <col min="10401" max="10401" width="13.85546875" style="137" bestFit="1" customWidth="1"/>
    <col min="10402" max="10403" width="12.85546875" style="137" bestFit="1" customWidth="1"/>
    <col min="10404" max="10404" width="11" style="137" bestFit="1" customWidth="1"/>
    <col min="10405" max="10405" width="13.85546875" style="137" bestFit="1" customWidth="1"/>
    <col min="10406" max="10406" width="14.85546875" style="137" bestFit="1" customWidth="1"/>
    <col min="10407" max="10407" width="17.7109375" style="137" bestFit="1" customWidth="1"/>
    <col min="10408" max="10408" width="15.140625" style="137" bestFit="1" customWidth="1"/>
    <col min="10409" max="10409" width="16.7109375" style="137" bestFit="1" customWidth="1"/>
    <col min="10410" max="10410" width="15.7109375" style="137" bestFit="1" customWidth="1"/>
    <col min="10411" max="10411" width="17.7109375" style="137" bestFit="1" customWidth="1"/>
    <col min="10412" max="10412" width="15.7109375" style="137" bestFit="1" customWidth="1"/>
    <col min="10413" max="10413" width="18" style="137" bestFit="1" customWidth="1"/>
    <col min="10414" max="10414" width="13.140625" style="137" bestFit="1" customWidth="1"/>
    <col min="10415" max="10415" width="17.7109375" style="137" bestFit="1" customWidth="1"/>
    <col min="10416" max="10416" width="15.140625" style="137" bestFit="1" customWidth="1"/>
    <col min="10417" max="10417" width="18" style="137" bestFit="1" customWidth="1"/>
    <col min="10418" max="10418" width="15.7109375" style="137" bestFit="1" customWidth="1"/>
    <col min="10419" max="10420" width="15.140625" style="137" bestFit="1" customWidth="1"/>
    <col min="10421" max="10421" width="15.7109375" style="137" bestFit="1" customWidth="1"/>
    <col min="10422" max="10422" width="12.85546875" style="137" customWidth="1"/>
    <col min="10423" max="10423" width="17.7109375" style="137" bestFit="1" customWidth="1"/>
    <col min="10424" max="10424" width="15.85546875" style="137" bestFit="1" customWidth="1"/>
    <col min="10425" max="10425" width="18" style="137" bestFit="1" customWidth="1"/>
    <col min="10426" max="10426" width="10.5703125" style="137" bestFit="1" customWidth="1"/>
    <col min="10427" max="10427" width="17.7109375" style="137" bestFit="1" customWidth="1"/>
    <col min="10428" max="10428" width="15.140625" style="137" bestFit="1" customWidth="1"/>
    <col min="10429" max="10429" width="18" style="137" bestFit="1" customWidth="1"/>
    <col min="10430" max="10430" width="15.7109375" style="137" bestFit="1" customWidth="1"/>
    <col min="10431" max="10431" width="17.7109375" style="137" bestFit="1" customWidth="1"/>
    <col min="10432" max="10432" width="15.7109375" style="137" bestFit="1" customWidth="1"/>
    <col min="10433" max="10433" width="18" style="137" bestFit="1" customWidth="1"/>
    <col min="10434" max="10434" width="12.85546875" style="137" bestFit="1" customWidth="1"/>
    <col min="10435" max="10435" width="12.42578125" style="137" bestFit="1" customWidth="1"/>
    <col min="10436" max="10436" width="10.7109375" style="137" bestFit="1" customWidth="1"/>
    <col min="10437" max="10437" width="10.140625" style="137" customWidth="1"/>
    <col min="10438" max="10438" width="13.140625" style="137" bestFit="1" customWidth="1"/>
    <col min="10439" max="10442" width="0" style="137" hidden="1" customWidth="1"/>
    <col min="10443" max="10443" width="15.140625" style="137" bestFit="1" customWidth="1"/>
    <col min="10444" max="10444" width="13" style="137" bestFit="1" customWidth="1"/>
    <col min="10445" max="10445" width="15.28515625" style="137" bestFit="1" customWidth="1"/>
    <col min="10446" max="10446" width="12.85546875" style="137" bestFit="1" customWidth="1"/>
    <col min="10447" max="10450" width="0" style="137" hidden="1" customWidth="1"/>
    <col min="10451" max="10452" width="17.7109375" style="137" bestFit="1" customWidth="1"/>
    <col min="10453" max="10453" width="18.85546875" style="137" bestFit="1" customWidth="1"/>
    <col min="10454" max="10454" width="12.85546875" style="137" bestFit="1" customWidth="1"/>
    <col min="10455" max="10455" width="17.7109375" style="137" bestFit="1" customWidth="1"/>
    <col min="10456" max="10456" width="12.5703125" style="137" bestFit="1" customWidth="1"/>
    <col min="10457" max="10457" width="18" style="137" bestFit="1" customWidth="1"/>
    <col min="10458" max="10458" width="13" style="137" customWidth="1"/>
    <col min="10459" max="10459" width="15.140625" style="137" bestFit="1" customWidth="1"/>
    <col min="10460" max="10460" width="13" style="137" bestFit="1" customWidth="1"/>
    <col min="10461" max="10461" width="16.7109375" style="137" bestFit="1" customWidth="1"/>
    <col min="10462" max="10462" width="13.140625" style="137" bestFit="1" customWidth="1"/>
    <col min="10463" max="10465" width="12.140625" style="137" customWidth="1"/>
    <col min="10466" max="10467" width="14" style="137" customWidth="1"/>
    <col min="10468" max="10468" width="26.28515625" style="137" customWidth="1"/>
    <col min="10469" max="10469" width="15.42578125" style="137" bestFit="1" customWidth="1"/>
    <col min="10470" max="10470" width="11.140625" style="137" bestFit="1" customWidth="1"/>
    <col min="10471" max="10471" width="9.140625" style="137"/>
    <col min="10472" max="10472" width="9.28515625" style="137" bestFit="1" customWidth="1"/>
    <col min="10473" max="10620" width="9.140625" style="137"/>
    <col min="10621" max="10621" width="6" style="137" bestFit="1" customWidth="1"/>
    <col min="10622" max="10622" width="23.7109375" style="137" customWidth="1"/>
    <col min="10623" max="10623" width="19.5703125" style="137" bestFit="1" customWidth="1"/>
    <col min="10624" max="10624" width="19.7109375" style="137" bestFit="1" customWidth="1"/>
    <col min="10625" max="10625" width="18.85546875" style="137" bestFit="1" customWidth="1"/>
    <col min="10626" max="10626" width="12.85546875" style="137" bestFit="1" customWidth="1"/>
    <col min="10627" max="10627" width="17.7109375" style="137" bestFit="1" customWidth="1"/>
    <col min="10628" max="10628" width="17.5703125" style="137" bestFit="1" customWidth="1"/>
    <col min="10629" max="10629" width="18.85546875" style="137" bestFit="1" customWidth="1"/>
    <col min="10630" max="10630" width="12.42578125" style="137" bestFit="1" customWidth="1"/>
    <col min="10631" max="10631" width="15.85546875" style="137" bestFit="1" customWidth="1"/>
    <col min="10632" max="10632" width="17.7109375" style="137" bestFit="1" customWidth="1"/>
    <col min="10633" max="10633" width="18" style="137" bestFit="1" customWidth="1"/>
    <col min="10634" max="10634" width="13.5703125" style="137" customWidth="1"/>
    <col min="10635" max="10635" width="15.85546875" style="137" bestFit="1" customWidth="1"/>
    <col min="10636" max="10636" width="15.140625" style="137" bestFit="1" customWidth="1"/>
    <col min="10637" max="10637" width="18" style="137" bestFit="1" customWidth="1"/>
    <col min="10638" max="10638" width="13.140625" style="137" bestFit="1" customWidth="1"/>
    <col min="10639" max="10639" width="17.7109375" style="137" bestFit="1" customWidth="1"/>
    <col min="10640" max="10640" width="15.85546875" style="137" customWidth="1"/>
    <col min="10641" max="10641" width="18" style="137" bestFit="1" customWidth="1"/>
    <col min="10642" max="10642" width="13.5703125" style="137" customWidth="1"/>
    <col min="10643" max="10643" width="15.140625" style="137" bestFit="1" customWidth="1"/>
    <col min="10644" max="10644" width="12.85546875" style="137" bestFit="1" customWidth="1"/>
    <col min="10645" max="10645" width="15.28515625" style="137" bestFit="1" customWidth="1"/>
    <col min="10646" max="10646" width="14.85546875" style="137" bestFit="1" customWidth="1"/>
    <col min="10647" max="10648" width="17.5703125" style="137" bestFit="1" customWidth="1"/>
    <col min="10649" max="10649" width="11.140625" style="137" bestFit="1" customWidth="1"/>
    <col min="10650" max="10650" width="13.42578125" style="137" customWidth="1"/>
    <col min="10651" max="10651" width="17.7109375" style="137" bestFit="1" customWidth="1"/>
    <col min="10652" max="10652" width="17.5703125" style="137" bestFit="1" customWidth="1"/>
    <col min="10653" max="10653" width="18" style="137" bestFit="1" customWidth="1"/>
    <col min="10654" max="10656" width="12.85546875" style="137" bestFit="1" customWidth="1"/>
    <col min="10657" max="10657" width="13.85546875" style="137" bestFit="1" customWidth="1"/>
    <col min="10658" max="10659" width="12.85546875" style="137" bestFit="1" customWidth="1"/>
    <col min="10660" max="10660" width="11" style="137" bestFit="1" customWidth="1"/>
    <col min="10661" max="10661" width="13.85546875" style="137" bestFit="1" customWidth="1"/>
    <col min="10662" max="10662" width="14.85546875" style="137" bestFit="1" customWidth="1"/>
    <col min="10663" max="10663" width="17.7109375" style="137" bestFit="1" customWidth="1"/>
    <col min="10664" max="10664" width="15.140625" style="137" bestFit="1" customWidth="1"/>
    <col min="10665" max="10665" width="16.7109375" style="137" bestFit="1" customWidth="1"/>
    <col min="10666" max="10666" width="15.7109375" style="137" bestFit="1" customWidth="1"/>
    <col min="10667" max="10667" width="17.7109375" style="137" bestFit="1" customWidth="1"/>
    <col min="10668" max="10668" width="15.7109375" style="137" bestFit="1" customWidth="1"/>
    <col min="10669" max="10669" width="18" style="137" bestFit="1" customWidth="1"/>
    <col min="10670" max="10670" width="13.140625" style="137" bestFit="1" customWidth="1"/>
    <col min="10671" max="10671" width="17.7109375" style="137" bestFit="1" customWidth="1"/>
    <col min="10672" max="10672" width="15.140625" style="137" bestFit="1" customWidth="1"/>
    <col min="10673" max="10673" width="18" style="137" bestFit="1" customWidth="1"/>
    <col min="10674" max="10674" width="15.7109375" style="137" bestFit="1" customWidth="1"/>
    <col min="10675" max="10676" width="15.140625" style="137" bestFit="1" customWidth="1"/>
    <col min="10677" max="10677" width="15.7109375" style="137" bestFit="1" customWidth="1"/>
    <col min="10678" max="10678" width="12.85546875" style="137" customWidth="1"/>
    <col min="10679" max="10679" width="17.7109375" style="137" bestFit="1" customWidth="1"/>
    <col min="10680" max="10680" width="15.85546875" style="137" bestFit="1" customWidth="1"/>
    <col min="10681" max="10681" width="18" style="137" bestFit="1" customWidth="1"/>
    <col min="10682" max="10682" width="10.5703125" style="137" bestFit="1" customWidth="1"/>
    <col min="10683" max="10683" width="17.7109375" style="137" bestFit="1" customWidth="1"/>
    <col min="10684" max="10684" width="15.140625" style="137" bestFit="1" customWidth="1"/>
    <col min="10685" max="10685" width="18" style="137" bestFit="1" customWidth="1"/>
    <col min="10686" max="10686" width="15.7109375" style="137" bestFit="1" customWidth="1"/>
    <col min="10687" max="10687" width="17.7109375" style="137" bestFit="1" customWidth="1"/>
    <col min="10688" max="10688" width="15.7109375" style="137" bestFit="1" customWidth="1"/>
    <col min="10689" max="10689" width="18" style="137" bestFit="1" customWidth="1"/>
    <col min="10690" max="10690" width="12.85546875" style="137" bestFit="1" customWidth="1"/>
    <col min="10691" max="10691" width="12.42578125" style="137" bestFit="1" customWidth="1"/>
    <col min="10692" max="10692" width="10.7109375" style="137" bestFit="1" customWidth="1"/>
    <col min="10693" max="10693" width="10.140625" style="137" customWidth="1"/>
    <col min="10694" max="10694" width="13.140625" style="137" bestFit="1" customWidth="1"/>
    <col min="10695" max="10698" width="0" style="137" hidden="1" customWidth="1"/>
    <col min="10699" max="10699" width="15.140625" style="137" bestFit="1" customWidth="1"/>
    <col min="10700" max="10700" width="13" style="137" bestFit="1" customWidth="1"/>
    <col min="10701" max="10701" width="15.28515625" style="137" bestFit="1" customWidth="1"/>
    <col min="10702" max="10702" width="12.85546875" style="137" bestFit="1" customWidth="1"/>
    <col min="10703" max="10706" width="0" style="137" hidden="1" customWidth="1"/>
    <col min="10707" max="10708" width="17.7109375" style="137" bestFit="1" customWidth="1"/>
    <col min="10709" max="10709" width="18.85546875" style="137" bestFit="1" customWidth="1"/>
    <col min="10710" max="10710" width="12.85546875" style="137" bestFit="1" customWidth="1"/>
    <col min="10711" max="10711" width="17.7109375" style="137" bestFit="1" customWidth="1"/>
    <col min="10712" max="10712" width="12.5703125" style="137" bestFit="1" customWidth="1"/>
    <col min="10713" max="10713" width="18" style="137" bestFit="1" customWidth="1"/>
    <col min="10714" max="10714" width="13" style="137" customWidth="1"/>
    <col min="10715" max="10715" width="15.140625" style="137" bestFit="1" customWidth="1"/>
    <col min="10716" max="10716" width="13" style="137" bestFit="1" customWidth="1"/>
    <col min="10717" max="10717" width="16.7109375" style="137" bestFit="1" customWidth="1"/>
    <col min="10718" max="10718" width="13.140625" style="137" bestFit="1" customWidth="1"/>
    <col min="10719" max="10721" width="12.140625" style="137" customWidth="1"/>
    <col min="10722" max="10723" width="14" style="137" customWidth="1"/>
    <col min="10724" max="10724" width="26.28515625" style="137" customWidth="1"/>
    <col min="10725" max="10725" width="15.42578125" style="137" bestFit="1" customWidth="1"/>
    <col min="10726" max="10726" width="11.140625" style="137" bestFit="1" customWidth="1"/>
    <col min="10727" max="10727" width="9.140625" style="137"/>
    <col min="10728" max="10728" width="9.28515625" style="137" bestFit="1" customWidth="1"/>
    <col min="10729" max="10876" width="9.140625" style="137"/>
    <col min="10877" max="10877" width="6" style="137" bestFit="1" customWidth="1"/>
    <col min="10878" max="10878" width="23.7109375" style="137" customWidth="1"/>
    <col min="10879" max="10879" width="19.5703125" style="137" bestFit="1" customWidth="1"/>
    <col min="10880" max="10880" width="19.7109375" style="137" bestFit="1" customWidth="1"/>
    <col min="10881" max="10881" width="18.85546875" style="137" bestFit="1" customWidth="1"/>
    <col min="10882" max="10882" width="12.85546875" style="137" bestFit="1" customWidth="1"/>
    <col min="10883" max="10883" width="17.7109375" style="137" bestFit="1" customWidth="1"/>
    <col min="10884" max="10884" width="17.5703125" style="137" bestFit="1" customWidth="1"/>
    <col min="10885" max="10885" width="18.85546875" style="137" bestFit="1" customWidth="1"/>
    <col min="10886" max="10886" width="12.42578125" style="137" bestFit="1" customWidth="1"/>
    <col min="10887" max="10887" width="15.85546875" style="137" bestFit="1" customWidth="1"/>
    <col min="10888" max="10888" width="17.7109375" style="137" bestFit="1" customWidth="1"/>
    <col min="10889" max="10889" width="18" style="137" bestFit="1" customWidth="1"/>
    <col min="10890" max="10890" width="13.5703125" style="137" customWidth="1"/>
    <col min="10891" max="10891" width="15.85546875" style="137" bestFit="1" customWidth="1"/>
    <col min="10892" max="10892" width="15.140625" style="137" bestFit="1" customWidth="1"/>
    <col min="10893" max="10893" width="18" style="137" bestFit="1" customWidth="1"/>
    <col min="10894" max="10894" width="13.140625" style="137" bestFit="1" customWidth="1"/>
    <col min="10895" max="10895" width="17.7109375" style="137" bestFit="1" customWidth="1"/>
    <col min="10896" max="10896" width="15.85546875" style="137" customWidth="1"/>
    <col min="10897" max="10897" width="18" style="137" bestFit="1" customWidth="1"/>
    <col min="10898" max="10898" width="13.5703125" style="137" customWidth="1"/>
    <col min="10899" max="10899" width="15.140625" style="137" bestFit="1" customWidth="1"/>
    <col min="10900" max="10900" width="12.85546875" style="137" bestFit="1" customWidth="1"/>
    <col min="10901" max="10901" width="15.28515625" style="137" bestFit="1" customWidth="1"/>
    <col min="10902" max="10902" width="14.85546875" style="137" bestFit="1" customWidth="1"/>
    <col min="10903" max="10904" width="17.5703125" style="137" bestFit="1" customWidth="1"/>
    <col min="10905" max="10905" width="11.140625" style="137" bestFit="1" customWidth="1"/>
    <col min="10906" max="10906" width="13.42578125" style="137" customWidth="1"/>
    <col min="10907" max="10907" width="17.7109375" style="137" bestFit="1" customWidth="1"/>
    <col min="10908" max="10908" width="17.5703125" style="137" bestFit="1" customWidth="1"/>
    <col min="10909" max="10909" width="18" style="137" bestFit="1" customWidth="1"/>
    <col min="10910" max="10912" width="12.85546875" style="137" bestFit="1" customWidth="1"/>
    <col min="10913" max="10913" width="13.85546875" style="137" bestFit="1" customWidth="1"/>
    <col min="10914" max="10915" width="12.85546875" style="137" bestFit="1" customWidth="1"/>
    <col min="10916" max="10916" width="11" style="137" bestFit="1" customWidth="1"/>
    <col min="10917" max="10917" width="13.85546875" style="137" bestFit="1" customWidth="1"/>
    <col min="10918" max="10918" width="14.85546875" style="137" bestFit="1" customWidth="1"/>
    <col min="10919" max="10919" width="17.7109375" style="137" bestFit="1" customWidth="1"/>
    <col min="10920" max="10920" width="15.140625" style="137" bestFit="1" customWidth="1"/>
    <col min="10921" max="10921" width="16.7109375" style="137" bestFit="1" customWidth="1"/>
    <col min="10922" max="10922" width="15.7109375" style="137" bestFit="1" customWidth="1"/>
    <col min="10923" max="10923" width="17.7109375" style="137" bestFit="1" customWidth="1"/>
    <col min="10924" max="10924" width="15.7109375" style="137" bestFit="1" customWidth="1"/>
    <col min="10925" max="10925" width="18" style="137" bestFit="1" customWidth="1"/>
    <col min="10926" max="10926" width="13.140625" style="137" bestFit="1" customWidth="1"/>
    <col min="10927" max="10927" width="17.7109375" style="137" bestFit="1" customWidth="1"/>
    <col min="10928" max="10928" width="15.140625" style="137" bestFit="1" customWidth="1"/>
    <col min="10929" max="10929" width="18" style="137" bestFit="1" customWidth="1"/>
    <col min="10930" max="10930" width="15.7109375" style="137" bestFit="1" customWidth="1"/>
    <col min="10931" max="10932" width="15.140625" style="137" bestFit="1" customWidth="1"/>
    <col min="10933" max="10933" width="15.7109375" style="137" bestFit="1" customWidth="1"/>
    <col min="10934" max="10934" width="12.85546875" style="137" customWidth="1"/>
    <col min="10935" max="10935" width="17.7109375" style="137" bestFit="1" customWidth="1"/>
    <col min="10936" max="10936" width="15.85546875" style="137" bestFit="1" customWidth="1"/>
    <col min="10937" max="10937" width="18" style="137" bestFit="1" customWidth="1"/>
    <col min="10938" max="10938" width="10.5703125" style="137" bestFit="1" customWidth="1"/>
    <col min="10939" max="10939" width="17.7109375" style="137" bestFit="1" customWidth="1"/>
    <col min="10940" max="10940" width="15.140625" style="137" bestFit="1" customWidth="1"/>
    <col min="10941" max="10941" width="18" style="137" bestFit="1" customWidth="1"/>
    <col min="10942" max="10942" width="15.7109375" style="137" bestFit="1" customWidth="1"/>
    <col min="10943" max="10943" width="17.7109375" style="137" bestFit="1" customWidth="1"/>
    <col min="10944" max="10944" width="15.7109375" style="137" bestFit="1" customWidth="1"/>
    <col min="10945" max="10945" width="18" style="137" bestFit="1" customWidth="1"/>
    <col min="10946" max="10946" width="12.85546875" style="137" bestFit="1" customWidth="1"/>
    <col min="10947" max="10947" width="12.42578125" style="137" bestFit="1" customWidth="1"/>
    <col min="10948" max="10948" width="10.7109375" style="137" bestFit="1" customWidth="1"/>
    <col min="10949" max="10949" width="10.140625" style="137" customWidth="1"/>
    <col min="10950" max="10950" width="13.140625" style="137" bestFit="1" customWidth="1"/>
    <col min="10951" max="10954" width="0" style="137" hidden="1" customWidth="1"/>
    <col min="10955" max="10955" width="15.140625" style="137" bestFit="1" customWidth="1"/>
    <col min="10956" max="10956" width="13" style="137" bestFit="1" customWidth="1"/>
    <col min="10957" max="10957" width="15.28515625" style="137" bestFit="1" customWidth="1"/>
    <col min="10958" max="10958" width="12.85546875" style="137" bestFit="1" customWidth="1"/>
    <col min="10959" max="10962" width="0" style="137" hidden="1" customWidth="1"/>
    <col min="10963" max="10964" width="17.7109375" style="137" bestFit="1" customWidth="1"/>
    <col min="10965" max="10965" width="18.85546875" style="137" bestFit="1" customWidth="1"/>
    <col min="10966" max="10966" width="12.85546875" style="137" bestFit="1" customWidth="1"/>
    <col min="10967" max="10967" width="17.7109375" style="137" bestFit="1" customWidth="1"/>
    <col min="10968" max="10968" width="12.5703125" style="137" bestFit="1" customWidth="1"/>
    <col min="10969" max="10969" width="18" style="137" bestFit="1" customWidth="1"/>
    <col min="10970" max="10970" width="13" style="137" customWidth="1"/>
    <col min="10971" max="10971" width="15.140625" style="137" bestFit="1" customWidth="1"/>
    <col min="10972" max="10972" width="13" style="137" bestFit="1" customWidth="1"/>
    <col min="10973" max="10973" width="16.7109375" style="137" bestFit="1" customWidth="1"/>
    <col min="10974" max="10974" width="13.140625" style="137" bestFit="1" customWidth="1"/>
    <col min="10975" max="10977" width="12.140625" style="137" customWidth="1"/>
    <col min="10978" max="10979" width="14" style="137" customWidth="1"/>
    <col min="10980" max="10980" width="26.28515625" style="137" customWidth="1"/>
    <col min="10981" max="10981" width="15.42578125" style="137" bestFit="1" customWidth="1"/>
    <col min="10982" max="10982" width="11.140625" style="137" bestFit="1" customWidth="1"/>
    <col min="10983" max="10983" width="9.140625" style="137"/>
    <col min="10984" max="10984" width="9.28515625" style="137" bestFit="1" customWidth="1"/>
    <col min="10985" max="11132" width="9.140625" style="137"/>
    <col min="11133" max="11133" width="6" style="137" bestFit="1" customWidth="1"/>
    <col min="11134" max="11134" width="23.7109375" style="137" customWidth="1"/>
    <col min="11135" max="11135" width="19.5703125" style="137" bestFit="1" customWidth="1"/>
    <col min="11136" max="11136" width="19.7109375" style="137" bestFit="1" customWidth="1"/>
    <col min="11137" max="11137" width="18.85546875" style="137" bestFit="1" customWidth="1"/>
    <col min="11138" max="11138" width="12.85546875" style="137" bestFit="1" customWidth="1"/>
    <col min="11139" max="11139" width="17.7109375" style="137" bestFit="1" customWidth="1"/>
    <col min="11140" max="11140" width="17.5703125" style="137" bestFit="1" customWidth="1"/>
    <col min="11141" max="11141" width="18.85546875" style="137" bestFit="1" customWidth="1"/>
    <col min="11142" max="11142" width="12.42578125" style="137" bestFit="1" customWidth="1"/>
    <col min="11143" max="11143" width="15.85546875" style="137" bestFit="1" customWidth="1"/>
    <col min="11144" max="11144" width="17.7109375" style="137" bestFit="1" customWidth="1"/>
    <col min="11145" max="11145" width="18" style="137" bestFit="1" customWidth="1"/>
    <col min="11146" max="11146" width="13.5703125" style="137" customWidth="1"/>
    <col min="11147" max="11147" width="15.85546875" style="137" bestFit="1" customWidth="1"/>
    <col min="11148" max="11148" width="15.140625" style="137" bestFit="1" customWidth="1"/>
    <col min="11149" max="11149" width="18" style="137" bestFit="1" customWidth="1"/>
    <col min="11150" max="11150" width="13.140625" style="137" bestFit="1" customWidth="1"/>
    <col min="11151" max="11151" width="17.7109375" style="137" bestFit="1" customWidth="1"/>
    <col min="11152" max="11152" width="15.85546875" style="137" customWidth="1"/>
    <col min="11153" max="11153" width="18" style="137" bestFit="1" customWidth="1"/>
    <col min="11154" max="11154" width="13.5703125" style="137" customWidth="1"/>
    <col min="11155" max="11155" width="15.140625" style="137" bestFit="1" customWidth="1"/>
    <col min="11156" max="11156" width="12.85546875" style="137" bestFit="1" customWidth="1"/>
    <col min="11157" max="11157" width="15.28515625" style="137" bestFit="1" customWidth="1"/>
    <col min="11158" max="11158" width="14.85546875" style="137" bestFit="1" customWidth="1"/>
    <col min="11159" max="11160" width="17.5703125" style="137" bestFit="1" customWidth="1"/>
    <col min="11161" max="11161" width="11.140625" style="137" bestFit="1" customWidth="1"/>
    <col min="11162" max="11162" width="13.42578125" style="137" customWidth="1"/>
    <col min="11163" max="11163" width="17.7109375" style="137" bestFit="1" customWidth="1"/>
    <col min="11164" max="11164" width="17.5703125" style="137" bestFit="1" customWidth="1"/>
    <col min="11165" max="11165" width="18" style="137" bestFit="1" customWidth="1"/>
    <col min="11166" max="11168" width="12.85546875" style="137" bestFit="1" customWidth="1"/>
    <col min="11169" max="11169" width="13.85546875" style="137" bestFit="1" customWidth="1"/>
    <col min="11170" max="11171" width="12.85546875" style="137" bestFit="1" customWidth="1"/>
    <col min="11172" max="11172" width="11" style="137" bestFit="1" customWidth="1"/>
    <col min="11173" max="11173" width="13.85546875" style="137" bestFit="1" customWidth="1"/>
    <col min="11174" max="11174" width="14.85546875" style="137" bestFit="1" customWidth="1"/>
    <col min="11175" max="11175" width="17.7109375" style="137" bestFit="1" customWidth="1"/>
    <col min="11176" max="11176" width="15.140625" style="137" bestFit="1" customWidth="1"/>
    <col min="11177" max="11177" width="16.7109375" style="137" bestFit="1" customWidth="1"/>
    <col min="11178" max="11178" width="15.7109375" style="137" bestFit="1" customWidth="1"/>
    <col min="11179" max="11179" width="17.7109375" style="137" bestFit="1" customWidth="1"/>
    <col min="11180" max="11180" width="15.7109375" style="137" bestFit="1" customWidth="1"/>
    <col min="11181" max="11181" width="18" style="137" bestFit="1" customWidth="1"/>
    <col min="11182" max="11182" width="13.140625" style="137" bestFit="1" customWidth="1"/>
    <col min="11183" max="11183" width="17.7109375" style="137" bestFit="1" customWidth="1"/>
    <col min="11184" max="11184" width="15.140625" style="137" bestFit="1" customWidth="1"/>
    <col min="11185" max="11185" width="18" style="137" bestFit="1" customWidth="1"/>
    <col min="11186" max="11186" width="15.7109375" style="137" bestFit="1" customWidth="1"/>
    <col min="11187" max="11188" width="15.140625" style="137" bestFit="1" customWidth="1"/>
    <col min="11189" max="11189" width="15.7109375" style="137" bestFit="1" customWidth="1"/>
    <col min="11190" max="11190" width="12.85546875" style="137" customWidth="1"/>
    <col min="11191" max="11191" width="17.7109375" style="137" bestFit="1" customWidth="1"/>
    <col min="11192" max="11192" width="15.85546875" style="137" bestFit="1" customWidth="1"/>
    <col min="11193" max="11193" width="18" style="137" bestFit="1" customWidth="1"/>
    <col min="11194" max="11194" width="10.5703125" style="137" bestFit="1" customWidth="1"/>
    <col min="11195" max="11195" width="17.7109375" style="137" bestFit="1" customWidth="1"/>
    <col min="11196" max="11196" width="15.140625" style="137" bestFit="1" customWidth="1"/>
    <col min="11197" max="11197" width="18" style="137" bestFit="1" customWidth="1"/>
    <col min="11198" max="11198" width="15.7109375" style="137" bestFit="1" customWidth="1"/>
    <col min="11199" max="11199" width="17.7109375" style="137" bestFit="1" customWidth="1"/>
    <col min="11200" max="11200" width="15.7109375" style="137" bestFit="1" customWidth="1"/>
    <col min="11201" max="11201" width="18" style="137" bestFit="1" customWidth="1"/>
    <col min="11202" max="11202" width="12.85546875" style="137" bestFit="1" customWidth="1"/>
    <col min="11203" max="11203" width="12.42578125" style="137" bestFit="1" customWidth="1"/>
    <col min="11204" max="11204" width="10.7109375" style="137" bestFit="1" customWidth="1"/>
    <col min="11205" max="11205" width="10.140625" style="137" customWidth="1"/>
    <col min="11206" max="11206" width="13.140625" style="137" bestFit="1" customWidth="1"/>
    <col min="11207" max="11210" width="0" style="137" hidden="1" customWidth="1"/>
    <col min="11211" max="11211" width="15.140625" style="137" bestFit="1" customWidth="1"/>
    <col min="11212" max="11212" width="13" style="137" bestFit="1" customWidth="1"/>
    <col min="11213" max="11213" width="15.28515625" style="137" bestFit="1" customWidth="1"/>
    <col min="11214" max="11214" width="12.85546875" style="137" bestFit="1" customWidth="1"/>
    <col min="11215" max="11218" width="0" style="137" hidden="1" customWidth="1"/>
    <col min="11219" max="11220" width="17.7109375" style="137" bestFit="1" customWidth="1"/>
    <col min="11221" max="11221" width="18.85546875" style="137" bestFit="1" customWidth="1"/>
    <col min="11222" max="11222" width="12.85546875" style="137" bestFit="1" customWidth="1"/>
    <col min="11223" max="11223" width="17.7109375" style="137" bestFit="1" customWidth="1"/>
    <col min="11224" max="11224" width="12.5703125" style="137" bestFit="1" customWidth="1"/>
    <col min="11225" max="11225" width="18" style="137" bestFit="1" customWidth="1"/>
    <col min="11226" max="11226" width="13" style="137" customWidth="1"/>
    <col min="11227" max="11227" width="15.140625" style="137" bestFit="1" customWidth="1"/>
    <col min="11228" max="11228" width="13" style="137" bestFit="1" customWidth="1"/>
    <col min="11229" max="11229" width="16.7109375" style="137" bestFit="1" customWidth="1"/>
    <col min="11230" max="11230" width="13.140625" style="137" bestFit="1" customWidth="1"/>
    <col min="11231" max="11233" width="12.140625" style="137" customWidth="1"/>
    <col min="11234" max="11235" width="14" style="137" customWidth="1"/>
    <col min="11236" max="11236" width="26.28515625" style="137" customWidth="1"/>
    <col min="11237" max="11237" width="15.42578125" style="137" bestFit="1" customWidth="1"/>
    <col min="11238" max="11238" width="11.140625" style="137" bestFit="1" customWidth="1"/>
    <col min="11239" max="11239" width="9.140625" style="137"/>
    <col min="11240" max="11240" width="9.28515625" style="137" bestFit="1" customWidth="1"/>
    <col min="11241" max="11388" width="9.140625" style="137"/>
    <col min="11389" max="11389" width="6" style="137" bestFit="1" customWidth="1"/>
    <col min="11390" max="11390" width="23.7109375" style="137" customWidth="1"/>
    <col min="11391" max="11391" width="19.5703125" style="137" bestFit="1" customWidth="1"/>
    <col min="11392" max="11392" width="19.7109375" style="137" bestFit="1" customWidth="1"/>
    <col min="11393" max="11393" width="18.85546875" style="137" bestFit="1" customWidth="1"/>
    <col min="11394" max="11394" width="12.85546875" style="137" bestFit="1" customWidth="1"/>
    <col min="11395" max="11395" width="17.7109375" style="137" bestFit="1" customWidth="1"/>
    <col min="11396" max="11396" width="17.5703125" style="137" bestFit="1" customWidth="1"/>
    <col min="11397" max="11397" width="18.85546875" style="137" bestFit="1" customWidth="1"/>
    <col min="11398" max="11398" width="12.42578125" style="137" bestFit="1" customWidth="1"/>
    <col min="11399" max="11399" width="15.85546875" style="137" bestFit="1" customWidth="1"/>
    <col min="11400" max="11400" width="17.7109375" style="137" bestFit="1" customWidth="1"/>
    <col min="11401" max="11401" width="18" style="137" bestFit="1" customWidth="1"/>
    <col min="11402" max="11402" width="13.5703125" style="137" customWidth="1"/>
    <col min="11403" max="11403" width="15.85546875" style="137" bestFit="1" customWidth="1"/>
    <col min="11404" max="11404" width="15.140625" style="137" bestFit="1" customWidth="1"/>
    <col min="11405" max="11405" width="18" style="137" bestFit="1" customWidth="1"/>
    <col min="11406" max="11406" width="13.140625" style="137" bestFit="1" customWidth="1"/>
    <col min="11407" max="11407" width="17.7109375" style="137" bestFit="1" customWidth="1"/>
    <col min="11408" max="11408" width="15.85546875" style="137" customWidth="1"/>
    <col min="11409" max="11409" width="18" style="137" bestFit="1" customWidth="1"/>
    <col min="11410" max="11410" width="13.5703125" style="137" customWidth="1"/>
    <col min="11411" max="11411" width="15.140625" style="137" bestFit="1" customWidth="1"/>
    <col min="11412" max="11412" width="12.85546875" style="137" bestFit="1" customWidth="1"/>
    <col min="11413" max="11413" width="15.28515625" style="137" bestFit="1" customWidth="1"/>
    <col min="11414" max="11414" width="14.85546875" style="137" bestFit="1" customWidth="1"/>
    <col min="11415" max="11416" width="17.5703125" style="137" bestFit="1" customWidth="1"/>
    <col min="11417" max="11417" width="11.140625" style="137" bestFit="1" customWidth="1"/>
    <col min="11418" max="11418" width="13.42578125" style="137" customWidth="1"/>
    <col min="11419" max="11419" width="17.7109375" style="137" bestFit="1" customWidth="1"/>
    <col min="11420" max="11420" width="17.5703125" style="137" bestFit="1" customWidth="1"/>
    <col min="11421" max="11421" width="18" style="137" bestFit="1" customWidth="1"/>
    <col min="11422" max="11424" width="12.85546875" style="137" bestFit="1" customWidth="1"/>
    <col min="11425" max="11425" width="13.85546875" style="137" bestFit="1" customWidth="1"/>
    <col min="11426" max="11427" width="12.85546875" style="137" bestFit="1" customWidth="1"/>
    <col min="11428" max="11428" width="11" style="137" bestFit="1" customWidth="1"/>
    <col min="11429" max="11429" width="13.85546875" style="137" bestFit="1" customWidth="1"/>
    <col min="11430" max="11430" width="14.85546875" style="137" bestFit="1" customWidth="1"/>
    <col min="11431" max="11431" width="17.7109375" style="137" bestFit="1" customWidth="1"/>
    <col min="11432" max="11432" width="15.140625" style="137" bestFit="1" customWidth="1"/>
    <col min="11433" max="11433" width="16.7109375" style="137" bestFit="1" customWidth="1"/>
    <col min="11434" max="11434" width="15.7109375" style="137" bestFit="1" customWidth="1"/>
    <col min="11435" max="11435" width="17.7109375" style="137" bestFit="1" customWidth="1"/>
    <col min="11436" max="11436" width="15.7109375" style="137" bestFit="1" customWidth="1"/>
    <col min="11437" max="11437" width="18" style="137" bestFit="1" customWidth="1"/>
    <col min="11438" max="11438" width="13.140625" style="137" bestFit="1" customWidth="1"/>
    <col min="11439" max="11439" width="17.7109375" style="137" bestFit="1" customWidth="1"/>
    <col min="11440" max="11440" width="15.140625" style="137" bestFit="1" customWidth="1"/>
    <col min="11441" max="11441" width="18" style="137" bestFit="1" customWidth="1"/>
    <col min="11442" max="11442" width="15.7109375" style="137" bestFit="1" customWidth="1"/>
    <col min="11443" max="11444" width="15.140625" style="137" bestFit="1" customWidth="1"/>
    <col min="11445" max="11445" width="15.7109375" style="137" bestFit="1" customWidth="1"/>
    <col min="11446" max="11446" width="12.85546875" style="137" customWidth="1"/>
    <col min="11447" max="11447" width="17.7109375" style="137" bestFit="1" customWidth="1"/>
    <col min="11448" max="11448" width="15.85546875" style="137" bestFit="1" customWidth="1"/>
    <col min="11449" max="11449" width="18" style="137" bestFit="1" customWidth="1"/>
    <col min="11450" max="11450" width="10.5703125" style="137" bestFit="1" customWidth="1"/>
    <col min="11451" max="11451" width="17.7109375" style="137" bestFit="1" customWidth="1"/>
    <col min="11452" max="11452" width="15.140625" style="137" bestFit="1" customWidth="1"/>
    <col min="11453" max="11453" width="18" style="137" bestFit="1" customWidth="1"/>
    <col min="11454" max="11454" width="15.7109375" style="137" bestFit="1" customWidth="1"/>
    <col min="11455" max="11455" width="17.7109375" style="137" bestFit="1" customWidth="1"/>
    <col min="11456" max="11456" width="15.7109375" style="137" bestFit="1" customWidth="1"/>
    <col min="11457" max="11457" width="18" style="137" bestFit="1" customWidth="1"/>
    <col min="11458" max="11458" width="12.85546875" style="137" bestFit="1" customWidth="1"/>
    <col min="11459" max="11459" width="12.42578125" style="137" bestFit="1" customWidth="1"/>
    <col min="11460" max="11460" width="10.7109375" style="137" bestFit="1" customWidth="1"/>
    <col min="11461" max="11461" width="10.140625" style="137" customWidth="1"/>
    <col min="11462" max="11462" width="13.140625" style="137" bestFit="1" customWidth="1"/>
    <col min="11463" max="11466" width="0" style="137" hidden="1" customWidth="1"/>
    <col min="11467" max="11467" width="15.140625" style="137" bestFit="1" customWidth="1"/>
    <col min="11468" max="11468" width="13" style="137" bestFit="1" customWidth="1"/>
    <col min="11469" max="11469" width="15.28515625" style="137" bestFit="1" customWidth="1"/>
    <col min="11470" max="11470" width="12.85546875" style="137" bestFit="1" customWidth="1"/>
    <col min="11471" max="11474" width="0" style="137" hidden="1" customWidth="1"/>
    <col min="11475" max="11476" width="17.7109375" style="137" bestFit="1" customWidth="1"/>
    <col min="11477" max="11477" width="18.85546875" style="137" bestFit="1" customWidth="1"/>
    <col min="11478" max="11478" width="12.85546875" style="137" bestFit="1" customWidth="1"/>
    <col min="11479" max="11479" width="17.7109375" style="137" bestFit="1" customWidth="1"/>
    <col min="11480" max="11480" width="12.5703125" style="137" bestFit="1" customWidth="1"/>
    <col min="11481" max="11481" width="18" style="137" bestFit="1" customWidth="1"/>
    <col min="11482" max="11482" width="13" style="137" customWidth="1"/>
    <col min="11483" max="11483" width="15.140625" style="137" bestFit="1" customWidth="1"/>
    <col min="11484" max="11484" width="13" style="137" bestFit="1" customWidth="1"/>
    <col min="11485" max="11485" width="16.7109375" style="137" bestFit="1" customWidth="1"/>
    <col min="11486" max="11486" width="13.140625" style="137" bestFit="1" customWidth="1"/>
    <col min="11487" max="11489" width="12.140625" style="137" customWidth="1"/>
    <col min="11490" max="11491" width="14" style="137" customWidth="1"/>
    <col min="11492" max="11492" width="26.28515625" style="137" customWidth="1"/>
    <col min="11493" max="11493" width="15.42578125" style="137" bestFit="1" customWidth="1"/>
    <col min="11494" max="11494" width="11.140625" style="137" bestFit="1" customWidth="1"/>
    <col min="11495" max="11495" width="9.140625" style="137"/>
    <col min="11496" max="11496" width="9.28515625" style="137" bestFit="1" customWidth="1"/>
    <col min="11497" max="11644" width="9.140625" style="137"/>
    <col min="11645" max="11645" width="6" style="137" bestFit="1" customWidth="1"/>
    <col min="11646" max="11646" width="23.7109375" style="137" customWidth="1"/>
    <col min="11647" max="11647" width="19.5703125" style="137" bestFit="1" customWidth="1"/>
    <col min="11648" max="11648" width="19.7109375" style="137" bestFit="1" customWidth="1"/>
    <col min="11649" max="11649" width="18.85546875" style="137" bestFit="1" customWidth="1"/>
    <col min="11650" max="11650" width="12.85546875" style="137" bestFit="1" customWidth="1"/>
    <col min="11651" max="11651" width="17.7109375" style="137" bestFit="1" customWidth="1"/>
    <col min="11652" max="11652" width="17.5703125" style="137" bestFit="1" customWidth="1"/>
    <col min="11653" max="11653" width="18.85546875" style="137" bestFit="1" customWidth="1"/>
    <col min="11654" max="11654" width="12.42578125" style="137" bestFit="1" customWidth="1"/>
    <col min="11655" max="11655" width="15.85546875" style="137" bestFit="1" customWidth="1"/>
    <col min="11656" max="11656" width="17.7109375" style="137" bestFit="1" customWidth="1"/>
    <col min="11657" max="11657" width="18" style="137" bestFit="1" customWidth="1"/>
    <col min="11658" max="11658" width="13.5703125" style="137" customWidth="1"/>
    <col min="11659" max="11659" width="15.85546875" style="137" bestFit="1" customWidth="1"/>
    <col min="11660" max="11660" width="15.140625" style="137" bestFit="1" customWidth="1"/>
    <col min="11661" max="11661" width="18" style="137" bestFit="1" customWidth="1"/>
    <col min="11662" max="11662" width="13.140625" style="137" bestFit="1" customWidth="1"/>
    <col min="11663" max="11663" width="17.7109375" style="137" bestFit="1" customWidth="1"/>
    <col min="11664" max="11664" width="15.85546875" style="137" customWidth="1"/>
    <col min="11665" max="11665" width="18" style="137" bestFit="1" customWidth="1"/>
    <col min="11666" max="11666" width="13.5703125" style="137" customWidth="1"/>
    <col min="11667" max="11667" width="15.140625" style="137" bestFit="1" customWidth="1"/>
    <col min="11668" max="11668" width="12.85546875" style="137" bestFit="1" customWidth="1"/>
    <col min="11669" max="11669" width="15.28515625" style="137" bestFit="1" customWidth="1"/>
    <col min="11670" max="11670" width="14.85546875" style="137" bestFit="1" customWidth="1"/>
    <col min="11671" max="11672" width="17.5703125" style="137" bestFit="1" customWidth="1"/>
    <col min="11673" max="11673" width="11.140625" style="137" bestFit="1" customWidth="1"/>
    <col min="11674" max="11674" width="13.42578125" style="137" customWidth="1"/>
    <col min="11675" max="11675" width="17.7109375" style="137" bestFit="1" customWidth="1"/>
    <col min="11676" max="11676" width="17.5703125" style="137" bestFit="1" customWidth="1"/>
    <col min="11677" max="11677" width="18" style="137" bestFit="1" customWidth="1"/>
    <col min="11678" max="11680" width="12.85546875" style="137" bestFit="1" customWidth="1"/>
    <col min="11681" max="11681" width="13.85546875" style="137" bestFit="1" customWidth="1"/>
    <col min="11682" max="11683" width="12.85546875" style="137" bestFit="1" customWidth="1"/>
    <col min="11684" max="11684" width="11" style="137" bestFit="1" customWidth="1"/>
    <col min="11685" max="11685" width="13.85546875" style="137" bestFit="1" customWidth="1"/>
    <col min="11686" max="11686" width="14.85546875" style="137" bestFit="1" customWidth="1"/>
    <col min="11687" max="11687" width="17.7109375" style="137" bestFit="1" customWidth="1"/>
    <col min="11688" max="11688" width="15.140625" style="137" bestFit="1" customWidth="1"/>
    <col min="11689" max="11689" width="16.7109375" style="137" bestFit="1" customWidth="1"/>
    <col min="11690" max="11690" width="15.7109375" style="137" bestFit="1" customWidth="1"/>
    <col min="11691" max="11691" width="17.7109375" style="137" bestFit="1" customWidth="1"/>
    <col min="11692" max="11692" width="15.7109375" style="137" bestFit="1" customWidth="1"/>
    <col min="11693" max="11693" width="18" style="137" bestFit="1" customWidth="1"/>
    <col min="11694" max="11694" width="13.140625" style="137" bestFit="1" customWidth="1"/>
    <col min="11695" max="11695" width="17.7109375" style="137" bestFit="1" customWidth="1"/>
    <col min="11696" max="11696" width="15.140625" style="137" bestFit="1" customWidth="1"/>
    <col min="11697" max="11697" width="18" style="137" bestFit="1" customWidth="1"/>
    <col min="11698" max="11698" width="15.7109375" style="137" bestFit="1" customWidth="1"/>
    <col min="11699" max="11700" width="15.140625" style="137" bestFit="1" customWidth="1"/>
    <col min="11701" max="11701" width="15.7109375" style="137" bestFit="1" customWidth="1"/>
    <col min="11702" max="11702" width="12.85546875" style="137" customWidth="1"/>
    <col min="11703" max="11703" width="17.7109375" style="137" bestFit="1" customWidth="1"/>
    <col min="11704" max="11704" width="15.85546875" style="137" bestFit="1" customWidth="1"/>
    <col min="11705" max="11705" width="18" style="137" bestFit="1" customWidth="1"/>
    <col min="11706" max="11706" width="10.5703125" style="137" bestFit="1" customWidth="1"/>
    <col min="11707" max="11707" width="17.7109375" style="137" bestFit="1" customWidth="1"/>
    <col min="11708" max="11708" width="15.140625" style="137" bestFit="1" customWidth="1"/>
    <col min="11709" max="11709" width="18" style="137" bestFit="1" customWidth="1"/>
    <col min="11710" max="11710" width="15.7109375" style="137" bestFit="1" customWidth="1"/>
    <col min="11711" max="11711" width="17.7109375" style="137" bestFit="1" customWidth="1"/>
    <col min="11712" max="11712" width="15.7109375" style="137" bestFit="1" customWidth="1"/>
    <col min="11713" max="11713" width="18" style="137" bestFit="1" customWidth="1"/>
    <col min="11714" max="11714" width="12.85546875" style="137" bestFit="1" customWidth="1"/>
    <col min="11715" max="11715" width="12.42578125" style="137" bestFit="1" customWidth="1"/>
    <col min="11716" max="11716" width="10.7109375" style="137" bestFit="1" customWidth="1"/>
    <col min="11717" max="11717" width="10.140625" style="137" customWidth="1"/>
    <col min="11718" max="11718" width="13.140625" style="137" bestFit="1" customWidth="1"/>
    <col min="11719" max="11722" width="0" style="137" hidden="1" customWidth="1"/>
    <col min="11723" max="11723" width="15.140625" style="137" bestFit="1" customWidth="1"/>
    <col min="11724" max="11724" width="13" style="137" bestFit="1" customWidth="1"/>
    <col min="11725" max="11725" width="15.28515625" style="137" bestFit="1" customWidth="1"/>
    <col min="11726" max="11726" width="12.85546875" style="137" bestFit="1" customWidth="1"/>
    <col min="11727" max="11730" width="0" style="137" hidden="1" customWidth="1"/>
    <col min="11731" max="11732" width="17.7109375" style="137" bestFit="1" customWidth="1"/>
    <col min="11733" max="11733" width="18.85546875" style="137" bestFit="1" customWidth="1"/>
    <col min="11734" max="11734" width="12.85546875" style="137" bestFit="1" customWidth="1"/>
    <col min="11735" max="11735" width="17.7109375" style="137" bestFit="1" customWidth="1"/>
    <col min="11736" max="11736" width="12.5703125" style="137" bestFit="1" customWidth="1"/>
    <col min="11737" max="11737" width="18" style="137" bestFit="1" customWidth="1"/>
    <col min="11738" max="11738" width="13" style="137" customWidth="1"/>
    <col min="11739" max="11739" width="15.140625" style="137" bestFit="1" customWidth="1"/>
    <col min="11740" max="11740" width="13" style="137" bestFit="1" customWidth="1"/>
    <col min="11741" max="11741" width="16.7109375" style="137" bestFit="1" customWidth="1"/>
    <col min="11742" max="11742" width="13.140625" style="137" bestFit="1" customWidth="1"/>
    <col min="11743" max="11745" width="12.140625" style="137" customWidth="1"/>
    <col min="11746" max="11747" width="14" style="137" customWidth="1"/>
    <col min="11748" max="11748" width="26.28515625" style="137" customWidth="1"/>
    <col min="11749" max="11749" width="15.42578125" style="137" bestFit="1" customWidth="1"/>
    <col min="11750" max="11750" width="11.140625" style="137" bestFit="1" customWidth="1"/>
    <col min="11751" max="11751" width="9.140625" style="137"/>
    <col min="11752" max="11752" width="9.28515625" style="137" bestFit="1" customWidth="1"/>
    <col min="11753" max="11900" width="9.140625" style="137"/>
    <col min="11901" max="11901" width="6" style="137" bestFit="1" customWidth="1"/>
    <col min="11902" max="11902" width="23.7109375" style="137" customWidth="1"/>
    <col min="11903" max="11903" width="19.5703125" style="137" bestFit="1" customWidth="1"/>
    <col min="11904" max="11904" width="19.7109375" style="137" bestFit="1" customWidth="1"/>
    <col min="11905" max="11905" width="18.85546875" style="137" bestFit="1" customWidth="1"/>
    <col min="11906" max="11906" width="12.85546875" style="137" bestFit="1" customWidth="1"/>
    <col min="11907" max="11907" width="17.7109375" style="137" bestFit="1" customWidth="1"/>
    <col min="11908" max="11908" width="17.5703125" style="137" bestFit="1" customWidth="1"/>
    <col min="11909" max="11909" width="18.85546875" style="137" bestFit="1" customWidth="1"/>
    <col min="11910" max="11910" width="12.42578125" style="137" bestFit="1" customWidth="1"/>
    <col min="11911" max="11911" width="15.85546875" style="137" bestFit="1" customWidth="1"/>
    <col min="11912" max="11912" width="17.7109375" style="137" bestFit="1" customWidth="1"/>
    <col min="11913" max="11913" width="18" style="137" bestFit="1" customWidth="1"/>
    <col min="11914" max="11914" width="13.5703125" style="137" customWidth="1"/>
    <col min="11915" max="11915" width="15.85546875" style="137" bestFit="1" customWidth="1"/>
    <col min="11916" max="11916" width="15.140625" style="137" bestFit="1" customWidth="1"/>
    <col min="11917" max="11917" width="18" style="137" bestFit="1" customWidth="1"/>
    <col min="11918" max="11918" width="13.140625" style="137" bestFit="1" customWidth="1"/>
    <col min="11919" max="11919" width="17.7109375" style="137" bestFit="1" customWidth="1"/>
    <col min="11920" max="11920" width="15.85546875" style="137" customWidth="1"/>
    <col min="11921" max="11921" width="18" style="137" bestFit="1" customWidth="1"/>
    <col min="11922" max="11922" width="13.5703125" style="137" customWidth="1"/>
    <col min="11923" max="11923" width="15.140625" style="137" bestFit="1" customWidth="1"/>
    <col min="11924" max="11924" width="12.85546875" style="137" bestFit="1" customWidth="1"/>
    <col min="11925" max="11925" width="15.28515625" style="137" bestFit="1" customWidth="1"/>
    <col min="11926" max="11926" width="14.85546875" style="137" bestFit="1" customWidth="1"/>
    <col min="11927" max="11928" width="17.5703125" style="137" bestFit="1" customWidth="1"/>
    <col min="11929" max="11929" width="11.140625" style="137" bestFit="1" customWidth="1"/>
    <col min="11930" max="11930" width="13.42578125" style="137" customWidth="1"/>
    <col min="11931" max="11931" width="17.7109375" style="137" bestFit="1" customWidth="1"/>
    <col min="11932" max="11932" width="17.5703125" style="137" bestFit="1" customWidth="1"/>
    <col min="11933" max="11933" width="18" style="137" bestFit="1" customWidth="1"/>
    <col min="11934" max="11936" width="12.85546875" style="137" bestFit="1" customWidth="1"/>
    <col min="11937" max="11937" width="13.85546875" style="137" bestFit="1" customWidth="1"/>
    <col min="11938" max="11939" width="12.85546875" style="137" bestFit="1" customWidth="1"/>
    <col min="11940" max="11940" width="11" style="137" bestFit="1" customWidth="1"/>
    <col min="11941" max="11941" width="13.85546875" style="137" bestFit="1" customWidth="1"/>
    <col min="11942" max="11942" width="14.85546875" style="137" bestFit="1" customWidth="1"/>
    <col min="11943" max="11943" width="17.7109375" style="137" bestFit="1" customWidth="1"/>
    <col min="11944" max="11944" width="15.140625" style="137" bestFit="1" customWidth="1"/>
    <col min="11945" max="11945" width="16.7109375" style="137" bestFit="1" customWidth="1"/>
    <col min="11946" max="11946" width="15.7109375" style="137" bestFit="1" customWidth="1"/>
    <col min="11947" max="11947" width="17.7109375" style="137" bestFit="1" customWidth="1"/>
    <col min="11948" max="11948" width="15.7109375" style="137" bestFit="1" customWidth="1"/>
    <col min="11949" max="11949" width="18" style="137" bestFit="1" customWidth="1"/>
    <col min="11950" max="11950" width="13.140625" style="137" bestFit="1" customWidth="1"/>
    <col min="11951" max="11951" width="17.7109375" style="137" bestFit="1" customWidth="1"/>
    <col min="11952" max="11952" width="15.140625" style="137" bestFit="1" customWidth="1"/>
    <col min="11953" max="11953" width="18" style="137" bestFit="1" customWidth="1"/>
    <col min="11954" max="11954" width="15.7109375" style="137" bestFit="1" customWidth="1"/>
    <col min="11955" max="11956" width="15.140625" style="137" bestFit="1" customWidth="1"/>
    <col min="11957" max="11957" width="15.7109375" style="137" bestFit="1" customWidth="1"/>
    <col min="11958" max="11958" width="12.85546875" style="137" customWidth="1"/>
    <col min="11959" max="11959" width="17.7109375" style="137" bestFit="1" customWidth="1"/>
    <col min="11960" max="11960" width="15.85546875" style="137" bestFit="1" customWidth="1"/>
    <col min="11961" max="11961" width="18" style="137" bestFit="1" customWidth="1"/>
    <col min="11962" max="11962" width="10.5703125" style="137" bestFit="1" customWidth="1"/>
    <col min="11963" max="11963" width="17.7109375" style="137" bestFit="1" customWidth="1"/>
    <col min="11964" max="11964" width="15.140625" style="137" bestFit="1" customWidth="1"/>
    <col min="11965" max="11965" width="18" style="137" bestFit="1" customWidth="1"/>
    <col min="11966" max="11966" width="15.7109375" style="137" bestFit="1" customWidth="1"/>
    <col min="11967" max="11967" width="17.7109375" style="137" bestFit="1" customWidth="1"/>
    <col min="11968" max="11968" width="15.7109375" style="137" bestFit="1" customWidth="1"/>
    <col min="11969" max="11969" width="18" style="137" bestFit="1" customWidth="1"/>
    <col min="11970" max="11970" width="12.85546875" style="137" bestFit="1" customWidth="1"/>
    <col min="11971" max="11971" width="12.42578125" style="137" bestFit="1" customWidth="1"/>
    <col min="11972" max="11972" width="10.7109375" style="137" bestFit="1" customWidth="1"/>
    <col min="11973" max="11973" width="10.140625" style="137" customWidth="1"/>
    <col min="11974" max="11974" width="13.140625" style="137" bestFit="1" customWidth="1"/>
    <col min="11975" max="11978" width="0" style="137" hidden="1" customWidth="1"/>
    <col min="11979" max="11979" width="15.140625" style="137" bestFit="1" customWidth="1"/>
    <col min="11980" max="11980" width="13" style="137" bestFit="1" customWidth="1"/>
    <col min="11981" max="11981" width="15.28515625" style="137" bestFit="1" customWidth="1"/>
    <col min="11982" max="11982" width="12.85546875" style="137" bestFit="1" customWidth="1"/>
    <col min="11983" max="11986" width="0" style="137" hidden="1" customWidth="1"/>
    <col min="11987" max="11988" width="17.7109375" style="137" bestFit="1" customWidth="1"/>
    <col min="11989" max="11989" width="18.85546875" style="137" bestFit="1" customWidth="1"/>
    <col min="11990" max="11990" width="12.85546875" style="137" bestFit="1" customWidth="1"/>
    <col min="11991" max="11991" width="17.7109375" style="137" bestFit="1" customWidth="1"/>
    <col min="11992" max="11992" width="12.5703125" style="137" bestFit="1" customWidth="1"/>
    <col min="11993" max="11993" width="18" style="137" bestFit="1" customWidth="1"/>
    <col min="11994" max="11994" width="13" style="137" customWidth="1"/>
    <col min="11995" max="11995" width="15.140625" style="137" bestFit="1" customWidth="1"/>
    <col min="11996" max="11996" width="13" style="137" bestFit="1" customWidth="1"/>
    <col min="11997" max="11997" width="16.7109375" style="137" bestFit="1" customWidth="1"/>
    <col min="11998" max="11998" width="13.140625" style="137" bestFit="1" customWidth="1"/>
    <col min="11999" max="12001" width="12.140625" style="137" customWidth="1"/>
    <col min="12002" max="12003" width="14" style="137" customWidth="1"/>
    <col min="12004" max="12004" width="26.28515625" style="137" customWidth="1"/>
    <col min="12005" max="12005" width="15.42578125" style="137" bestFit="1" customWidth="1"/>
    <col min="12006" max="12006" width="11.140625" style="137" bestFit="1" customWidth="1"/>
    <col min="12007" max="12007" width="9.140625" style="137"/>
    <col min="12008" max="12008" width="9.28515625" style="137" bestFit="1" customWidth="1"/>
    <col min="12009" max="12156" width="9.140625" style="137"/>
    <col min="12157" max="12157" width="6" style="137" bestFit="1" customWidth="1"/>
    <col min="12158" max="12158" width="23.7109375" style="137" customWidth="1"/>
    <col min="12159" max="12159" width="19.5703125" style="137" bestFit="1" customWidth="1"/>
    <col min="12160" max="12160" width="19.7109375" style="137" bestFit="1" customWidth="1"/>
    <col min="12161" max="12161" width="18.85546875" style="137" bestFit="1" customWidth="1"/>
    <col min="12162" max="12162" width="12.85546875" style="137" bestFit="1" customWidth="1"/>
    <col min="12163" max="12163" width="17.7109375" style="137" bestFit="1" customWidth="1"/>
    <col min="12164" max="12164" width="17.5703125" style="137" bestFit="1" customWidth="1"/>
    <col min="12165" max="12165" width="18.85546875" style="137" bestFit="1" customWidth="1"/>
    <col min="12166" max="12166" width="12.42578125" style="137" bestFit="1" customWidth="1"/>
    <col min="12167" max="12167" width="15.85546875" style="137" bestFit="1" customWidth="1"/>
    <col min="12168" max="12168" width="17.7109375" style="137" bestFit="1" customWidth="1"/>
    <col min="12169" max="12169" width="18" style="137" bestFit="1" customWidth="1"/>
    <col min="12170" max="12170" width="13.5703125" style="137" customWidth="1"/>
    <col min="12171" max="12171" width="15.85546875" style="137" bestFit="1" customWidth="1"/>
    <col min="12172" max="12172" width="15.140625" style="137" bestFit="1" customWidth="1"/>
    <col min="12173" max="12173" width="18" style="137" bestFit="1" customWidth="1"/>
    <col min="12174" max="12174" width="13.140625" style="137" bestFit="1" customWidth="1"/>
    <col min="12175" max="12175" width="17.7109375" style="137" bestFit="1" customWidth="1"/>
    <col min="12176" max="12176" width="15.85546875" style="137" customWidth="1"/>
    <col min="12177" max="12177" width="18" style="137" bestFit="1" customWidth="1"/>
    <col min="12178" max="12178" width="13.5703125" style="137" customWidth="1"/>
    <col min="12179" max="12179" width="15.140625" style="137" bestFit="1" customWidth="1"/>
    <col min="12180" max="12180" width="12.85546875" style="137" bestFit="1" customWidth="1"/>
    <col min="12181" max="12181" width="15.28515625" style="137" bestFit="1" customWidth="1"/>
    <col min="12182" max="12182" width="14.85546875" style="137" bestFit="1" customWidth="1"/>
    <col min="12183" max="12184" width="17.5703125" style="137" bestFit="1" customWidth="1"/>
    <col min="12185" max="12185" width="11.140625" style="137" bestFit="1" customWidth="1"/>
    <col min="12186" max="12186" width="13.42578125" style="137" customWidth="1"/>
    <col min="12187" max="12187" width="17.7109375" style="137" bestFit="1" customWidth="1"/>
    <col min="12188" max="12188" width="17.5703125" style="137" bestFit="1" customWidth="1"/>
    <col min="12189" max="12189" width="18" style="137" bestFit="1" customWidth="1"/>
    <col min="12190" max="12192" width="12.85546875" style="137" bestFit="1" customWidth="1"/>
    <col min="12193" max="12193" width="13.85546875" style="137" bestFit="1" customWidth="1"/>
    <col min="12194" max="12195" width="12.85546875" style="137" bestFit="1" customWidth="1"/>
    <col min="12196" max="12196" width="11" style="137" bestFit="1" customWidth="1"/>
    <col min="12197" max="12197" width="13.85546875" style="137" bestFit="1" customWidth="1"/>
    <col min="12198" max="12198" width="14.85546875" style="137" bestFit="1" customWidth="1"/>
    <col min="12199" max="12199" width="17.7109375" style="137" bestFit="1" customWidth="1"/>
    <col min="12200" max="12200" width="15.140625" style="137" bestFit="1" customWidth="1"/>
    <col min="12201" max="12201" width="16.7109375" style="137" bestFit="1" customWidth="1"/>
    <col min="12202" max="12202" width="15.7109375" style="137" bestFit="1" customWidth="1"/>
    <col min="12203" max="12203" width="17.7109375" style="137" bestFit="1" customWidth="1"/>
    <col min="12204" max="12204" width="15.7109375" style="137" bestFit="1" customWidth="1"/>
    <col min="12205" max="12205" width="18" style="137" bestFit="1" customWidth="1"/>
    <col min="12206" max="12206" width="13.140625" style="137" bestFit="1" customWidth="1"/>
    <col min="12207" max="12207" width="17.7109375" style="137" bestFit="1" customWidth="1"/>
    <col min="12208" max="12208" width="15.140625" style="137" bestFit="1" customWidth="1"/>
    <col min="12209" max="12209" width="18" style="137" bestFit="1" customWidth="1"/>
    <col min="12210" max="12210" width="15.7109375" style="137" bestFit="1" customWidth="1"/>
    <col min="12211" max="12212" width="15.140625" style="137" bestFit="1" customWidth="1"/>
    <col min="12213" max="12213" width="15.7109375" style="137" bestFit="1" customWidth="1"/>
    <col min="12214" max="12214" width="12.85546875" style="137" customWidth="1"/>
    <col min="12215" max="12215" width="17.7109375" style="137" bestFit="1" customWidth="1"/>
    <col min="12216" max="12216" width="15.85546875" style="137" bestFit="1" customWidth="1"/>
    <col min="12217" max="12217" width="18" style="137" bestFit="1" customWidth="1"/>
    <col min="12218" max="12218" width="10.5703125" style="137" bestFit="1" customWidth="1"/>
    <col min="12219" max="12219" width="17.7109375" style="137" bestFit="1" customWidth="1"/>
    <col min="12220" max="12220" width="15.140625" style="137" bestFit="1" customWidth="1"/>
    <col min="12221" max="12221" width="18" style="137" bestFit="1" customWidth="1"/>
    <col min="12222" max="12222" width="15.7109375" style="137" bestFit="1" customWidth="1"/>
    <col min="12223" max="12223" width="17.7109375" style="137" bestFit="1" customWidth="1"/>
    <col min="12224" max="12224" width="15.7109375" style="137" bestFit="1" customWidth="1"/>
    <col min="12225" max="12225" width="18" style="137" bestFit="1" customWidth="1"/>
    <col min="12226" max="12226" width="12.85546875" style="137" bestFit="1" customWidth="1"/>
    <col min="12227" max="12227" width="12.42578125" style="137" bestFit="1" customWidth="1"/>
    <col min="12228" max="12228" width="10.7109375" style="137" bestFit="1" customWidth="1"/>
    <col min="12229" max="12229" width="10.140625" style="137" customWidth="1"/>
    <col min="12230" max="12230" width="13.140625" style="137" bestFit="1" customWidth="1"/>
    <col min="12231" max="12234" width="0" style="137" hidden="1" customWidth="1"/>
    <col min="12235" max="12235" width="15.140625" style="137" bestFit="1" customWidth="1"/>
    <col min="12236" max="12236" width="13" style="137" bestFit="1" customWidth="1"/>
    <col min="12237" max="12237" width="15.28515625" style="137" bestFit="1" customWidth="1"/>
    <col min="12238" max="12238" width="12.85546875" style="137" bestFit="1" customWidth="1"/>
    <col min="12239" max="12242" width="0" style="137" hidden="1" customWidth="1"/>
    <col min="12243" max="12244" width="17.7109375" style="137" bestFit="1" customWidth="1"/>
    <col min="12245" max="12245" width="18.85546875" style="137" bestFit="1" customWidth="1"/>
    <col min="12246" max="12246" width="12.85546875" style="137" bestFit="1" customWidth="1"/>
    <col min="12247" max="12247" width="17.7109375" style="137" bestFit="1" customWidth="1"/>
    <col min="12248" max="12248" width="12.5703125" style="137" bestFit="1" customWidth="1"/>
    <col min="12249" max="12249" width="18" style="137" bestFit="1" customWidth="1"/>
    <col min="12250" max="12250" width="13" style="137" customWidth="1"/>
    <col min="12251" max="12251" width="15.140625" style="137" bestFit="1" customWidth="1"/>
    <col min="12252" max="12252" width="13" style="137" bestFit="1" customWidth="1"/>
    <col min="12253" max="12253" width="16.7109375" style="137" bestFit="1" customWidth="1"/>
    <col min="12254" max="12254" width="13.140625" style="137" bestFit="1" customWidth="1"/>
    <col min="12255" max="12257" width="12.140625" style="137" customWidth="1"/>
    <col min="12258" max="12259" width="14" style="137" customWidth="1"/>
    <col min="12260" max="12260" width="26.28515625" style="137" customWidth="1"/>
    <col min="12261" max="12261" width="15.42578125" style="137" bestFit="1" customWidth="1"/>
    <col min="12262" max="12262" width="11.140625" style="137" bestFit="1" customWidth="1"/>
    <col min="12263" max="12263" width="9.140625" style="137"/>
    <col min="12264" max="12264" width="9.28515625" style="137" bestFit="1" customWidth="1"/>
    <col min="12265" max="12412" width="9.140625" style="137"/>
    <col min="12413" max="12413" width="6" style="137" bestFit="1" customWidth="1"/>
    <col min="12414" max="12414" width="23.7109375" style="137" customWidth="1"/>
    <col min="12415" max="12415" width="19.5703125" style="137" bestFit="1" customWidth="1"/>
    <col min="12416" max="12416" width="19.7109375" style="137" bestFit="1" customWidth="1"/>
    <col min="12417" max="12417" width="18.85546875" style="137" bestFit="1" customWidth="1"/>
    <col min="12418" max="12418" width="12.85546875" style="137" bestFit="1" customWidth="1"/>
    <col min="12419" max="12419" width="17.7109375" style="137" bestFit="1" customWidth="1"/>
    <col min="12420" max="12420" width="17.5703125" style="137" bestFit="1" customWidth="1"/>
    <col min="12421" max="12421" width="18.85546875" style="137" bestFit="1" customWidth="1"/>
    <col min="12422" max="12422" width="12.42578125" style="137" bestFit="1" customWidth="1"/>
    <col min="12423" max="12423" width="15.85546875" style="137" bestFit="1" customWidth="1"/>
    <col min="12424" max="12424" width="17.7109375" style="137" bestFit="1" customWidth="1"/>
    <col min="12425" max="12425" width="18" style="137" bestFit="1" customWidth="1"/>
    <col min="12426" max="12426" width="13.5703125" style="137" customWidth="1"/>
    <col min="12427" max="12427" width="15.85546875" style="137" bestFit="1" customWidth="1"/>
    <col min="12428" max="12428" width="15.140625" style="137" bestFit="1" customWidth="1"/>
    <col min="12429" max="12429" width="18" style="137" bestFit="1" customWidth="1"/>
    <col min="12430" max="12430" width="13.140625" style="137" bestFit="1" customWidth="1"/>
    <col min="12431" max="12431" width="17.7109375" style="137" bestFit="1" customWidth="1"/>
    <col min="12432" max="12432" width="15.85546875" style="137" customWidth="1"/>
    <col min="12433" max="12433" width="18" style="137" bestFit="1" customWidth="1"/>
    <col min="12434" max="12434" width="13.5703125" style="137" customWidth="1"/>
    <col min="12435" max="12435" width="15.140625" style="137" bestFit="1" customWidth="1"/>
    <col min="12436" max="12436" width="12.85546875" style="137" bestFit="1" customWidth="1"/>
    <col min="12437" max="12437" width="15.28515625" style="137" bestFit="1" customWidth="1"/>
    <col min="12438" max="12438" width="14.85546875" style="137" bestFit="1" customWidth="1"/>
    <col min="12439" max="12440" width="17.5703125" style="137" bestFit="1" customWidth="1"/>
    <col min="12441" max="12441" width="11.140625" style="137" bestFit="1" customWidth="1"/>
    <col min="12442" max="12442" width="13.42578125" style="137" customWidth="1"/>
    <col min="12443" max="12443" width="17.7109375" style="137" bestFit="1" customWidth="1"/>
    <col min="12444" max="12444" width="17.5703125" style="137" bestFit="1" customWidth="1"/>
    <col min="12445" max="12445" width="18" style="137" bestFit="1" customWidth="1"/>
    <col min="12446" max="12448" width="12.85546875" style="137" bestFit="1" customWidth="1"/>
    <col min="12449" max="12449" width="13.85546875" style="137" bestFit="1" customWidth="1"/>
    <col min="12450" max="12451" width="12.85546875" style="137" bestFit="1" customWidth="1"/>
    <col min="12452" max="12452" width="11" style="137" bestFit="1" customWidth="1"/>
    <col min="12453" max="12453" width="13.85546875" style="137" bestFit="1" customWidth="1"/>
    <col min="12454" max="12454" width="14.85546875" style="137" bestFit="1" customWidth="1"/>
    <col min="12455" max="12455" width="17.7109375" style="137" bestFit="1" customWidth="1"/>
    <col min="12456" max="12456" width="15.140625" style="137" bestFit="1" customWidth="1"/>
    <col min="12457" max="12457" width="16.7109375" style="137" bestFit="1" customWidth="1"/>
    <col min="12458" max="12458" width="15.7109375" style="137" bestFit="1" customWidth="1"/>
    <col min="12459" max="12459" width="17.7109375" style="137" bestFit="1" customWidth="1"/>
    <col min="12460" max="12460" width="15.7109375" style="137" bestFit="1" customWidth="1"/>
    <col min="12461" max="12461" width="18" style="137" bestFit="1" customWidth="1"/>
    <col min="12462" max="12462" width="13.140625" style="137" bestFit="1" customWidth="1"/>
    <col min="12463" max="12463" width="17.7109375" style="137" bestFit="1" customWidth="1"/>
    <col min="12464" max="12464" width="15.140625" style="137" bestFit="1" customWidth="1"/>
    <col min="12465" max="12465" width="18" style="137" bestFit="1" customWidth="1"/>
    <col min="12466" max="12466" width="15.7109375" style="137" bestFit="1" customWidth="1"/>
    <col min="12467" max="12468" width="15.140625" style="137" bestFit="1" customWidth="1"/>
    <col min="12469" max="12469" width="15.7109375" style="137" bestFit="1" customWidth="1"/>
    <col min="12470" max="12470" width="12.85546875" style="137" customWidth="1"/>
    <col min="12471" max="12471" width="17.7109375" style="137" bestFit="1" customWidth="1"/>
    <col min="12472" max="12472" width="15.85546875" style="137" bestFit="1" customWidth="1"/>
    <col min="12473" max="12473" width="18" style="137" bestFit="1" customWidth="1"/>
    <col min="12474" max="12474" width="10.5703125" style="137" bestFit="1" customWidth="1"/>
    <col min="12475" max="12475" width="17.7109375" style="137" bestFit="1" customWidth="1"/>
    <col min="12476" max="12476" width="15.140625" style="137" bestFit="1" customWidth="1"/>
    <col min="12477" max="12477" width="18" style="137" bestFit="1" customWidth="1"/>
    <col min="12478" max="12478" width="15.7109375" style="137" bestFit="1" customWidth="1"/>
    <col min="12479" max="12479" width="17.7109375" style="137" bestFit="1" customWidth="1"/>
    <col min="12480" max="12480" width="15.7109375" style="137" bestFit="1" customWidth="1"/>
    <col min="12481" max="12481" width="18" style="137" bestFit="1" customWidth="1"/>
    <col min="12482" max="12482" width="12.85546875" style="137" bestFit="1" customWidth="1"/>
    <col min="12483" max="12483" width="12.42578125" style="137" bestFit="1" customWidth="1"/>
    <col min="12484" max="12484" width="10.7109375" style="137" bestFit="1" customWidth="1"/>
    <col min="12485" max="12485" width="10.140625" style="137" customWidth="1"/>
    <col min="12486" max="12486" width="13.140625" style="137" bestFit="1" customWidth="1"/>
    <col min="12487" max="12490" width="0" style="137" hidden="1" customWidth="1"/>
    <col min="12491" max="12491" width="15.140625" style="137" bestFit="1" customWidth="1"/>
    <col min="12492" max="12492" width="13" style="137" bestFit="1" customWidth="1"/>
    <col min="12493" max="12493" width="15.28515625" style="137" bestFit="1" customWidth="1"/>
    <col min="12494" max="12494" width="12.85546875" style="137" bestFit="1" customWidth="1"/>
    <col min="12495" max="12498" width="0" style="137" hidden="1" customWidth="1"/>
    <col min="12499" max="12500" width="17.7109375" style="137" bestFit="1" customWidth="1"/>
    <col min="12501" max="12501" width="18.85546875" style="137" bestFit="1" customWidth="1"/>
    <col min="12502" max="12502" width="12.85546875" style="137" bestFit="1" customWidth="1"/>
    <col min="12503" max="12503" width="17.7109375" style="137" bestFit="1" customWidth="1"/>
    <col min="12504" max="12504" width="12.5703125" style="137" bestFit="1" customWidth="1"/>
    <col min="12505" max="12505" width="18" style="137" bestFit="1" customWidth="1"/>
    <col min="12506" max="12506" width="13" style="137" customWidth="1"/>
    <col min="12507" max="12507" width="15.140625" style="137" bestFit="1" customWidth="1"/>
    <col min="12508" max="12508" width="13" style="137" bestFit="1" customWidth="1"/>
    <col min="12509" max="12509" width="16.7109375" style="137" bestFit="1" customWidth="1"/>
    <col min="12510" max="12510" width="13.140625" style="137" bestFit="1" customWidth="1"/>
    <col min="12511" max="12513" width="12.140625" style="137" customWidth="1"/>
    <col min="12514" max="12515" width="14" style="137" customWidth="1"/>
    <col min="12516" max="12516" width="26.28515625" style="137" customWidth="1"/>
    <col min="12517" max="12517" width="15.42578125" style="137" bestFit="1" customWidth="1"/>
    <col min="12518" max="12518" width="11.140625" style="137" bestFit="1" customWidth="1"/>
    <col min="12519" max="12519" width="9.140625" style="137"/>
    <col min="12520" max="12520" width="9.28515625" style="137" bestFit="1" customWidth="1"/>
    <col min="12521" max="12668" width="9.140625" style="137"/>
    <col min="12669" max="12669" width="6" style="137" bestFit="1" customWidth="1"/>
    <col min="12670" max="12670" width="23.7109375" style="137" customWidth="1"/>
    <col min="12671" max="12671" width="19.5703125" style="137" bestFit="1" customWidth="1"/>
    <col min="12672" max="12672" width="19.7109375" style="137" bestFit="1" customWidth="1"/>
    <col min="12673" max="12673" width="18.85546875" style="137" bestFit="1" customWidth="1"/>
    <col min="12674" max="12674" width="12.85546875" style="137" bestFit="1" customWidth="1"/>
    <col min="12675" max="12675" width="17.7109375" style="137" bestFit="1" customWidth="1"/>
    <col min="12676" max="12676" width="17.5703125" style="137" bestFit="1" customWidth="1"/>
    <col min="12677" max="12677" width="18.85546875" style="137" bestFit="1" customWidth="1"/>
    <col min="12678" max="12678" width="12.42578125" style="137" bestFit="1" customWidth="1"/>
    <col min="12679" max="12679" width="15.85546875" style="137" bestFit="1" customWidth="1"/>
    <col min="12680" max="12680" width="17.7109375" style="137" bestFit="1" customWidth="1"/>
    <col min="12681" max="12681" width="18" style="137" bestFit="1" customWidth="1"/>
    <col min="12682" max="12682" width="13.5703125" style="137" customWidth="1"/>
    <col min="12683" max="12683" width="15.85546875" style="137" bestFit="1" customWidth="1"/>
    <col min="12684" max="12684" width="15.140625" style="137" bestFit="1" customWidth="1"/>
    <col min="12685" max="12685" width="18" style="137" bestFit="1" customWidth="1"/>
    <col min="12686" max="12686" width="13.140625" style="137" bestFit="1" customWidth="1"/>
    <col min="12687" max="12687" width="17.7109375" style="137" bestFit="1" customWidth="1"/>
    <col min="12688" max="12688" width="15.85546875" style="137" customWidth="1"/>
    <col min="12689" max="12689" width="18" style="137" bestFit="1" customWidth="1"/>
    <col min="12690" max="12690" width="13.5703125" style="137" customWidth="1"/>
    <col min="12691" max="12691" width="15.140625" style="137" bestFit="1" customWidth="1"/>
    <col min="12692" max="12692" width="12.85546875" style="137" bestFit="1" customWidth="1"/>
    <col min="12693" max="12693" width="15.28515625" style="137" bestFit="1" customWidth="1"/>
    <col min="12694" max="12694" width="14.85546875" style="137" bestFit="1" customWidth="1"/>
    <col min="12695" max="12696" width="17.5703125" style="137" bestFit="1" customWidth="1"/>
    <col min="12697" max="12697" width="11.140625" style="137" bestFit="1" customWidth="1"/>
    <col min="12698" max="12698" width="13.42578125" style="137" customWidth="1"/>
    <col min="12699" max="12699" width="17.7109375" style="137" bestFit="1" customWidth="1"/>
    <col min="12700" max="12700" width="17.5703125" style="137" bestFit="1" customWidth="1"/>
    <col min="12701" max="12701" width="18" style="137" bestFit="1" customWidth="1"/>
    <col min="12702" max="12704" width="12.85546875" style="137" bestFit="1" customWidth="1"/>
    <col min="12705" max="12705" width="13.85546875" style="137" bestFit="1" customWidth="1"/>
    <col min="12706" max="12707" width="12.85546875" style="137" bestFit="1" customWidth="1"/>
    <col min="12708" max="12708" width="11" style="137" bestFit="1" customWidth="1"/>
    <col min="12709" max="12709" width="13.85546875" style="137" bestFit="1" customWidth="1"/>
    <col min="12710" max="12710" width="14.85546875" style="137" bestFit="1" customWidth="1"/>
    <col min="12711" max="12711" width="17.7109375" style="137" bestFit="1" customWidth="1"/>
    <col min="12712" max="12712" width="15.140625" style="137" bestFit="1" customWidth="1"/>
    <col min="12713" max="12713" width="16.7109375" style="137" bestFit="1" customWidth="1"/>
    <col min="12714" max="12714" width="15.7109375" style="137" bestFit="1" customWidth="1"/>
    <col min="12715" max="12715" width="17.7109375" style="137" bestFit="1" customWidth="1"/>
    <col min="12716" max="12716" width="15.7109375" style="137" bestFit="1" customWidth="1"/>
    <col min="12717" max="12717" width="18" style="137" bestFit="1" customWidth="1"/>
    <col min="12718" max="12718" width="13.140625" style="137" bestFit="1" customWidth="1"/>
    <col min="12719" max="12719" width="17.7109375" style="137" bestFit="1" customWidth="1"/>
    <col min="12720" max="12720" width="15.140625" style="137" bestFit="1" customWidth="1"/>
    <col min="12721" max="12721" width="18" style="137" bestFit="1" customWidth="1"/>
    <col min="12722" max="12722" width="15.7109375" style="137" bestFit="1" customWidth="1"/>
    <col min="12723" max="12724" width="15.140625" style="137" bestFit="1" customWidth="1"/>
    <col min="12725" max="12725" width="15.7109375" style="137" bestFit="1" customWidth="1"/>
    <col min="12726" max="12726" width="12.85546875" style="137" customWidth="1"/>
    <col min="12727" max="12727" width="17.7109375" style="137" bestFit="1" customWidth="1"/>
    <col min="12728" max="12728" width="15.85546875" style="137" bestFit="1" customWidth="1"/>
    <col min="12729" max="12729" width="18" style="137" bestFit="1" customWidth="1"/>
    <col min="12730" max="12730" width="10.5703125" style="137" bestFit="1" customWidth="1"/>
    <col min="12731" max="12731" width="17.7109375" style="137" bestFit="1" customWidth="1"/>
    <col min="12732" max="12732" width="15.140625" style="137" bestFit="1" customWidth="1"/>
    <col min="12733" max="12733" width="18" style="137" bestFit="1" customWidth="1"/>
    <col min="12734" max="12734" width="15.7109375" style="137" bestFit="1" customWidth="1"/>
    <col min="12735" max="12735" width="17.7109375" style="137" bestFit="1" customWidth="1"/>
    <col min="12736" max="12736" width="15.7109375" style="137" bestFit="1" customWidth="1"/>
    <col min="12737" max="12737" width="18" style="137" bestFit="1" customWidth="1"/>
    <col min="12738" max="12738" width="12.85546875" style="137" bestFit="1" customWidth="1"/>
    <col min="12739" max="12739" width="12.42578125" style="137" bestFit="1" customWidth="1"/>
    <col min="12740" max="12740" width="10.7109375" style="137" bestFit="1" customWidth="1"/>
    <col min="12741" max="12741" width="10.140625" style="137" customWidth="1"/>
    <col min="12742" max="12742" width="13.140625" style="137" bestFit="1" customWidth="1"/>
    <col min="12743" max="12746" width="0" style="137" hidden="1" customWidth="1"/>
    <col min="12747" max="12747" width="15.140625" style="137" bestFit="1" customWidth="1"/>
    <col min="12748" max="12748" width="13" style="137" bestFit="1" customWidth="1"/>
    <col min="12749" max="12749" width="15.28515625" style="137" bestFit="1" customWidth="1"/>
    <col min="12750" max="12750" width="12.85546875" style="137" bestFit="1" customWidth="1"/>
    <col min="12751" max="12754" width="0" style="137" hidden="1" customWidth="1"/>
    <col min="12755" max="12756" width="17.7109375" style="137" bestFit="1" customWidth="1"/>
    <col min="12757" max="12757" width="18.85546875" style="137" bestFit="1" customWidth="1"/>
    <col min="12758" max="12758" width="12.85546875" style="137" bestFit="1" customWidth="1"/>
    <col min="12759" max="12759" width="17.7109375" style="137" bestFit="1" customWidth="1"/>
    <col min="12760" max="12760" width="12.5703125" style="137" bestFit="1" customWidth="1"/>
    <col min="12761" max="12761" width="18" style="137" bestFit="1" customWidth="1"/>
    <col min="12762" max="12762" width="13" style="137" customWidth="1"/>
    <col min="12763" max="12763" width="15.140625" style="137" bestFit="1" customWidth="1"/>
    <col min="12764" max="12764" width="13" style="137" bestFit="1" customWidth="1"/>
    <col min="12765" max="12765" width="16.7109375" style="137" bestFit="1" customWidth="1"/>
    <col min="12766" max="12766" width="13.140625" style="137" bestFit="1" customWidth="1"/>
    <col min="12767" max="12769" width="12.140625" style="137" customWidth="1"/>
    <col min="12770" max="12771" width="14" style="137" customWidth="1"/>
    <col min="12772" max="12772" width="26.28515625" style="137" customWidth="1"/>
    <col min="12773" max="12773" width="15.42578125" style="137" bestFit="1" customWidth="1"/>
    <col min="12774" max="12774" width="11.140625" style="137" bestFit="1" customWidth="1"/>
    <col min="12775" max="12775" width="9.140625" style="137"/>
    <col min="12776" max="12776" width="9.28515625" style="137" bestFit="1" customWidth="1"/>
    <col min="12777" max="12924" width="9.140625" style="137"/>
    <col min="12925" max="12925" width="6" style="137" bestFit="1" customWidth="1"/>
    <col min="12926" max="12926" width="23.7109375" style="137" customWidth="1"/>
    <col min="12927" max="12927" width="19.5703125" style="137" bestFit="1" customWidth="1"/>
    <col min="12928" max="12928" width="19.7109375" style="137" bestFit="1" customWidth="1"/>
    <col min="12929" max="12929" width="18.85546875" style="137" bestFit="1" customWidth="1"/>
    <col min="12930" max="12930" width="12.85546875" style="137" bestFit="1" customWidth="1"/>
    <col min="12931" max="12931" width="17.7109375" style="137" bestFit="1" customWidth="1"/>
    <col min="12932" max="12932" width="17.5703125" style="137" bestFit="1" customWidth="1"/>
    <col min="12933" max="12933" width="18.85546875" style="137" bestFit="1" customWidth="1"/>
    <col min="12934" max="12934" width="12.42578125" style="137" bestFit="1" customWidth="1"/>
    <col min="12935" max="12935" width="15.85546875" style="137" bestFit="1" customWidth="1"/>
    <col min="12936" max="12936" width="17.7109375" style="137" bestFit="1" customWidth="1"/>
    <col min="12937" max="12937" width="18" style="137" bestFit="1" customWidth="1"/>
    <col min="12938" max="12938" width="13.5703125" style="137" customWidth="1"/>
    <col min="12939" max="12939" width="15.85546875" style="137" bestFit="1" customWidth="1"/>
    <col min="12940" max="12940" width="15.140625" style="137" bestFit="1" customWidth="1"/>
    <col min="12941" max="12941" width="18" style="137" bestFit="1" customWidth="1"/>
    <col min="12942" max="12942" width="13.140625" style="137" bestFit="1" customWidth="1"/>
    <col min="12943" max="12943" width="17.7109375" style="137" bestFit="1" customWidth="1"/>
    <col min="12944" max="12944" width="15.85546875" style="137" customWidth="1"/>
    <col min="12945" max="12945" width="18" style="137" bestFit="1" customWidth="1"/>
    <col min="12946" max="12946" width="13.5703125" style="137" customWidth="1"/>
    <col min="12947" max="12947" width="15.140625" style="137" bestFit="1" customWidth="1"/>
    <col min="12948" max="12948" width="12.85546875" style="137" bestFit="1" customWidth="1"/>
    <col min="12949" max="12949" width="15.28515625" style="137" bestFit="1" customWidth="1"/>
    <col min="12950" max="12950" width="14.85546875" style="137" bestFit="1" customWidth="1"/>
    <col min="12951" max="12952" width="17.5703125" style="137" bestFit="1" customWidth="1"/>
    <col min="12953" max="12953" width="11.140625" style="137" bestFit="1" customWidth="1"/>
    <col min="12954" max="12954" width="13.42578125" style="137" customWidth="1"/>
    <col min="12955" max="12955" width="17.7109375" style="137" bestFit="1" customWidth="1"/>
    <col min="12956" max="12956" width="17.5703125" style="137" bestFit="1" customWidth="1"/>
    <col min="12957" max="12957" width="18" style="137" bestFit="1" customWidth="1"/>
    <col min="12958" max="12960" width="12.85546875" style="137" bestFit="1" customWidth="1"/>
    <col min="12961" max="12961" width="13.85546875" style="137" bestFit="1" customWidth="1"/>
    <col min="12962" max="12963" width="12.85546875" style="137" bestFit="1" customWidth="1"/>
    <col min="12964" max="12964" width="11" style="137" bestFit="1" customWidth="1"/>
    <col min="12965" max="12965" width="13.85546875" style="137" bestFit="1" customWidth="1"/>
    <col min="12966" max="12966" width="14.85546875" style="137" bestFit="1" customWidth="1"/>
    <col min="12967" max="12967" width="17.7109375" style="137" bestFit="1" customWidth="1"/>
    <col min="12968" max="12968" width="15.140625" style="137" bestFit="1" customWidth="1"/>
    <col min="12969" max="12969" width="16.7109375" style="137" bestFit="1" customWidth="1"/>
    <col min="12970" max="12970" width="15.7109375" style="137" bestFit="1" customWidth="1"/>
    <col min="12971" max="12971" width="17.7109375" style="137" bestFit="1" customWidth="1"/>
    <col min="12972" max="12972" width="15.7109375" style="137" bestFit="1" customWidth="1"/>
    <col min="12973" max="12973" width="18" style="137" bestFit="1" customWidth="1"/>
    <col min="12974" max="12974" width="13.140625" style="137" bestFit="1" customWidth="1"/>
    <col min="12975" max="12975" width="17.7109375" style="137" bestFit="1" customWidth="1"/>
    <col min="12976" max="12976" width="15.140625" style="137" bestFit="1" customWidth="1"/>
    <col min="12977" max="12977" width="18" style="137" bestFit="1" customWidth="1"/>
    <col min="12978" max="12978" width="15.7109375" style="137" bestFit="1" customWidth="1"/>
    <col min="12979" max="12980" width="15.140625" style="137" bestFit="1" customWidth="1"/>
    <col min="12981" max="12981" width="15.7109375" style="137" bestFit="1" customWidth="1"/>
    <col min="12982" max="12982" width="12.85546875" style="137" customWidth="1"/>
    <col min="12983" max="12983" width="17.7109375" style="137" bestFit="1" customWidth="1"/>
    <col min="12984" max="12984" width="15.85546875" style="137" bestFit="1" customWidth="1"/>
    <col min="12985" max="12985" width="18" style="137" bestFit="1" customWidth="1"/>
    <col min="12986" max="12986" width="10.5703125" style="137" bestFit="1" customWidth="1"/>
    <col min="12987" max="12987" width="17.7109375" style="137" bestFit="1" customWidth="1"/>
    <col min="12988" max="12988" width="15.140625" style="137" bestFit="1" customWidth="1"/>
    <col min="12989" max="12989" width="18" style="137" bestFit="1" customWidth="1"/>
    <col min="12990" max="12990" width="15.7109375" style="137" bestFit="1" customWidth="1"/>
    <col min="12991" max="12991" width="17.7109375" style="137" bestFit="1" customWidth="1"/>
    <col min="12992" max="12992" width="15.7109375" style="137" bestFit="1" customWidth="1"/>
    <col min="12993" max="12993" width="18" style="137" bestFit="1" customWidth="1"/>
    <col min="12994" max="12994" width="12.85546875" style="137" bestFit="1" customWidth="1"/>
    <col min="12995" max="12995" width="12.42578125" style="137" bestFit="1" customWidth="1"/>
    <col min="12996" max="12996" width="10.7109375" style="137" bestFit="1" customWidth="1"/>
    <col min="12997" max="12997" width="10.140625" style="137" customWidth="1"/>
    <col min="12998" max="12998" width="13.140625" style="137" bestFit="1" customWidth="1"/>
    <col min="12999" max="13002" width="0" style="137" hidden="1" customWidth="1"/>
    <col min="13003" max="13003" width="15.140625" style="137" bestFit="1" customWidth="1"/>
    <col min="13004" max="13004" width="13" style="137" bestFit="1" customWidth="1"/>
    <col min="13005" max="13005" width="15.28515625" style="137" bestFit="1" customWidth="1"/>
    <col min="13006" max="13006" width="12.85546875" style="137" bestFit="1" customWidth="1"/>
    <col min="13007" max="13010" width="0" style="137" hidden="1" customWidth="1"/>
    <col min="13011" max="13012" width="17.7109375" style="137" bestFit="1" customWidth="1"/>
    <col min="13013" max="13013" width="18.85546875" style="137" bestFit="1" customWidth="1"/>
    <col min="13014" max="13014" width="12.85546875" style="137" bestFit="1" customWidth="1"/>
    <col min="13015" max="13015" width="17.7109375" style="137" bestFit="1" customWidth="1"/>
    <col min="13016" max="13016" width="12.5703125" style="137" bestFit="1" customWidth="1"/>
    <col min="13017" max="13017" width="18" style="137" bestFit="1" customWidth="1"/>
    <col min="13018" max="13018" width="13" style="137" customWidth="1"/>
    <col min="13019" max="13019" width="15.140625" style="137" bestFit="1" customWidth="1"/>
    <col min="13020" max="13020" width="13" style="137" bestFit="1" customWidth="1"/>
    <col min="13021" max="13021" width="16.7109375" style="137" bestFit="1" customWidth="1"/>
    <col min="13022" max="13022" width="13.140625" style="137" bestFit="1" customWidth="1"/>
    <col min="13023" max="13025" width="12.140625" style="137" customWidth="1"/>
    <col min="13026" max="13027" width="14" style="137" customWidth="1"/>
    <col min="13028" max="13028" width="26.28515625" style="137" customWidth="1"/>
    <col min="13029" max="13029" width="15.42578125" style="137" bestFit="1" customWidth="1"/>
    <col min="13030" max="13030" width="11.140625" style="137" bestFit="1" customWidth="1"/>
    <col min="13031" max="13031" width="9.140625" style="137"/>
    <col min="13032" max="13032" width="9.28515625" style="137" bestFit="1" customWidth="1"/>
    <col min="13033" max="13180" width="9.140625" style="137"/>
    <col min="13181" max="13181" width="6" style="137" bestFit="1" customWidth="1"/>
    <col min="13182" max="13182" width="23.7109375" style="137" customWidth="1"/>
    <col min="13183" max="13183" width="19.5703125" style="137" bestFit="1" customWidth="1"/>
    <col min="13184" max="13184" width="19.7109375" style="137" bestFit="1" customWidth="1"/>
    <col min="13185" max="13185" width="18.85546875" style="137" bestFit="1" customWidth="1"/>
    <col min="13186" max="13186" width="12.85546875" style="137" bestFit="1" customWidth="1"/>
    <col min="13187" max="13187" width="17.7109375" style="137" bestFit="1" customWidth="1"/>
    <col min="13188" max="13188" width="17.5703125" style="137" bestFit="1" customWidth="1"/>
    <col min="13189" max="13189" width="18.85546875" style="137" bestFit="1" customWidth="1"/>
    <col min="13190" max="13190" width="12.42578125" style="137" bestFit="1" customWidth="1"/>
    <col min="13191" max="13191" width="15.85546875" style="137" bestFit="1" customWidth="1"/>
    <col min="13192" max="13192" width="17.7109375" style="137" bestFit="1" customWidth="1"/>
    <col min="13193" max="13193" width="18" style="137" bestFit="1" customWidth="1"/>
    <col min="13194" max="13194" width="13.5703125" style="137" customWidth="1"/>
    <col min="13195" max="13195" width="15.85546875" style="137" bestFit="1" customWidth="1"/>
    <col min="13196" max="13196" width="15.140625" style="137" bestFit="1" customWidth="1"/>
    <col min="13197" max="13197" width="18" style="137" bestFit="1" customWidth="1"/>
    <col min="13198" max="13198" width="13.140625" style="137" bestFit="1" customWidth="1"/>
    <col min="13199" max="13199" width="17.7109375" style="137" bestFit="1" customWidth="1"/>
    <col min="13200" max="13200" width="15.85546875" style="137" customWidth="1"/>
    <col min="13201" max="13201" width="18" style="137" bestFit="1" customWidth="1"/>
    <col min="13202" max="13202" width="13.5703125" style="137" customWidth="1"/>
    <col min="13203" max="13203" width="15.140625" style="137" bestFit="1" customWidth="1"/>
    <col min="13204" max="13204" width="12.85546875" style="137" bestFit="1" customWidth="1"/>
    <col min="13205" max="13205" width="15.28515625" style="137" bestFit="1" customWidth="1"/>
    <col min="13206" max="13206" width="14.85546875" style="137" bestFit="1" customWidth="1"/>
    <col min="13207" max="13208" width="17.5703125" style="137" bestFit="1" customWidth="1"/>
    <col min="13209" max="13209" width="11.140625" style="137" bestFit="1" customWidth="1"/>
    <col min="13210" max="13210" width="13.42578125" style="137" customWidth="1"/>
    <col min="13211" max="13211" width="17.7109375" style="137" bestFit="1" customWidth="1"/>
    <col min="13212" max="13212" width="17.5703125" style="137" bestFit="1" customWidth="1"/>
    <col min="13213" max="13213" width="18" style="137" bestFit="1" customWidth="1"/>
    <col min="13214" max="13216" width="12.85546875" style="137" bestFit="1" customWidth="1"/>
    <col min="13217" max="13217" width="13.85546875" style="137" bestFit="1" customWidth="1"/>
    <col min="13218" max="13219" width="12.85546875" style="137" bestFit="1" customWidth="1"/>
    <col min="13220" max="13220" width="11" style="137" bestFit="1" customWidth="1"/>
    <col min="13221" max="13221" width="13.85546875" style="137" bestFit="1" customWidth="1"/>
    <col min="13222" max="13222" width="14.85546875" style="137" bestFit="1" customWidth="1"/>
    <col min="13223" max="13223" width="17.7109375" style="137" bestFit="1" customWidth="1"/>
    <col min="13224" max="13224" width="15.140625" style="137" bestFit="1" customWidth="1"/>
    <col min="13225" max="13225" width="16.7109375" style="137" bestFit="1" customWidth="1"/>
    <col min="13226" max="13226" width="15.7109375" style="137" bestFit="1" customWidth="1"/>
    <col min="13227" max="13227" width="17.7109375" style="137" bestFit="1" customWidth="1"/>
    <col min="13228" max="13228" width="15.7109375" style="137" bestFit="1" customWidth="1"/>
    <col min="13229" max="13229" width="18" style="137" bestFit="1" customWidth="1"/>
    <col min="13230" max="13230" width="13.140625" style="137" bestFit="1" customWidth="1"/>
    <col min="13231" max="13231" width="17.7109375" style="137" bestFit="1" customWidth="1"/>
    <col min="13232" max="13232" width="15.140625" style="137" bestFit="1" customWidth="1"/>
    <col min="13233" max="13233" width="18" style="137" bestFit="1" customWidth="1"/>
    <col min="13234" max="13234" width="15.7109375" style="137" bestFit="1" customWidth="1"/>
    <col min="13235" max="13236" width="15.140625" style="137" bestFit="1" customWidth="1"/>
    <col min="13237" max="13237" width="15.7109375" style="137" bestFit="1" customWidth="1"/>
    <col min="13238" max="13238" width="12.85546875" style="137" customWidth="1"/>
    <col min="13239" max="13239" width="17.7109375" style="137" bestFit="1" customWidth="1"/>
    <col min="13240" max="13240" width="15.85546875" style="137" bestFit="1" customWidth="1"/>
    <col min="13241" max="13241" width="18" style="137" bestFit="1" customWidth="1"/>
    <col min="13242" max="13242" width="10.5703125" style="137" bestFit="1" customWidth="1"/>
    <col min="13243" max="13243" width="17.7109375" style="137" bestFit="1" customWidth="1"/>
    <col min="13244" max="13244" width="15.140625" style="137" bestFit="1" customWidth="1"/>
    <col min="13245" max="13245" width="18" style="137" bestFit="1" customWidth="1"/>
    <col min="13246" max="13246" width="15.7109375" style="137" bestFit="1" customWidth="1"/>
    <col min="13247" max="13247" width="17.7109375" style="137" bestFit="1" customWidth="1"/>
    <col min="13248" max="13248" width="15.7109375" style="137" bestFit="1" customWidth="1"/>
    <col min="13249" max="13249" width="18" style="137" bestFit="1" customWidth="1"/>
    <col min="13250" max="13250" width="12.85546875" style="137" bestFit="1" customWidth="1"/>
    <col min="13251" max="13251" width="12.42578125" style="137" bestFit="1" customWidth="1"/>
    <col min="13252" max="13252" width="10.7109375" style="137" bestFit="1" customWidth="1"/>
    <col min="13253" max="13253" width="10.140625" style="137" customWidth="1"/>
    <col min="13254" max="13254" width="13.140625" style="137" bestFit="1" customWidth="1"/>
    <col min="13255" max="13258" width="0" style="137" hidden="1" customWidth="1"/>
    <col min="13259" max="13259" width="15.140625" style="137" bestFit="1" customWidth="1"/>
    <col min="13260" max="13260" width="13" style="137" bestFit="1" customWidth="1"/>
    <col min="13261" max="13261" width="15.28515625" style="137" bestFit="1" customWidth="1"/>
    <col min="13262" max="13262" width="12.85546875" style="137" bestFit="1" customWidth="1"/>
    <col min="13263" max="13266" width="0" style="137" hidden="1" customWidth="1"/>
    <col min="13267" max="13268" width="17.7109375" style="137" bestFit="1" customWidth="1"/>
    <col min="13269" max="13269" width="18.85546875" style="137" bestFit="1" customWidth="1"/>
    <col min="13270" max="13270" width="12.85546875" style="137" bestFit="1" customWidth="1"/>
    <col min="13271" max="13271" width="17.7109375" style="137" bestFit="1" customWidth="1"/>
    <col min="13272" max="13272" width="12.5703125" style="137" bestFit="1" customWidth="1"/>
    <col min="13273" max="13273" width="18" style="137" bestFit="1" customWidth="1"/>
    <col min="13274" max="13274" width="13" style="137" customWidth="1"/>
    <col min="13275" max="13275" width="15.140625" style="137" bestFit="1" customWidth="1"/>
    <col min="13276" max="13276" width="13" style="137" bestFit="1" customWidth="1"/>
    <col min="13277" max="13277" width="16.7109375" style="137" bestFit="1" customWidth="1"/>
    <col min="13278" max="13278" width="13.140625" style="137" bestFit="1" customWidth="1"/>
    <col min="13279" max="13281" width="12.140625" style="137" customWidth="1"/>
    <col min="13282" max="13283" width="14" style="137" customWidth="1"/>
    <col min="13284" max="13284" width="26.28515625" style="137" customWidth="1"/>
    <col min="13285" max="13285" width="15.42578125" style="137" bestFit="1" customWidth="1"/>
    <col min="13286" max="13286" width="11.140625" style="137" bestFit="1" customWidth="1"/>
    <col min="13287" max="13287" width="9.140625" style="137"/>
    <col min="13288" max="13288" width="9.28515625" style="137" bestFit="1" customWidth="1"/>
    <col min="13289" max="13436" width="9.140625" style="137"/>
    <col min="13437" max="13437" width="6" style="137" bestFit="1" customWidth="1"/>
    <col min="13438" max="13438" width="23.7109375" style="137" customWidth="1"/>
    <col min="13439" max="13439" width="19.5703125" style="137" bestFit="1" customWidth="1"/>
    <col min="13440" max="13440" width="19.7109375" style="137" bestFit="1" customWidth="1"/>
    <col min="13441" max="13441" width="18.85546875" style="137" bestFit="1" customWidth="1"/>
    <col min="13442" max="13442" width="12.85546875" style="137" bestFit="1" customWidth="1"/>
    <col min="13443" max="13443" width="17.7109375" style="137" bestFit="1" customWidth="1"/>
    <col min="13444" max="13444" width="17.5703125" style="137" bestFit="1" customWidth="1"/>
    <col min="13445" max="13445" width="18.85546875" style="137" bestFit="1" customWidth="1"/>
    <col min="13446" max="13446" width="12.42578125" style="137" bestFit="1" customWidth="1"/>
    <col min="13447" max="13447" width="15.85546875" style="137" bestFit="1" customWidth="1"/>
    <col min="13448" max="13448" width="17.7109375" style="137" bestFit="1" customWidth="1"/>
    <col min="13449" max="13449" width="18" style="137" bestFit="1" customWidth="1"/>
    <col min="13450" max="13450" width="13.5703125" style="137" customWidth="1"/>
    <col min="13451" max="13451" width="15.85546875" style="137" bestFit="1" customWidth="1"/>
    <col min="13452" max="13452" width="15.140625" style="137" bestFit="1" customWidth="1"/>
    <col min="13453" max="13453" width="18" style="137" bestFit="1" customWidth="1"/>
    <col min="13454" max="13454" width="13.140625" style="137" bestFit="1" customWidth="1"/>
    <col min="13455" max="13455" width="17.7109375" style="137" bestFit="1" customWidth="1"/>
    <col min="13456" max="13456" width="15.85546875" style="137" customWidth="1"/>
    <col min="13457" max="13457" width="18" style="137" bestFit="1" customWidth="1"/>
    <col min="13458" max="13458" width="13.5703125" style="137" customWidth="1"/>
    <col min="13459" max="13459" width="15.140625" style="137" bestFit="1" customWidth="1"/>
    <col min="13460" max="13460" width="12.85546875" style="137" bestFit="1" customWidth="1"/>
    <col min="13461" max="13461" width="15.28515625" style="137" bestFit="1" customWidth="1"/>
    <col min="13462" max="13462" width="14.85546875" style="137" bestFit="1" customWidth="1"/>
    <col min="13463" max="13464" width="17.5703125" style="137" bestFit="1" customWidth="1"/>
    <col min="13465" max="13465" width="11.140625" style="137" bestFit="1" customWidth="1"/>
    <col min="13466" max="13466" width="13.42578125" style="137" customWidth="1"/>
    <col min="13467" max="13467" width="17.7109375" style="137" bestFit="1" customWidth="1"/>
    <col min="13468" max="13468" width="17.5703125" style="137" bestFit="1" customWidth="1"/>
    <col min="13469" max="13469" width="18" style="137" bestFit="1" customWidth="1"/>
    <col min="13470" max="13472" width="12.85546875" style="137" bestFit="1" customWidth="1"/>
    <col min="13473" max="13473" width="13.85546875" style="137" bestFit="1" customWidth="1"/>
    <col min="13474" max="13475" width="12.85546875" style="137" bestFit="1" customWidth="1"/>
    <col min="13476" max="13476" width="11" style="137" bestFit="1" customWidth="1"/>
    <col min="13477" max="13477" width="13.85546875" style="137" bestFit="1" customWidth="1"/>
    <col min="13478" max="13478" width="14.85546875" style="137" bestFit="1" customWidth="1"/>
    <col min="13479" max="13479" width="17.7109375" style="137" bestFit="1" customWidth="1"/>
    <col min="13480" max="13480" width="15.140625" style="137" bestFit="1" customWidth="1"/>
    <col min="13481" max="13481" width="16.7109375" style="137" bestFit="1" customWidth="1"/>
    <col min="13482" max="13482" width="15.7109375" style="137" bestFit="1" customWidth="1"/>
    <col min="13483" max="13483" width="17.7109375" style="137" bestFit="1" customWidth="1"/>
    <col min="13484" max="13484" width="15.7109375" style="137" bestFit="1" customWidth="1"/>
    <col min="13485" max="13485" width="18" style="137" bestFit="1" customWidth="1"/>
    <col min="13486" max="13486" width="13.140625" style="137" bestFit="1" customWidth="1"/>
    <col min="13487" max="13487" width="17.7109375" style="137" bestFit="1" customWidth="1"/>
    <col min="13488" max="13488" width="15.140625" style="137" bestFit="1" customWidth="1"/>
    <col min="13489" max="13489" width="18" style="137" bestFit="1" customWidth="1"/>
    <col min="13490" max="13490" width="15.7109375" style="137" bestFit="1" customWidth="1"/>
    <col min="13491" max="13492" width="15.140625" style="137" bestFit="1" customWidth="1"/>
    <col min="13493" max="13493" width="15.7109375" style="137" bestFit="1" customWidth="1"/>
    <col min="13494" max="13494" width="12.85546875" style="137" customWidth="1"/>
    <col min="13495" max="13495" width="17.7109375" style="137" bestFit="1" customWidth="1"/>
    <col min="13496" max="13496" width="15.85546875" style="137" bestFit="1" customWidth="1"/>
    <col min="13497" max="13497" width="18" style="137" bestFit="1" customWidth="1"/>
    <col min="13498" max="13498" width="10.5703125" style="137" bestFit="1" customWidth="1"/>
    <col min="13499" max="13499" width="17.7109375" style="137" bestFit="1" customWidth="1"/>
    <col min="13500" max="13500" width="15.140625" style="137" bestFit="1" customWidth="1"/>
    <col min="13501" max="13501" width="18" style="137" bestFit="1" customWidth="1"/>
    <col min="13502" max="13502" width="15.7109375" style="137" bestFit="1" customWidth="1"/>
    <col min="13503" max="13503" width="17.7109375" style="137" bestFit="1" customWidth="1"/>
    <col min="13504" max="13504" width="15.7109375" style="137" bestFit="1" customWidth="1"/>
    <col min="13505" max="13505" width="18" style="137" bestFit="1" customWidth="1"/>
    <col min="13506" max="13506" width="12.85546875" style="137" bestFit="1" customWidth="1"/>
    <col min="13507" max="13507" width="12.42578125" style="137" bestFit="1" customWidth="1"/>
    <col min="13508" max="13508" width="10.7109375" style="137" bestFit="1" customWidth="1"/>
    <col min="13509" max="13509" width="10.140625" style="137" customWidth="1"/>
    <col min="13510" max="13510" width="13.140625" style="137" bestFit="1" customWidth="1"/>
    <col min="13511" max="13514" width="0" style="137" hidden="1" customWidth="1"/>
    <col min="13515" max="13515" width="15.140625" style="137" bestFit="1" customWidth="1"/>
    <col min="13516" max="13516" width="13" style="137" bestFit="1" customWidth="1"/>
    <col min="13517" max="13517" width="15.28515625" style="137" bestFit="1" customWidth="1"/>
    <col min="13518" max="13518" width="12.85546875" style="137" bestFit="1" customWidth="1"/>
    <col min="13519" max="13522" width="0" style="137" hidden="1" customWidth="1"/>
    <col min="13523" max="13524" width="17.7109375" style="137" bestFit="1" customWidth="1"/>
    <col min="13525" max="13525" width="18.85546875" style="137" bestFit="1" customWidth="1"/>
    <col min="13526" max="13526" width="12.85546875" style="137" bestFit="1" customWidth="1"/>
    <col min="13527" max="13527" width="17.7109375" style="137" bestFit="1" customWidth="1"/>
    <col min="13528" max="13528" width="12.5703125" style="137" bestFit="1" customWidth="1"/>
    <col min="13529" max="13529" width="18" style="137" bestFit="1" customWidth="1"/>
    <col min="13530" max="13530" width="13" style="137" customWidth="1"/>
    <col min="13531" max="13531" width="15.140625" style="137" bestFit="1" customWidth="1"/>
    <col min="13532" max="13532" width="13" style="137" bestFit="1" customWidth="1"/>
    <col min="13533" max="13533" width="16.7109375" style="137" bestFit="1" customWidth="1"/>
    <col min="13534" max="13534" width="13.140625" style="137" bestFit="1" customWidth="1"/>
    <col min="13535" max="13537" width="12.140625" style="137" customWidth="1"/>
    <col min="13538" max="13539" width="14" style="137" customWidth="1"/>
    <col min="13540" max="13540" width="26.28515625" style="137" customWidth="1"/>
    <col min="13541" max="13541" width="15.42578125" style="137" bestFit="1" customWidth="1"/>
    <col min="13542" max="13542" width="11.140625" style="137" bestFit="1" customWidth="1"/>
    <col min="13543" max="13543" width="9.140625" style="137"/>
    <col min="13544" max="13544" width="9.28515625" style="137" bestFit="1" customWidth="1"/>
    <col min="13545" max="13692" width="9.140625" style="137"/>
    <col min="13693" max="13693" width="6" style="137" bestFit="1" customWidth="1"/>
    <col min="13694" max="13694" width="23.7109375" style="137" customWidth="1"/>
    <col min="13695" max="13695" width="19.5703125" style="137" bestFit="1" customWidth="1"/>
    <col min="13696" max="13696" width="19.7109375" style="137" bestFit="1" customWidth="1"/>
    <col min="13697" max="13697" width="18.85546875" style="137" bestFit="1" customWidth="1"/>
    <col min="13698" max="13698" width="12.85546875" style="137" bestFit="1" customWidth="1"/>
    <col min="13699" max="13699" width="17.7109375" style="137" bestFit="1" customWidth="1"/>
    <col min="13700" max="13700" width="17.5703125" style="137" bestFit="1" customWidth="1"/>
    <col min="13701" max="13701" width="18.85546875" style="137" bestFit="1" customWidth="1"/>
    <col min="13702" max="13702" width="12.42578125" style="137" bestFit="1" customWidth="1"/>
    <col min="13703" max="13703" width="15.85546875" style="137" bestFit="1" customWidth="1"/>
    <col min="13704" max="13704" width="17.7109375" style="137" bestFit="1" customWidth="1"/>
    <col min="13705" max="13705" width="18" style="137" bestFit="1" customWidth="1"/>
    <col min="13706" max="13706" width="13.5703125" style="137" customWidth="1"/>
    <col min="13707" max="13707" width="15.85546875" style="137" bestFit="1" customWidth="1"/>
    <col min="13708" max="13708" width="15.140625" style="137" bestFit="1" customWidth="1"/>
    <col min="13709" max="13709" width="18" style="137" bestFit="1" customWidth="1"/>
    <col min="13710" max="13710" width="13.140625" style="137" bestFit="1" customWidth="1"/>
    <col min="13711" max="13711" width="17.7109375" style="137" bestFit="1" customWidth="1"/>
    <col min="13712" max="13712" width="15.85546875" style="137" customWidth="1"/>
    <col min="13713" max="13713" width="18" style="137" bestFit="1" customWidth="1"/>
    <col min="13714" max="13714" width="13.5703125" style="137" customWidth="1"/>
    <col min="13715" max="13715" width="15.140625" style="137" bestFit="1" customWidth="1"/>
    <col min="13716" max="13716" width="12.85546875" style="137" bestFit="1" customWidth="1"/>
    <col min="13717" max="13717" width="15.28515625" style="137" bestFit="1" customWidth="1"/>
    <col min="13718" max="13718" width="14.85546875" style="137" bestFit="1" customWidth="1"/>
    <col min="13719" max="13720" width="17.5703125" style="137" bestFit="1" customWidth="1"/>
    <col min="13721" max="13721" width="11.140625" style="137" bestFit="1" customWidth="1"/>
    <col min="13722" max="13722" width="13.42578125" style="137" customWidth="1"/>
    <col min="13723" max="13723" width="17.7109375" style="137" bestFit="1" customWidth="1"/>
    <col min="13724" max="13724" width="17.5703125" style="137" bestFit="1" customWidth="1"/>
    <col min="13725" max="13725" width="18" style="137" bestFit="1" customWidth="1"/>
    <col min="13726" max="13728" width="12.85546875" style="137" bestFit="1" customWidth="1"/>
    <col min="13729" max="13729" width="13.85546875" style="137" bestFit="1" customWidth="1"/>
    <col min="13730" max="13731" width="12.85546875" style="137" bestFit="1" customWidth="1"/>
    <col min="13732" max="13732" width="11" style="137" bestFit="1" customWidth="1"/>
    <col min="13733" max="13733" width="13.85546875" style="137" bestFit="1" customWidth="1"/>
    <col min="13734" max="13734" width="14.85546875" style="137" bestFit="1" customWidth="1"/>
    <col min="13735" max="13735" width="17.7109375" style="137" bestFit="1" customWidth="1"/>
    <col min="13736" max="13736" width="15.140625" style="137" bestFit="1" customWidth="1"/>
    <col min="13737" max="13737" width="16.7109375" style="137" bestFit="1" customWidth="1"/>
    <col min="13738" max="13738" width="15.7109375" style="137" bestFit="1" customWidth="1"/>
    <col min="13739" max="13739" width="17.7109375" style="137" bestFit="1" customWidth="1"/>
    <col min="13740" max="13740" width="15.7109375" style="137" bestFit="1" customWidth="1"/>
    <col min="13741" max="13741" width="18" style="137" bestFit="1" customWidth="1"/>
    <col min="13742" max="13742" width="13.140625" style="137" bestFit="1" customWidth="1"/>
    <col min="13743" max="13743" width="17.7109375" style="137" bestFit="1" customWidth="1"/>
    <col min="13744" max="13744" width="15.140625" style="137" bestFit="1" customWidth="1"/>
    <col min="13745" max="13745" width="18" style="137" bestFit="1" customWidth="1"/>
    <col min="13746" max="13746" width="15.7109375" style="137" bestFit="1" customWidth="1"/>
    <col min="13747" max="13748" width="15.140625" style="137" bestFit="1" customWidth="1"/>
    <col min="13749" max="13749" width="15.7109375" style="137" bestFit="1" customWidth="1"/>
    <col min="13750" max="13750" width="12.85546875" style="137" customWidth="1"/>
    <col min="13751" max="13751" width="17.7109375" style="137" bestFit="1" customWidth="1"/>
    <col min="13752" max="13752" width="15.85546875" style="137" bestFit="1" customWidth="1"/>
    <col min="13753" max="13753" width="18" style="137" bestFit="1" customWidth="1"/>
    <col min="13754" max="13754" width="10.5703125" style="137" bestFit="1" customWidth="1"/>
    <col min="13755" max="13755" width="17.7109375" style="137" bestFit="1" customWidth="1"/>
    <col min="13756" max="13756" width="15.140625" style="137" bestFit="1" customWidth="1"/>
    <col min="13757" max="13757" width="18" style="137" bestFit="1" customWidth="1"/>
    <col min="13758" max="13758" width="15.7109375" style="137" bestFit="1" customWidth="1"/>
    <col min="13759" max="13759" width="17.7109375" style="137" bestFit="1" customWidth="1"/>
    <col min="13760" max="13760" width="15.7109375" style="137" bestFit="1" customWidth="1"/>
    <col min="13761" max="13761" width="18" style="137" bestFit="1" customWidth="1"/>
    <col min="13762" max="13762" width="12.85546875" style="137" bestFit="1" customWidth="1"/>
    <col min="13763" max="13763" width="12.42578125" style="137" bestFit="1" customWidth="1"/>
    <col min="13764" max="13764" width="10.7109375" style="137" bestFit="1" customWidth="1"/>
    <col min="13765" max="13765" width="10.140625" style="137" customWidth="1"/>
    <col min="13766" max="13766" width="13.140625" style="137" bestFit="1" customWidth="1"/>
    <col min="13767" max="13770" width="0" style="137" hidden="1" customWidth="1"/>
    <col min="13771" max="13771" width="15.140625" style="137" bestFit="1" customWidth="1"/>
    <col min="13772" max="13772" width="13" style="137" bestFit="1" customWidth="1"/>
    <col min="13773" max="13773" width="15.28515625" style="137" bestFit="1" customWidth="1"/>
    <col min="13774" max="13774" width="12.85546875" style="137" bestFit="1" customWidth="1"/>
    <col min="13775" max="13778" width="0" style="137" hidden="1" customWidth="1"/>
    <col min="13779" max="13780" width="17.7109375" style="137" bestFit="1" customWidth="1"/>
    <col min="13781" max="13781" width="18.85546875" style="137" bestFit="1" customWidth="1"/>
    <col min="13782" max="13782" width="12.85546875" style="137" bestFit="1" customWidth="1"/>
    <col min="13783" max="13783" width="17.7109375" style="137" bestFit="1" customWidth="1"/>
    <col min="13784" max="13784" width="12.5703125" style="137" bestFit="1" customWidth="1"/>
    <col min="13785" max="13785" width="18" style="137" bestFit="1" customWidth="1"/>
    <col min="13786" max="13786" width="13" style="137" customWidth="1"/>
    <col min="13787" max="13787" width="15.140625" style="137" bestFit="1" customWidth="1"/>
    <col min="13788" max="13788" width="13" style="137" bestFit="1" customWidth="1"/>
    <col min="13789" max="13789" width="16.7109375" style="137" bestFit="1" customWidth="1"/>
    <col min="13790" max="13790" width="13.140625" style="137" bestFit="1" customWidth="1"/>
    <col min="13791" max="13793" width="12.140625" style="137" customWidth="1"/>
    <col min="13794" max="13795" width="14" style="137" customWidth="1"/>
    <col min="13796" max="13796" width="26.28515625" style="137" customWidth="1"/>
    <col min="13797" max="13797" width="15.42578125" style="137" bestFit="1" customWidth="1"/>
    <col min="13798" max="13798" width="11.140625" style="137" bestFit="1" customWidth="1"/>
    <col min="13799" max="13799" width="9.140625" style="137"/>
    <col min="13800" max="13800" width="9.28515625" style="137" bestFit="1" customWidth="1"/>
    <col min="13801" max="13948" width="9.140625" style="137"/>
    <col min="13949" max="13949" width="6" style="137" bestFit="1" customWidth="1"/>
    <col min="13950" max="13950" width="23.7109375" style="137" customWidth="1"/>
    <col min="13951" max="13951" width="19.5703125" style="137" bestFit="1" customWidth="1"/>
    <col min="13952" max="13952" width="19.7109375" style="137" bestFit="1" customWidth="1"/>
    <col min="13953" max="13953" width="18.85546875" style="137" bestFit="1" customWidth="1"/>
    <col min="13954" max="13954" width="12.85546875" style="137" bestFit="1" customWidth="1"/>
    <col min="13955" max="13955" width="17.7109375" style="137" bestFit="1" customWidth="1"/>
    <col min="13956" max="13956" width="17.5703125" style="137" bestFit="1" customWidth="1"/>
    <col min="13957" max="13957" width="18.85546875" style="137" bestFit="1" customWidth="1"/>
    <col min="13958" max="13958" width="12.42578125" style="137" bestFit="1" customWidth="1"/>
    <col min="13959" max="13959" width="15.85546875" style="137" bestFit="1" customWidth="1"/>
    <col min="13960" max="13960" width="17.7109375" style="137" bestFit="1" customWidth="1"/>
    <col min="13961" max="13961" width="18" style="137" bestFit="1" customWidth="1"/>
    <col min="13962" max="13962" width="13.5703125" style="137" customWidth="1"/>
    <col min="13963" max="13963" width="15.85546875" style="137" bestFit="1" customWidth="1"/>
    <col min="13964" max="13964" width="15.140625" style="137" bestFit="1" customWidth="1"/>
    <col min="13965" max="13965" width="18" style="137" bestFit="1" customWidth="1"/>
    <col min="13966" max="13966" width="13.140625" style="137" bestFit="1" customWidth="1"/>
    <col min="13967" max="13967" width="17.7109375" style="137" bestFit="1" customWidth="1"/>
    <col min="13968" max="13968" width="15.85546875" style="137" customWidth="1"/>
    <col min="13969" max="13969" width="18" style="137" bestFit="1" customWidth="1"/>
    <col min="13970" max="13970" width="13.5703125" style="137" customWidth="1"/>
    <col min="13971" max="13971" width="15.140625" style="137" bestFit="1" customWidth="1"/>
    <col min="13972" max="13972" width="12.85546875" style="137" bestFit="1" customWidth="1"/>
    <col min="13973" max="13973" width="15.28515625" style="137" bestFit="1" customWidth="1"/>
    <col min="13974" max="13974" width="14.85546875" style="137" bestFit="1" customWidth="1"/>
    <col min="13975" max="13976" width="17.5703125" style="137" bestFit="1" customWidth="1"/>
    <col min="13977" max="13977" width="11.140625" style="137" bestFit="1" customWidth="1"/>
    <col min="13978" max="13978" width="13.42578125" style="137" customWidth="1"/>
    <col min="13979" max="13979" width="17.7109375" style="137" bestFit="1" customWidth="1"/>
    <col min="13980" max="13980" width="17.5703125" style="137" bestFit="1" customWidth="1"/>
    <col min="13981" max="13981" width="18" style="137" bestFit="1" customWidth="1"/>
    <col min="13982" max="13984" width="12.85546875" style="137" bestFit="1" customWidth="1"/>
    <col min="13985" max="13985" width="13.85546875" style="137" bestFit="1" customWidth="1"/>
    <col min="13986" max="13987" width="12.85546875" style="137" bestFit="1" customWidth="1"/>
    <col min="13988" max="13988" width="11" style="137" bestFit="1" customWidth="1"/>
    <col min="13989" max="13989" width="13.85546875" style="137" bestFit="1" customWidth="1"/>
    <col min="13990" max="13990" width="14.85546875" style="137" bestFit="1" customWidth="1"/>
    <col min="13991" max="13991" width="17.7109375" style="137" bestFit="1" customWidth="1"/>
    <col min="13992" max="13992" width="15.140625" style="137" bestFit="1" customWidth="1"/>
    <col min="13993" max="13993" width="16.7109375" style="137" bestFit="1" customWidth="1"/>
    <col min="13994" max="13994" width="15.7109375" style="137" bestFit="1" customWidth="1"/>
    <col min="13995" max="13995" width="17.7109375" style="137" bestFit="1" customWidth="1"/>
    <col min="13996" max="13996" width="15.7109375" style="137" bestFit="1" customWidth="1"/>
    <col min="13997" max="13997" width="18" style="137" bestFit="1" customWidth="1"/>
    <col min="13998" max="13998" width="13.140625" style="137" bestFit="1" customWidth="1"/>
    <col min="13999" max="13999" width="17.7109375" style="137" bestFit="1" customWidth="1"/>
    <col min="14000" max="14000" width="15.140625" style="137" bestFit="1" customWidth="1"/>
    <col min="14001" max="14001" width="18" style="137" bestFit="1" customWidth="1"/>
    <col min="14002" max="14002" width="15.7109375" style="137" bestFit="1" customWidth="1"/>
    <col min="14003" max="14004" width="15.140625" style="137" bestFit="1" customWidth="1"/>
    <col min="14005" max="14005" width="15.7109375" style="137" bestFit="1" customWidth="1"/>
    <col min="14006" max="14006" width="12.85546875" style="137" customWidth="1"/>
    <col min="14007" max="14007" width="17.7109375" style="137" bestFit="1" customWidth="1"/>
    <col min="14008" max="14008" width="15.85546875" style="137" bestFit="1" customWidth="1"/>
    <col min="14009" max="14009" width="18" style="137" bestFit="1" customWidth="1"/>
    <col min="14010" max="14010" width="10.5703125" style="137" bestFit="1" customWidth="1"/>
    <col min="14011" max="14011" width="17.7109375" style="137" bestFit="1" customWidth="1"/>
    <col min="14012" max="14012" width="15.140625" style="137" bestFit="1" customWidth="1"/>
    <col min="14013" max="14013" width="18" style="137" bestFit="1" customWidth="1"/>
    <col min="14014" max="14014" width="15.7109375" style="137" bestFit="1" customWidth="1"/>
    <col min="14015" max="14015" width="17.7109375" style="137" bestFit="1" customWidth="1"/>
    <col min="14016" max="14016" width="15.7109375" style="137" bestFit="1" customWidth="1"/>
    <col min="14017" max="14017" width="18" style="137" bestFit="1" customWidth="1"/>
    <col min="14018" max="14018" width="12.85546875" style="137" bestFit="1" customWidth="1"/>
    <col min="14019" max="14019" width="12.42578125" style="137" bestFit="1" customWidth="1"/>
    <col min="14020" max="14020" width="10.7109375" style="137" bestFit="1" customWidth="1"/>
    <col min="14021" max="14021" width="10.140625" style="137" customWidth="1"/>
    <col min="14022" max="14022" width="13.140625" style="137" bestFit="1" customWidth="1"/>
    <col min="14023" max="14026" width="0" style="137" hidden="1" customWidth="1"/>
    <col min="14027" max="14027" width="15.140625" style="137" bestFit="1" customWidth="1"/>
    <col min="14028" max="14028" width="13" style="137" bestFit="1" customWidth="1"/>
    <col min="14029" max="14029" width="15.28515625" style="137" bestFit="1" customWidth="1"/>
    <col min="14030" max="14030" width="12.85546875" style="137" bestFit="1" customWidth="1"/>
    <col min="14031" max="14034" width="0" style="137" hidden="1" customWidth="1"/>
    <col min="14035" max="14036" width="17.7109375" style="137" bestFit="1" customWidth="1"/>
    <col min="14037" max="14037" width="18.85546875" style="137" bestFit="1" customWidth="1"/>
    <col min="14038" max="14038" width="12.85546875" style="137" bestFit="1" customWidth="1"/>
    <col min="14039" max="14039" width="17.7109375" style="137" bestFit="1" customWidth="1"/>
    <col min="14040" max="14040" width="12.5703125" style="137" bestFit="1" customWidth="1"/>
    <col min="14041" max="14041" width="18" style="137" bestFit="1" customWidth="1"/>
    <col min="14042" max="14042" width="13" style="137" customWidth="1"/>
    <col min="14043" max="14043" width="15.140625" style="137" bestFit="1" customWidth="1"/>
    <col min="14044" max="14044" width="13" style="137" bestFit="1" customWidth="1"/>
    <col min="14045" max="14045" width="16.7109375" style="137" bestFit="1" customWidth="1"/>
    <col min="14046" max="14046" width="13.140625" style="137" bestFit="1" customWidth="1"/>
    <col min="14047" max="14049" width="12.140625" style="137" customWidth="1"/>
    <col min="14050" max="14051" width="14" style="137" customWidth="1"/>
    <col min="14052" max="14052" width="26.28515625" style="137" customWidth="1"/>
    <col min="14053" max="14053" width="15.42578125" style="137" bestFit="1" customWidth="1"/>
    <col min="14054" max="14054" width="11.140625" style="137" bestFit="1" customWidth="1"/>
    <col min="14055" max="14055" width="9.140625" style="137"/>
    <col min="14056" max="14056" width="9.28515625" style="137" bestFit="1" customWidth="1"/>
    <col min="14057" max="14204" width="9.140625" style="137"/>
    <col min="14205" max="14205" width="6" style="137" bestFit="1" customWidth="1"/>
    <col min="14206" max="14206" width="23.7109375" style="137" customWidth="1"/>
    <col min="14207" max="14207" width="19.5703125" style="137" bestFit="1" customWidth="1"/>
    <col min="14208" max="14208" width="19.7109375" style="137" bestFit="1" customWidth="1"/>
    <col min="14209" max="14209" width="18.85546875" style="137" bestFit="1" customWidth="1"/>
    <col min="14210" max="14210" width="12.85546875" style="137" bestFit="1" customWidth="1"/>
    <col min="14211" max="14211" width="17.7109375" style="137" bestFit="1" customWidth="1"/>
    <col min="14212" max="14212" width="17.5703125" style="137" bestFit="1" customWidth="1"/>
    <col min="14213" max="14213" width="18.85546875" style="137" bestFit="1" customWidth="1"/>
    <col min="14214" max="14214" width="12.42578125" style="137" bestFit="1" customWidth="1"/>
    <col min="14215" max="14215" width="15.85546875" style="137" bestFit="1" customWidth="1"/>
    <col min="14216" max="14216" width="17.7109375" style="137" bestFit="1" customWidth="1"/>
    <col min="14217" max="14217" width="18" style="137" bestFit="1" customWidth="1"/>
    <col min="14218" max="14218" width="13.5703125" style="137" customWidth="1"/>
    <col min="14219" max="14219" width="15.85546875" style="137" bestFit="1" customWidth="1"/>
    <col min="14220" max="14220" width="15.140625" style="137" bestFit="1" customWidth="1"/>
    <col min="14221" max="14221" width="18" style="137" bestFit="1" customWidth="1"/>
    <col min="14222" max="14222" width="13.140625" style="137" bestFit="1" customWidth="1"/>
    <col min="14223" max="14223" width="17.7109375" style="137" bestFit="1" customWidth="1"/>
    <col min="14224" max="14224" width="15.85546875" style="137" customWidth="1"/>
    <col min="14225" max="14225" width="18" style="137" bestFit="1" customWidth="1"/>
    <col min="14226" max="14226" width="13.5703125" style="137" customWidth="1"/>
    <col min="14227" max="14227" width="15.140625" style="137" bestFit="1" customWidth="1"/>
    <col min="14228" max="14228" width="12.85546875" style="137" bestFit="1" customWidth="1"/>
    <col min="14229" max="14229" width="15.28515625" style="137" bestFit="1" customWidth="1"/>
    <col min="14230" max="14230" width="14.85546875" style="137" bestFit="1" customWidth="1"/>
    <col min="14231" max="14232" width="17.5703125" style="137" bestFit="1" customWidth="1"/>
    <col min="14233" max="14233" width="11.140625" style="137" bestFit="1" customWidth="1"/>
    <col min="14234" max="14234" width="13.42578125" style="137" customWidth="1"/>
    <col min="14235" max="14235" width="17.7109375" style="137" bestFit="1" customWidth="1"/>
    <col min="14236" max="14236" width="17.5703125" style="137" bestFit="1" customWidth="1"/>
    <col min="14237" max="14237" width="18" style="137" bestFit="1" customWidth="1"/>
    <col min="14238" max="14240" width="12.85546875" style="137" bestFit="1" customWidth="1"/>
    <col min="14241" max="14241" width="13.85546875" style="137" bestFit="1" customWidth="1"/>
    <col min="14242" max="14243" width="12.85546875" style="137" bestFit="1" customWidth="1"/>
    <col min="14244" max="14244" width="11" style="137" bestFit="1" customWidth="1"/>
    <col min="14245" max="14245" width="13.85546875" style="137" bestFit="1" customWidth="1"/>
    <col min="14246" max="14246" width="14.85546875" style="137" bestFit="1" customWidth="1"/>
    <col min="14247" max="14247" width="17.7109375" style="137" bestFit="1" customWidth="1"/>
    <col min="14248" max="14248" width="15.140625" style="137" bestFit="1" customWidth="1"/>
    <col min="14249" max="14249" width="16.7109375" style="137" bestFit="1" customWidth="1"/>
    <col min="14250" max="14250" width="15.7109375" style="137" bestFit="1" customWidth="1"/>
    <col min="14251" max="14251" width="17.7109375" style="137" bestFit="1" customWidth="1"/>
    <col min="14252" max="14252" width="15.7109375" style="137" bestFit="1" customWidth="1"/>
    <col min="14253" max="14253" width="18" style="137" bestFit="1" customWidth="1"/>
    <col min="14254" max="14254" width="13.140625" style="137" bestFit="1" customWidth="1"/>
    <col min="14255" max="14255" width="17.7109375" style="137" bestFit="1" customWidth="1"/>
    <col min="14256" max="14256" width="15.140625" style="137" bestFit="1" customWidth="1"/>
    <col min="14257" max="14257" width="18" style="137" bestFit="1" customWidth="1"/>
    <col min="14258" max="14258" width="15.7109375" style="137" bestFit="1" customWidth="1"/>
    <col min="14259" max="14260" width="15.140625" style="137" bestFit="1" customWidth="1"/>
    <col min="14261" max="14261" width="15.7109375" style="137" bestFit="1" customWidth="1"/>
    <col min="14262" max="14262" width="12.85546875" style="137" customWidth="1"/>
    <col min="14263" max="14263" width="17.7109375" style="137" bestFit="1" customWidth="1"/>
    <col min="14264" max="14264" width="15.85546875" style="137" bestFit="1" customWidth="1"/>
    <col min="14265" max="14265" width="18" style="137" bestFit="1" customWidth="1"/>
    <col min="14266" max="14266" width="10.5703125" style="137" bestFit="1" customWidth="1"/>
    <col min="14267" max="14267" width="17.7109375" style="137" bestFit="1" customWidth="1"/>
    <col min="14268" max="14268" width="15.140625" style="137" bestFit="1" customWidth="1"/>
    <col min="14269" max="14269" width="18" style="137" bestFit="1" customWidth="1"/>
    <col min="14270" max="14270" width="15.7109375" style="137" bestFit="1" customWidth="1"/>
    <col min="14271" max="14271" width="17.7109375" style="137" bestFit="1" customWidth="1"/>
    <col min="14272" max="14272" width="15.7109375" style="137" bestFit="1" customWidth="1"/>
    <col min="14273" max="14273" width="18" style="137" bestFit="1" customWidth="1"/>
    <col min="14274" max="14274" width="12.85546875" style="137" bestFit="1" customWidth="1"/>
    <col min="14275" max="14275" width="12.42578125" style="137" bestFit="1" customWidth="1"/>
    <col min="14276" max="14276" width="10.7109375" style="137" bestFit="1" customWidth="1"/>
    <col min="14277" max="14277" width="10.140625" style="137" customWidth="1"/>
    <col min="14278" max="14278" width="13.140625" style="137" bestFit="1" customWidth="1"/>
    <col min="14279" max="14282" width="0" style="137" hidden="1" customWidth="1"/>
    <col min="14283" max="14283" width="15.140625" style="137" bestFit="1" customWidth="1"/>
    <col min="14284" max="14284" width="13" style="137" bestFit="1" customWidth="1"/>
    <col min="14285" max="14285" width="15.28515625" style="137" bestFit="1" customWidth="1"/>
    <col min="14286" max="14286" width="12.85546875" style="137" bestFit="1" customWidth="1"/>
    <col min="14287" max="14290" width="0" style="137" hidden="1" customWidth="1"/>
    <col min="14291" max="14292" width="17.7109375" style="137" bestFit="1" customWidth="1"/>
    <col min="14293" max="14293" width="18.85546875" style="137" bestFit="1" customWidth="1"/>
    <col min="14294" max="14294" width="12.85546875" style="137" bestFit="1" customWidth="1"/>
    <col min="14295" max="14295" width="17.7109375" style="137" bestFit="1" customWidth="1"/>
    <col min="14296" max="14296" width="12.5703125" style="137" bestFit="1" customWidth="1"/>
    <col min="14297" max="14297" width="18" style="137" bestFit="1" customWidth="1"/>
    <col min="14298" max="14298" width="13" style="137" customWidth="1"/>
    <col min="14299" max="14299" width="15.140625" style="137" bestFit="1" customWidth="1"/>
    <col min="14300" max="14300" width="13" style="137" bestFit="1" customWidth="1"/>
    <col min="14301" max="14301" width="16.7109375" style="137" bestFit="1" customWidth="1"/>
    <col min="14302" max="14302" width="13.140625" style="137" bestFit="1" customWidth="1"/>
    <col min="14303" max="14305" width="12.140625" style="137" customWidth="1"/>
    <col min="14306" max="14307" width="14" style="137" customWidth="1"/>
    <col min="14308" max="14308" width="26.28515625" style="137" customWidth="1"/>
    <col min="14309" max="14309" width="15.42578125" style="137" bestFit="1" customWidth="1"/>
    <col min="14310" max="14310" width="11.140625" style="137" bestFit="1" customWidth="1"/>
    <col min="14311" max="14311" width="9.140625" style="137"/>
    <col min="14312" max="14312" width="9.28515625" style="137" bestFit="1" customWidth="1"/>
    <col min="14313" max="14460" width="9.140625" style="137"/>
    <col min="14461" max="14461" width="6" style="137" bestFit="1" customWidth="1"/>
    <col min="14462" max="14462" width="23.7109375" style="137" customWidth="1"/>
    <col min="14463" max="14463" width="19.5703125" style="137" bestFit="1" customWidth="1"/>
    <col min="14464" max="14464" width="19.7109375" style="137" bestFit="1" customWidth="1"/>
    <col min="14465" max="14465" width="18.85546875" style="137" bestFit="1" customWidth="1"/>
    <col min="14466" max="14466" width="12.85546875" style="137" bestFit="1" customWidth="1"/>
    <col min="14467" max="14467" width="17.7109375" style="137" bestFit="1" customWidth="1"/>
    <col min="14468" max="14468" width="17.5703125" style="137" bestFit="1" customWidth="1"/>
    <col min="14469" max="14469" width="18.85546875" style="137" bestFit="1" customWidth="1"/>
    <col min="14470" max="14470" width="12.42578125" style="137" bestFit="1" customWidth="1"/>
    <col min="14471" max="14471" width="15.85546875" style="137" bestFit="1" customWidth="1"/>
    <col min="14472" max="14472" width="17.7109375" style="137" bestFit="1" customWidth="1"/>
    <col min="14473" max="14473" width="18" style="137" bestFit="1" customWidth="1"/>
    <col min="14474" max="14474" width="13.5703125" style="137" customWidth="1"/>
    <col min="14475" max="14475" width="15.85546875" style="137" bestFit="1" customWidth="1"/>
    <col min="14476" max="14476" width="15.140625" style="137" bestFit="1" customWidth="1"/>
    <col min="14477" max="14477" width="18" style="137" bestFit="1" customWidth="1"/>
    <col min="14478" max="14478" width="13.140625" style="137" bestFit="1" customWidth="1"/>
    <col min="14479" max="14479" width="17.7109375" style="137" bestFit="1" customWidth="1"/>
    <col min="14480" max="14480" width="15.85546875" style="137" customWidth="1"/>
    <col min="14481" max="14481" width="18" style="137" bestFit="1" customWidth="1"/>
    <col min="14482" max="14482" width="13.5703125" style="137" customWidth="1"/>
    <col min="14483" max="14483" width="15.140625" style="137" bestFit="1" customWidth="1"/>
    <col min="14484" max="14484" width="12.85546875" style="137" bestFit="1" customWidth="1"/>
    <col min="14485" max="14485" width="15.28515625" style="137" bestFit="1" customWidth="1"/>
    <col min="14486" max="14486" width="14.85546875" style="137" bestFit="1" customWidth="1"/>
    <col min="14487" max="14488" width="17.5703125" style="137" bestFit="1" customWidth="1"/>
    <col min="14489" max="14489" width="11.140625" style="137" bestFit="1" customWidth="1"/>
    <col min="14490" max="14490" width="13.42578125" style="137" customWidth="1"/>
    <col min="14491" max="14491" width="17.7109375" style="137" bestFit="1" customWidth="1"/>
    <col min="14492" max="14492" width="17.5703125" style="137" bestFit="1" customWidth="1"/>
    <col min="14493" max="14493" width="18" style="137" bestFit="1" customWidth="1"/>
    <col min="14494" max="14496" width="12.85546875" style="137" bestFit="1" customWidth="1"/>
    <col min="14497" max="14497" width="13.85546875" style="137" bestFit="1" customWidth="1"/>
    <col min="14498" max="14499" width="12.85546875" style="137" bestFit="1" customWidth="1"/>
    <col min="14500" max="14500" width="11" style="137" bestFit="1" customWidth="1"/>
    <col min="14501" max="14501" width="13.85546875" style="137" bestFit="1" customWidth="1"/>
    <col min="14502" max="14502" width="14.85546875" style="137" bestFit="1" customWidth="1"/>
    <col min="14503" max="14503" width="17.7109375" style="137" bestFit="1" customWidth="1"/>
    <col min="14504" max="14504" width="15.140625" style="137" bestFit="1" customWidth="1"/>
    <col min="14505" max="14505" width="16.7109375" style="137" bestFit="1" customWidth="1"/>
    <col min="14506" max="14506" width="15.7109375" style="137" bestFit="1" customWidth="1"/>
    <col min="14507" max="14507" width="17.7109375" style="137" bestFit="1" customWidth="1"/>
    <col min="14508" max="14508" width="15.7109375" style="137" bestFit="1" customWidth="1"/>
    <col min="14509" max="14509" width="18" style="137" bestFit="1" customWidth="1"/>
    <col min="14510" max="14510" width="13.140625" style="137" bestFit="1" customWidth="1"/>
    <col min="14511" max="14511" width="17.7109375" style="137" bestFit="1" customWidth="1"/>
    <col min="14512" max="14512" width="15.140625" style="137" bestFit="1" customWidth="1"/>
    <col min="14513" max="14513" width="18" style="137" bestFit="1" customWidth="1"/>
    <col min="14514" max="14514" width="15.7109375" style="137" bestFit="1" customWidth="1"/>
    <col min="14515" max="14516" width="15.140625" style="137" bestFit="1" customWidth="1"/>
    <col min="14517" max="14517" width="15.7109375" style="137" bestFit="1" customWidth="1"/>
    <col min="14518" max="14518" width="12.85546875" style="137" customWidth="1"/>
    <col min="14519" max="14519" width="17.7109375" style="137" bestFit="1" customWidth="1"/>
    <col min="14520" max="14520" width="15.85546875" style="137" bestFit="1" customWidth="1"/>
    <col min="14521" max="14521" width="18" style="137" bestFit="1" customWidth="1"/>
    <col min="14522" max="14522" width="10.5703125" style="137" bestFit="1" customWidth="1"/>
    <col min="14523" max="14523" width="17.7109375" style="137" bestFit="1" customWidth="1"/>
    <col min="14524" max="14524" width="15.140625" style="137" bestFit="1" customWidth="1"/>
    <col min="14525" max="14525" width="18" style="137" bestFit="1" customWidth="1"/>
    <col min="14526" max="14526" width="15.7109375" style="137" bestFit="1" customWidth="1"/>
    <col min="14527" max="14527" width="17.7109375" style="137" bestFit="1" customWidth="1"/>
    <col min="14528" max="14528" width="15.7109375" style="137" bestFit="1" customWidth="1"/>
    <col min="14529" max="14529" width="18" style="137" bestFit="1" customWidth="1"/>
    <col min="14530" max="14530" width="12.85546875" style="137" bestFit="1" customWidth="1"/>
    <col min="14531" max="14531" width="12.42578125" style="137" bestFit="1" customWidth="1"/>
    <col min="14532" max="14532" width="10.7109375" style="137" bestFit="1" customWidth="1"/>
    <col min="14533" max="14533" width="10.140625" style="137" customWidth="1"/>
    <col min="14534" max="14534" width="13.140625" style="137" bestFit="1" customWidth="1"/>
    <col min="14535" max="14538" width="0" style="137" hidden="1" customWidth="1"/>
    <col min="14539" max="14539" width="15.140625" style="137" bestFit="1" customWidth="1"/>
    <col min="14540" max="14540" width="13" style="137" bestFit="1" customWidth="1"/>
    <col min="14541" max="14541" width="15.28515625" style="137" bestFit="1" customWidth="1"/>
    <col min="14542" max="14542" width="12.85546875" style="137" bestFit="1" customWidth="1"/>
    <col min="14543" max="14546" width="0" style="137" hidden="1" customWidth="1"/>
    <col min="14547" max="14548" width="17.7109375" style="137" bestFit="1" customWidth="1"/>
    <col min="14549" max="14549" width="18.85546875" style="137" bestFit="1" customWidth="1"/>
    <col min="14550" max="14550" width="12.85546875" style="137" bestFit="1" customWidth="1"/>
    <col min="14551" max="14551" width="17.7109375" style="137" bestFit="1" customWidth="1"/>
    <col min="14552" max="14552" width="12.5703125" style="137" bestFit="1" customWidth="1"/>
    <col min="14553" max="14553" width="18" style="137" bestFit="1" customWidth="1"/>
    <col min="14554" max="14554" width="13" style="137" customWidth="1"/>
    <col min="14555" max="14555" width="15.140625" style="137" bestFit="1" customWidth="1"/>
    <col min="14556" max="14556" width="13" style="137" bestFit="1" customWidth="1"/>
    <col min="14557" max="14557" width="16.7109375" style="137" bestFit="1" customWidth="1"/>
    <col min="14558" max="14558" width="13.140625" style="137" bestFit="1" customWidth="1"/>
    <col min="14559" max="14561" width="12.140625" style="137" customWidth="1"/>
    <col min="14562" max="14563" width="14" style="137" customWidth="1"/>
    <col min="14564" max="14564" width="26.28515625" style="137" customWidth="1"/>
    <col min="14565" max="14565" width="15.42578125" style="137" bestFit="1" customWidth="1"/>
    <col min="14566" max="14566" width="11.140625" style="137" bestFit="1" customWidth="1"/>
    <col min="14567" max="14567" width="9.140625" style="137"/>
    <col min="14568" max="14568" width="9.28515625" style="137" bestFit="1" customWidth="1"/>
    <col min="14569" max="14716" width="9.140625" style="137"/>
    <col min="14717" max="14717" width="6" style="137" bestFit="1" customWidth="1"/>
    <col min="14718" max="14718" width="23.7109375" style="137" customWidth="1"/>
    <col min="14719" max="14719" width="19.5703125" style="137" bestFit="1" customWidth="1"/>
    <col min="14720" max="14720" width="19.7109375" style="137" bestFit="1" customWidth="1"/>
    <col min="14721" max="14721" width="18.85546875" style="137" bestFit="1" customWidth="1"/>
    <col min="14722" max="14722" width="12.85546875" style="137" bestFit="1" customWidth="1"/>
    <col min="14723" max="14723" width="17.7109375" style="137" bestFit="1" customWidth="1"/>
    <col min="14724" max="14724" width="17.5703125" style="137" bestFit="1" customWidth="1"/>
    <col min="14725" max="14725" width="18.85546875" style="137" bestFit="1" customWidth="1"/>
    <col min="14726" max="14726" width="12.42578125" style="137" bestFit="1" customWidth="1"/>
    <col min="14727" max="14727" width="15.85546875" style="137" bestFit="1" customWidth="1"/>
    <col min="14728" max="14728" width="17.7109375" style="137" bestFit="1" customWidth="1"/>
    <col min="14729" max="14729" width="18" style="137" bestFit="1" customWidth="1"/>
    <col min="14730" max="14730" width="13.5703125" style="137" customWidth="1"/>
    <col min="14731" max="14731" width="15.85546875" style="137" bestFit="1" customWidth="1"/>
    <col min="14732" max="14732" width="15.140625" style="137" bestFit="1" customWidth="1"/>
    <col min="14733" max="14733" width="18" style="137" bestFit="1" customWidth="1"/>
    <col min="14734" max="14734" width="13.140625" style="137" bestFit="1" customWidth="1"/>
    <col min="14735" max="14735" width="17.7109375" style="137" bestFit="1" customWidth="1"/>
    <col min="14736" max="14736" width="15.85546875" style="137" customWidth="1"/>
    <col min="14737" max="14737" width="18" style="137" bestFit="1" customWidth="1"/>
    <col min="14738" max="14738" width="13.5703125" style="137" customWidth="1"/>
    <col min="14739" max="14739" width="15.140625" style="137" bestFit="1" customWidth="1"/>
    <col min="14740" max="14740" width="12.85546875" style="137" bestFit="1" customWidth="1"/>
    <col min="14741" max="14741" width="15.28515625" style="137" bestFit="1" customWidth="1"/>
    <col min="14742" max="14742" width="14.85546875" style="137" bestFit="1" customWidth="1"/>
    <col min="14743" max="14744" width="17.5703125" style="137" bestFit="1" customWidth="1"/>
    <col min="14745" max="14745" width="11.140625" style="137" bestFit="1" customWidth="1"/>
    <col min="14746" max="14746" width="13.42578125" style="137" customWidth="1"/>
    <col min="14747" max="14747" width="17.7109375" style="137" bestFit="1" customWidth="1"/>
    <col min="14748" max="14748" width="17.5703125" style="137" bestFit="1" customWidth="1"/>
    <col min="14749" max="14749" width="18" style="137" bestFit="1" customWidth="1"/>
    <col min="14750" max="14752" width="12.85546875" style="137" bestFit="1" customWidth="1"/>
    <col min="14753" max="14753" width="13.85546875" style="137" bestFit="1" customWidth="1"/>
    <col min="14754" max="14755" width="12.85546875" style="137" bestFit="1" customWidth="1"/>
    <col min="14756" max="14756" width="11" style="137" bestFit="1" customWidth="1"/>
    <col min="14757" max="14757" width="13.85546875" style="137" bestFit="1" customWidth="1"/>
    <col min="14758" max="14758" width="14.85546875" style="137" bestFit="1" customWidth="1"/>
    <col min="14759" max="14759" width="17.7109375" style="137" bestFit="1" customWidth="1"/>
    <col min="14760" max="14760" width="15.140625" style="137" bestFit="1" customWidth="1"/>
    <col min="14761" max="14761" width="16.7109375" style="137" bestFit="1" customWidth="1"/>
    <col min="14762" max="14762" width="15.7109375" style="137" bestFit="1" customWidth="1"/>
    <col min="14763" max="14763" width="17.7109375" style="137" bestFit="1" customWidth="1"/>
    <col min="14764" max="14764" width="15.7109375" style="137" bestFit="1" customWidth="1"/>
    <col min="14765" max="14765" width="18" style="137" bestFit="1" customWidth="1"/>
    <col min="14766" max="14766" width="13.140625" style="137" bestFit="1" customWidth="1"/>
    <col min="14767" max="14767" width="17.7109375" style="137" bestFit="1" customWidth="1"/>
    <col min="14768" max="14768" width="15.140625" style="137" bestFit="1" customWidth="1"/>
    <col min="14769" max="14769" width="18" style="137" bestFit="1" customWidth="1"/>
    <col min="14770" max="14770" width="15.7109375" style="137" bestFit="1" customWidth="1"/>
    <col min="14771" max="14772" width="15.140625" style="137" bestFit="1" customWidth="1"/>
    <col min="14773" max="14773" width="15.7109375" style="137" bestFit="1" customWidth="1"/>
    <col min="14774" max="14774" width="12.85546875" style="137" customWidth="1"/>
    <col min="14775" max="14775" width="17.7109375" style="137" bestFit="1" customWidth="1"/>
    <col min="14776" max="14776" width="15.85546875" style="137" bestFit="1" customWidth="1"/>
    <col min="14777" max="14777" width="18" style="137" bestFit="1" customWidth="1"/>
    <col min="14778" max="14778" width="10.5703125" style="137" bestFit="1" customWidth="1"/>
    <col min="14779" max="14779" width="17.7109375" style="137" bestFit="1" customWidth="1"/>
    <col min="14780" max="14780" width="15.140625" style="137" bestFit="1" customWidth="1"/>
    <col min="14781" max="14781" width="18" style="137" bestFit="1" customWidth="1"/>
    <col min="14782" max="14782" width="15.7109375" style="137" bestFit="1" customWidth="1"/>
    <col min="14783" max="14783" width="17.7109375" style="137" bestFit="1" customWidth="1"/>
    <col min="14784" max="14784" width="15.7109375" style="137" bestFit="1" customWidth="1"/>
    <col min="14785" max="14785" width="18" style="137" bestFit="1" customWidth="1"/>
    <col min="14786" max="14786" width="12.85546875" style="137" bestFit="1" customWidth="1"/>
    <col min="14787" max="14787" width="12.42578125" style="137" bestFit="1" customWidth="1"/>
    <col min="14788" max="14788" width="10.7109375" style="137" bestFit="1" customWidth="1"/>
    <col min="14789" max="14789" width="10.140625" style="137" customWidth="1"/>
    <col min="14790" max="14790" width="13.140625" style="137" bestFit="1" customWidth="1"/>
    <col min="14791" max="14794" width="0" style="137" hidden="1" customWidth="1"/>
    <col min="14795" max="14795" width="15.140625" style="137" bestFit="1" customWidth="1"/>
    <col min="14796" max="14796" width="13" style="137" bestFit="1" customWidth="1"/>
    <col min="14797" max="14797" width="15.28515625" style="137" bestFit="1" customWidth="1"/>
    <col min="14798" max="14798" width="12.85546875" style="137" bestFit="1" customWidth="1"/>
    <col min="14799" max="14802" width="0" style="137" hidden="1" customWidth="1"/>
    <col min="14803" max="14804" width="17.7109375" style="137" bestFit="1" customWidth="1"/>
    <col min="14805" max="14805" width="18.85546875" style="137" bestFit="1" customWidth="1"/>
    <col min="14806" max="14806" width="12.85546875" style="137" bestFit="1" customWidth="1"/>
    <col min="14807" max="14807" width="17.7109375" style="137" bestFit="1" customWidth="1"/>
    <col min="14808" max="14808" width="12.5703125" style="137" bestFit="1" customWidth="1"/>
    <col min="14809" max="14809" width="18" style="137" bestFit="1" customWidth="1"/>
    <col min="14810" max="14810" width="13" style="137" customWidth="1"/>
    <col min="14811" max="14811" width="15.140625" style="137" bestFit="1" customWidth="1"/>
    <col min="14812" max="14812" width="13" style="137" bestFit="1" customWidth="1"/>
    <col min="14813" max="14813" width="16.7109375" style="137" bestFit="1" customWidth="1"/>
    <col min="14814" max="14814" width="13.140625" style="137" bestFit="1" customWidth="1"/>
    <col min="14815" max="14817" width="12.140625" style="137" customWidth="1"/>
    <col min="14818" max="14819" width="14" style="137" customWidth="1"/>
    <col min="14820" max="14820" width="26.28515625" style="137" customWidth="1"/>
    <col min="14821" max="14821" width="15.42578125" style="137" bestFit="1" customWidth="1"/>
    <col min="14822" max="14822" width="11.140625" style="137" bestFit="1" customWidth="1"/>
    <col min="14823" max="14823" width="9.140625" style="137"/>
    <col min="14824" max="14824" width="9.28515625" style="137" bestFit="1" customWidth="1"/>
    <col min="14825" max="14972" width="9.140625" style="137"/>
    <col min="14973" max="14973" width="6" style="137" bestFit="1" customWidth="1"/>
    <col min="14974" max="14974" width="23.7109375" style="137" customWidth="1"/>
    <col min="14975" max="14975" width="19.5703125" style="137" bestFit="1" customWidth="1"/>
    <col min="14976" max="14976" width="19.7109375" style="137" bestFit="1" customWidth="1"/>
    <col min="14977" max="14977" width="18.85546875" style="137" bestFit="1" customWidth="1"/>
    <col min="14978" max="14978" width="12.85546875" style="137" bestFit="1" customWidth="1"/>
    <col min="14979" max="14979" width="17.7109375" style="137" bestFit="1" customWidth="1"/>
    <col min="14980" max="14980" width="17.5703125" style="137" bestFit="1" customWidth="1"/>
    <col min="14981" max="14981" width="18.85546875" style="137" bestFit="1" customWidth="1"/>
    <col min="14982" max="14982" width="12.42578125" style="137" bestFit="1" customWidth="1"/>
    <col min="14983" max="14983" width="15.85546875" style="137" bestFit="1" customWidth="1"/>
    <col min="14984" max="14984" width="17.7109375" style="137" bestFit="1" customWidth="1"/>
    <col min="14985" max="14985" width="18" style="137" bestFit="1" customWidth="1"/>
    <col min="14986" max="14986" width="13.5703125" style="137" customWidth="1"/>
    <col min="14987" max="14987" width="15.85546875" style="137" bestFit="1" customWidth="1"/>
    <col min="14988" max="14988" width="15.140625" style="137" bestFit="1" customWidth="1"/>
    <col min="14989" max="14989" width="18" style="137" bestFit="1" customWidth="1"/>
    <col min="14990" max="14990" width="13.140625" style="137" bestFit="1" customWidth="1"/>
    <col min="14991" max="14991" width="17.7109375" style="137" bestFit="1" customWidth="1"/>
    <col min="14992" max="14992" width="15.85546875" style="137" customWidth="1"/>
    <col min="14993" max="14993" width="18" style="137" bestFit="1" customWidth="1"/>
    <col min="14994" max="14994" width="13.5703125" style="137" customWidth="1"/>
    <col min="14995" max="14995" width="15.140625" style="137" bestFit="1" customWidth="1"/>
    <col min="14996" max="14996" width="12.85546875" style="137" bestFit="1" customWidth="1"/>
    <col min="14997" max="14997" width="15.28515625" style="137" bestFit="1" customWidth="1"/>
    <col min="14998" max="14998" width="14.85546875" style="137" bestFit="1" customWidth="1"/>
    <col min="14999" max="15000" width="17.5703125" style="137" bestFit="1" customWidth="1"/>
    <col min="15001" max="15001" width="11.140625" style="137" bestFit="1" customWidth="1"/>
    <col min="15002" max="15002" width="13.42578125" style="137" customWidth="1"/>
    <col min="15003" max="15003" width="17.7109375" style="137" bestFit="1" customWidth="1"/>
    <col min="15004" max="15004" width="17.5703125" style="137" bestFit="1" customWidth="1"/>
    <col min="15005" max="15005" width="18" style="137" bestFit="1" customWidth="1"/>
    <col min="15006" max="15008" width="12.85546875" style="137" bestFit="1" customWidth="1"/>
    <col min="15009" max="15009" width="13.85546875" style="137" bestFit="1" customWidth="1"/>
    <col min="15010" max="15011" width="12.85546875" style="137" bestFit="1" customWidth="1"/>
    <col min="15012" max="15012" width="11" style="137" bestFit="1" customWidth="1"/>
    <col min="15013" max="15013" width="13.85546875" style="137" bestFit="1" customWidth="1"/>
    <col min="15014" max="15014" width="14.85546875" style="137" bestFit="1" customWidth="1"/>
    <col min="15015" max="15015" width="17.7109375" style="137" bestFit="1" customWidth="1"/>
    <col min="15016" max="15016" width="15.140625" style="137" bestFit="1" customWidth="1"/>
    <col min="15017" max="15017" width="16.7109375" style="137" bestFit="1" customWidth="1"/>
    <col min="15018" max="15018" width="15.7109375" style="137" bestFit="1" customWidth="1"/>
    <col min="15019" max="15019" width="17.7109375" style="137" bestFit="1" customWidth="1"/>
    <col min="15020" max="15020" width="15.7109375" style="137" bestFit="1" customWidth="1"/>
    <col min="15021" max="15021" width="18" style="137" bestFit="1" customWidth="1"/>
    <col min="15022" max="15022" width="13.140625" style="137" bestFit="1" customWidth="1"/>
    <col min="15023" max="15023" width="17.7109375" style="137" bestFit="1" customWidth="1"/>
    <col min="15024" max="15024" width="15.140625" style="137" bestFit="1" customWidth="1"/>
    <col min="15025" max="15025" width="18" style="137" bestFit="1" customWidth="1"/>
    <col min="15026" max="15026" width="15.7109375" style="137" bestFit="1" customWidth="1"/>
    <col min="15027" max="15028" width="15.140625" style="137" bestFit="1" customWidth="1"/>
    <col min="15029" max="15029" width="15.7109375" style="137" bestFit="1" customWidth="1"/>
    <col min="15030" max="15030" width="12.85546875" style="137" customWidth="1"/>
    <col min="15031" max="15031" width="17.7109375" style="137" bestFit="1" customWidth="1"/>
    <col min="15032" max="15032" width="15.85546875" style="137" bestFit="1" customWidth="1"/>
    <col min="15033" max="15033" width="18" style="137" bestFit="1" customWidth="1"/>
    <col min="15034" max="15034" width="10.5703125" style="137" bestFit="1" customWidth="1"/>
    <col min="15035" max="15035" width="17.7109375" style="137" bestFit="1" customWidth="1"/>
    <col min="15036" max="15036" width="15.140625" style="137" bestFit="1" customWidth="1"/>
    <col min="15037" max="15037" width="18" style="137" bestFit="1" customWidth="1"/>
    <col min="15038" max="15038" width="15.7109375" style="137" bestFit="1" customWidth="1"/>
    <col min="15039" max="15039" width="17.7109375" style="137" bestFit="1" customWidth="1"/>
    <col min="15040" max="15040" width="15.7109375" style="137" bestFit="1" customWidth="1"/>
    <col min="15041" max="15041" width="18" style="137" bestFit="1" customWidth="1"/>
    <col min="15042" max="15042" width="12.85546875" style="137" bestFit="1" customWidth="1"/>
    <col min="15043" max="15043" width="12.42578125" style="137" bestFit="1" customWidth="1"/>
    <col min="15044" max="15044" width="10.7109375" style="137" bestFit="1" customWidth="1"/>
    <col min="15045" max="15045" width="10.140625" style="137" customWidth="1"/>
    <col min="15046" max="15046" width="13.140625" style="137" bestFit="1" customWidth="1"/>
    <col min="15047" max="15050" width="0" style="137" hidden="1" customWidth="1"/>
    <col min="15051" max="15051" width="15.140625" style="137" bestFit="1" customWidth="1"/>
    <col min="15052" max="15052" width="13" style="137" bestFit="1" customWidth="1"/>
    <col min="15053" max="15053" width="15.28515625" style="137" bestFit="1" customWidth="1"/>
    <col min="15054" max="15054" width="12.85546875" style="137" bestFit="1" customWidth="1"/>
    <col min="15055" max="15058" width="0" style="137" hidden="1" customWidth="1"/>
    <col min="15059" max="15060" width="17.7109375" style="137" bestFit="1" customWidth="1"/>
    <col min="15061" max="15061" width="18.85546875" style="137" bestFit="1" customWidth="1"/>
    <col min="15062" max="15062" width="12.85546875" style="137" bestFit="1" customWidth="1"/>
    <col min="15063" max="15063" width="17.7109375" style="137" bestFit="1" customWidth="1"/>
    <col min="15064" max="15064" width="12.5703125" style="137" bestFit="1" customWidth="1"/>
    <col min="15065" max="15065" width="18" style="137" bestFit="1" customWidth="1"/>
    <col min="15066" max="15066" width="13" style="137" customWidth="1"/>
    <col min="15067" max="15067" width="15.140625" style="137" bestFit="1" customWidth="1"/>
    <col min="15068" max="15068" width="13" style="137" bestFit="1" customWidth="1"/>
    <col min="15069" max="15069" width="16.7109375" style="137" bestFit="1" customWidth="1"/>
    <col min="15070" max="15070" width="13.140625" style="137" bestFit="1" customWidth="1"/>
    <col min="15071" max="15073" width="12.140625" style="137" customWidth="1"/>
    <col min="15074" max="15075" width="14" style="137" customWidth="1"/>
    <col min="15076" max="15076" width="26.28515625" style="137" customWidth="1"/>
    <col min="15077" max="15077" width="15.42578125" style="137" bestFit="1" customWidth="1"/>
    <col min="15078" max="15078" width="11.140625" style="137" bestFit="1" customWidth="1"/>
    <col min="15079" max="15079" width="9.140625" style="137"/>
    <col min="15080" max="15080" width="9.28515625" style="137" bestFit="1" customWidth="1"/>
    <col min="15081" max="15228" width="9.140625" style="137"/>
    <col min="15229" max="15229" width="6" style="137" bestFit="1" customWidth="1"/>
    <col min="15230" max="15230" width="23.7109375" style="137" customWidth="1"/>
    <col min="15231" max="15231" width="19.5703125" style="137" bestFit="1" customWidth="1"/>
    <col min="15232" max="15232" width="19.7109375" style="137" bestFit="1" customWidth="1"/>
    <col min="15233" max="15233" width="18.85546875" style="137" bestFit="1" customWidth="1"/>
    <col min="15234" max="15234" width="12.85546875" style="137" bestFit="1" customWidth="1"/>
    <col min="15235" max="15235" width="17.7109375" style="137" bestFit="1" customWidth="1"/>
    <col min="15236" max="15236" width="17.5703125" style="137" bestFit="1" customWidth="1"/>
    <col min="15237" max="15237" width="18.85546875" style="137" bestFit="1" customWidth="1"/>
    <col min="15238" max="15238" width="12.42578125" style="137" bestFit="1" customWidth="1"/>
    <col min="15239" max="15239" width="15.85546875" style="137" bestFit="1" customWidth="1"/>
    <col min="15240" max="15240" width="17.7109375" style="137" bestFit="1" customWidth="1"/>
    <col min="15241" max="15241" width="18" style="137" bestFit="1" customWidth="1"/>
    <col min="15242" max="15242" width="13.5703125" style="137" customWidth="1"/>
    <col min="15243" max="15243" width="15.85546875" style="137" bestFit="1" customWidth="1"/>
    <col min="15244" max="15244" width="15.140625" style="137" bestFit="1" customWidth="1"/>
    <col min="15245" max="15245" width="18" style="137" bestFit="1" customWidth="1"/>
    <col min="15246" max="15246" width="13.140625" style="137" bestFit="1" customWidth="1"/>
    <col min="15247" max="15247" width="17.7109375" style="137" bestFit="1" customWidth="1"/>
    <col min="15248" max="15248" width="15.85546875" style="137" customWidth="1"/>
    <col min="15249" max="15249" width="18" style="137" bestFit="1" customWidth="1"/>
    <col min="15250" max="15250" width="13.5703125" style="137" customWidth="1"/>
    <col min="15251" max="15251" width="15.140625" style="137" bestFit="1" customWidth="1"/>
    <col min="15252" max="15252" width="12.85546875" style="137" bestFit="1" customWidth="1"/>
    <col min="15253" max="15253" width="15.28515625" style="137" bestFit="1" customWidth="1"/>
    <col min="15254" max="15254" width="14.85546875" style="137" bestFit="1" customWidth="1"/>
    <col min="15255" max="15256" width="17.5703125" style="137" bestFit="1" customWidth="1"/>
    <col min="15257" max="15257" width="11.140625" style="137" bestFit="1" customWidth="1"/>
    <col min="15258" max="15258" width="13.42578125" style="137" customWidth="1"/>
    <col min="15259" max="15259" width="17.7109375" style="137" bestFit="1" customWidth="1"/>
    <col min="15260" max="15260" width="17.5703125" style="137" bestFit="1" customWidth="1"/>
    <col min="15261" max="15261" width="18" style="137" bestFit="1" customWidth="1"/>
    <col min="15262" max="15264" width="12.85546875" style="137" bestFit="1" customWidth="1"/>
    <col min="15265" max="15265" width="13.85546875" style="137" bestFit="1" customWidth="1"/>
    <col min="15266" max="15267" width="12.85546875" style="137" bestFit="1" customWidth="1"/>
    <col min="15268" max="15268" width="11" style="137" bestFit="1" customWidth="1"/>
    <col min="15269" max="15269" width="13.85546875" style="137" bestFit="1" customWidth="1"/>
    <col min="15270" max="15270" width="14.85546875" style="137" bestFit="1" customWidth="1"/>
    <col min="15271" max="15271" width="17.7109375" style="137" bestFit="1" customWidth="1"/>
    <col min="15272" max="15272" width="15.140625" style="137" bestFit="1" customWidth="1"/>
    <col min="15273" max="15273" width="16.7109375" style="137" bestFit="1" customWidth="1"/>
    <col min="15274" max="15274" width="15.7109375" style="137" bestFit="1" customWidth="1"/>
    <col min="15275" max="15275" width="17.7109375" style="137" bestFit="1" customWidth="1"/>
    <col min="15276" max="15276" width="15.7109375" style="137" bestFit="1" customWidth="1"/>
    <col min="15277" max="15277" width="18" style="137" bestFit="1" customWidth="1"/>
    <col min="15278" max="15278" width="13.140625" style="137" bestFit="1" customWidth="1"/>
    <col min="15279" max="15279" width="17.7109375" style="137" bestFit="1" customWidth="1"/>
    <col min="15280" max="15280" width="15.140625" style="137" bestFit="1" customWidth="1"/>
    <col min="15281" max="15281" width="18" style="137" bestFit="1" customWidth="1"/>
    <col min="15282" max="15282" width="15.7109375" style="137" bestFit="1" customWidth="1"/>
    <col min="15283" max="15284" width="15.140625" style="137" bestFit="1" customWidth="1"/>
    <col min="15285" max="15285" width="15.7109375" style="137" bestFit="1" customWidth="1"/>
    <col min="15286" max="15286" width="12.85546875" style="137" customWidth="1"/>
    <col min="15287" max="15287" width="17.7109375" style="137" bestFit="1" customWidth="1"/>
    <col min="15288" max="15288" width="15.85546875" style="137" bestFit="1" customWidth="1"/>
    <col min="15289" max="15289" width="18" style="137" bestFit="1" customWidth="1"/>
    <col min="15290" max="15290" width="10.5703125" style="137" bestFit="1" customWidth="1"/>
    <col min="15291" max="15291" width="17.7109375" style="137" bestFit="1" customWidth="1"/>
    <col min="15292" max="15292" width="15.140625" style="137" bestFit="1" customWidth="1"/>
    <col min="15293" max="15293" width="18" style="137" bestFit="1" customWidth="1"/>
    <col min="15294" max="15294" width="15.7109375" style="137" bestFit="1" customWidth="1"/>
    <col min="15295" max="15295" width="17.7109375" style="137" bestFit="1" customWidth="1"/>
    <col min="15296" max="15296" width="15.7109375" style="137" bestFit="1" customWidth="1"/>
    <col min="15297" max="15297" width="18" style="137" bestFit="1" customWidth="1"/>
    <col min="15298" max="15298" width="12.85546875" style="137" bestFit="1" customWidth="1"/>
    <col min="15299" max="15299" width="12.42578125" style="137" bestFit="1" customWidth="1"/>
    <col min="15300" max="15300" width="10.7109375" style="137" bestFit="1" customWidth="1"/>
    <col min="15301" max="15301" width="10.140625" style="137" customWidth="1"/>
    <col min="15302" max="15302" width="13.140625" style="137" bestFit="1" customWidth="1"/>
    <col min="15303" max="15306" width="0" style="137" hidden="1" customWidth="1"/>
    <col min="15307" max="15307" width="15.140625" style="137" bestFit="1" customWidth="1"/>
    <col min="15308" max="15308" width="13" style="137" bestFit="1" customWidth="1"/>
    <col min="15309" max="15309" width="15.28515625" style="137" bestFit="1" customWidth="1"/>
    <col min="15310" max="15310" width="12.85546875" style="137" bestFit="1" customWidth="1"/>
    <col min="15311" max="15314" width="0" style="137" hidden="1" customWidth="1"/>
    <col min="15315" max="15316" width="17.7109375" style="137" bestFit="1" customWidth="1"/>
    <col min="15317" max="15317" width="18.85546875" style="137" bestFit="1" customWidth="1"/>
    <col min="15318" max="15318" width="12.85546875" style="137" bestFit="1" customWidth="1"/>
    <col min="15319" max="15319" width="17.7109375" style="137" bestFit="1" customWidth="1"/>
    <col min="15320" max="15320" width="12.5703125" style="137" bestFit="1" customWidth="1"/>
    <col min="15321" max="15321" width="18" style="137" bestFit="1" customWidth="1"/>
    <col min="15322" max="15322" width="13" style="137" customWidth="1"/>
    <col min="15323" max="15323" width="15.140625" style="137" bestFit="1" customWidth="1"/>
    <col min="15324" max="15324" width="13" style="137" bestFit="1" customWidth="1"/>
    <col min="15325" max="15325" width="16.7109375" style="137" bestFit="1" customWidth="1"/>
    <col min="15326" max="15326" width="13.140625" style="137" bestFit="1" customWidth="1"/>
    <col min="15327" max="15329" width="12.140625" style="137" customWidth="1"/>
    <col min="15330" max="15331" width="14" style="137" customWidth="1"/>
    <col min="15332" max="15332" width="26.28515625" style="137" customWidth="1"/>
    <col min="15333" max="15333" width="15.42578125" style="137" bestFit="1" customWidth="1"/>
    <col min="15334" max="15334" width="11.140625" style="137" bestFit="1" customWidth="1"/>
    <col min="15335" max="15335" width="9.140625" style="137"/>
    <col min="15336" max="15336" width="9.28515625" style="137" bestFit="1" customWidth="1"/>
    <col min="15337" max="15484" width="9.140625" style="137"/>
    <col min="15485" max="15485" width="6" style="137" bestFit="1" customWidth="1"/>
    <col min="15486" max="15486" width="23.7109375" style="137" customWidth="1"/>
    <col min="15487" max="15487" width="19.5703125" style="137" bestFit="1" customWidth="1"/>
    <col min="15488" max="15488" width="19.7109375" style="137" bestFit="1" customWidth="1"/>
    <col min="15489" max="15489" width="18.85546875" style="137" bestFit="1" customWidth="1"/>
    <col min="15490" max="15490" width="12.85546875" style="137" bestFit="1" customWidth="1"/>
    <col min="15491" max="15491" width="17.7109375" style="137" bestFit="1" customWidth="1"/>
    <col min="15492" max="15492" width="17.5703125" style="137" bestFit="1" customWidth="1"/>
    <col min="15493" max="15493" width="18.85546875" style="137" bestFit="1" customWidth="1"/>
    <col min="15494" max="15494" width="12.42578125" style="137" bestFit="1" customWidth="1"/>
    <col min="15495" max="15495" width="15.85546875" style="137" bestFit="1" customWidth="1"/>
    <col min="15496" max="15496" width="17.7109375" style="137" bestFit="1" customWidth="1"/>
    <col min="15497" max="15497" width="18" style="137" bestFit="1" customWidth="1"/>
    <col min="15498" max="15498" width="13.5703125" style="137" customWidth="1"/>
    <col min="15499" max="15499" width="15.85546875" style="137" bestFit="1" customWidth="1"/>
    <col min="15500" max="15500" width="15.140625" style="137" bestFit="1" customWidth="1"/>
    <col min="15501" max="15501" width="18" style="137" bestFit="1" customWidth="1"/>
    <col min="15502" max="15502" width="13.140625" style="137" bestFit="1" customWidth="1"/>
    <col min="15503" max="15503" width="17.7109375" style="137" bestFit="1" customWidth="1"/>
    <col min="15504" max="15504" width="15.85546875" style="137" customWidth="1"/>
    <col min="15505" max="15505" width="18" style="137" bestFit="1" customWidth="1"/>
    <col min="15506" max="15506" width="13.5703125" style="137" customWidth="1"/>
    <col min="15507" max="15507" width="15.140625" style="137" bestFit="1" customWidth="1"/>
    <col min="15508" max="15508" width="12.85546875" style="137" bestFit="1" customWidth="1"/>
    <col min="15509" max="15509" width="15.28515625" style="137" bestFit="1" customWidth="1"/>
    <col min="15510" max="15510" width="14.85546875" style="137" bestFit="1" customWidth="1"/>
    <col min="15511" max="15512" width="17.5703125" style="137" bestFit="1" customWidth="1"/>
    <col min="15513" max="15513" width="11.140625" style="137" bestFit="1" customWidth="1"/>
    <col min="15514" max="15514" width="13.42578125" style="137" customWidth="1"/>
    <col min="15515" max="15515" width="17.7109375" style="137" bestFit="1" customWidth="1"/>
    <col min="15516" max="15516" width="17.5703125" style="137" bestFit="1" customWidth="1"/>
    <col min="15517" max="15517" width="18" style="137" bestFit="1" customWidth="1"/>
    <col min="15518" max="15520" width="12.85546875" style="137" bestFit="1" customWidth="1"/>
    <col min="15521" max="15521" width="13.85546875" style="137" bestFit="1" customWidth="1"/>
    <col min="15522" max="15523" width="12.85546875" style="137" bestFit="1" customWidth="1"/>
    <col min="15524" max="15524" width="11" style="137" bestFit="1" customWidth="1"/>
    <col min="15525" max="15525" width="13.85546875" style="137" bestFit="1" customWidth="1"/>
    <col min="15526" max="15526" width="14.85546875" style="137" bestFit="1" customWidth="1"/>
    <col min="15527" max="15527" width="17.7109375" style="137" bestFit="1" customWidth="1"/>
    <col min="15528" max="15528" width="15.140625" style="137" bestFit="1" customWidth="1"/>
    <col min="15529" max="15529" width="16.7109375" style="137" bestFit="1" customWidth="1"/>
    <col min="15530" max="15530" width="15.7109375" style="137" bestFit="1" customWidth="1"/>
    <col min="15531" max="15531" width="17.7109375" style="137" bestFit="1" customWidth="1"/>
    <col min="15532" max="15532" width="15.7109375" style="137" bestFit="1" customWidth="1"/>
    <col min="15533" max="15533" width="18" style="137" bestFit="1" customWidth="1"/>
    <col min="15534" max="15534" width="13.140625" style="137" bestFit="1" customWidth="1"/>
    <col min="15535" max="15535" width="17.7109375" style="137" bestFit="1" customWidth="1"/>
    <col min="15536" max="15536" width="15.140625" style="137" bestFit="1" customWidth="1"/>
    <col min="15537" max="15537" width="18" style="137" bestFit="1" customWidth="1"/>
    <col min="15538" max="15538" width="15.7109375" style="137" bestFit="1" customWidth="1"/>
    <col min="15539" max="15540" width="15.140625" style="137" bestFit="1" customWidth="1"/>
    <col min="15541" max="15541" width="15.7109375" style="137" bestFit="1" customWidth="1"/>
    <col min="15542" max="15542" width="12.85546875" style="137" customWidth="1"/>
    <col min="15543" max="15543" width="17.7109375" style="137" bestFit="1" customWidth="1"/>
    <col min="15544" max="15544" width="15.85546875" style="137" bestFit="1" customWidth="1"/>
    <col min="15545" max="15545" width="18" style="137" bestFit="1" customWidth="1"/>
    <col min="15546" max="15546" width="10.5703125" style="137" bestFit="1" customWidth="1"/>
    <col min="15547" max="15547" width="17.7109375" style="137" bestFit="1" customWidth="1"/>
    <col min="15548" max="15548" width="15.140625" style="137" bestFit="1" customWidth="1"/>
    <col min="15549" max="15549" width="18" style="137" bestFit="1" customWidth="1"/>
    <col min="15550" max="15550" width="15.7109375" style="137" bestFit="1" customWidth="1"/>
    <col min="15551" max="15551" width="17.7109375" style="137" bestFit="1" customWidth="1"/>
    <col min="15552" max="15552" width="15.7109375" style="137" bestFit="1" customWidth="1"/>
    <col min="15553" max="15553" width="18" style="137" bestFit="1" customWidth="1"/>
    <col min="15554" max="15554" width="12.85546875" style="137" bestFit="1" customWidth="1"/>
    <col min="15555" max="15555" width="12.42578125" style="137" bestFit="1" customWidth="1"/>
    <col min="15556" max="15556" width="10.7109375" style="137" bestFit="1" customWidth="1"/>
    <col min="15557" max="15557" width="10.140625" style="137" customWidth="1"/>
    <col min="15558" max="15558" width="13.140625" style="137" bestFit="1" customWidth="1"/>
    <col min="15559" max="15562" width="0" style="137" hidden="1" customWidth="1"/>
    <col min="15563" max="15563" width="15.140625" style="137" bestFit="1" customWidth="1"/>
    <col min="15564" max="15564" width="13" style="137" bestFit="1" customWidth="1"/>
    <col min="15565" max="15565" width="15.28515625" style="137" bestFit="1" customWidth="1"/>
    <col min="15566" max="15566" width="12.85546875" style="137" bestFit="1" customWidth="1"/>
    <col min="15567" max="15570" width="0" style="137" hidden="1" customWidth="1"/>
    <col min="15571" max="15572" width="17.7109375" style="137" bestFit="1" customWidth="1"/>
    <col min="15573" max="15573" width="18.85546875" style="137" bestFit="1" customWidth="1"/>
    <col min="15574" max="15574" width="12.85546875" style="137" bestFit="1" customWidth="1"/>
    <col min="15575" max="15575" width="17.7109375" style="137" bestFit="1" customWidth="1"/>
    <col min="15576" max="15576" width="12.5703125" style="137" bestFit="1" customWidth="1"/>
    <col min="15577" max="15577" width="18" style="137" bestFit="1" customWidth="1"/>
    <col min="15578" max="15578" width="13" style="137" customWidth="1"/>
    <col min="15579" max="15579" width="15.140625" style="137" bestFit="1" customWidth="1"/>
    <col min="15580" max="15580" width="13" style="137" bestFit="1" customWidth="1"/>
    <col min="15581" max="15581" width="16.7109375" style="137" bestFit="1" customWidth="1"/>
    <col min="15582" max="15582" width="13.140625" style="137" bestFit="1" customWidth="1"/>
    <col min="15583" max="15585" width="12.140625" style="137" customWidth="1"/>
    <col min="15586" max="15587" width="14" style="137" customWidth="1"/>
    <col min="15588" max="15588" width="26.28515625" style="137" customWidth="1"/>
    <col min="15589" max="15589" width="15.42578125" style="137" bestFit="1" customWidth="1"/>
    <col min="15590" max="15590" width="11.140625" style="137" bestFit="1" customWidth="1"/>
    <col min="15591" max="15591" width="9.140625" style="137"/>
    <col min="15592" max="15592" width="9.28515625" style="137" bestFit="1" customWidth="1"/>
    <col min="15593" max="15740" width="9.140625" style="137"/>
    <col min="15741" max="15741" width="6" style="137" bestFit="1" customWidth="1"/>
    <col min="15742" max="15742" width="23.7109375" style="137" customWidth="1"/>
    <col min="15743" max="15743" width="19.5703125" style="137" bestFit="1" customWidth="1"/>
    <col min="15744" max="15744" width="19.7109375" style="137" bestFit="1" customWidth="1"/>
    <col min="15745" max="15745" width="18.85546875" style="137" bestFit="1" customWidth="1"/>
    <col min="15746" max="15746" width="12.85546875" style="137" bestFit="1" customWidth="1"/>
    <col min="15747" max="15747" width="17.7109375" style="137" bestFit="1" customWidth="1"/>
    <col min="15748" max="15748" width="17.5703125" style="137" bestFit="1" customWidth="1"/>
    <col min="15749" max="15749" width="18.85546875" style="137" bestFit="1" customWidth="1"/>
    <col min="15750" max="15750" width="12.42578125" style="137" bestFit="1" customWidth="1"/>
    <col min="15751" max="15751" width="15.85546875" style="137" bestFit="1" customWidth="1"/>
    <col min="15752" max="15752" width="17.7109375" style="137" bestFit="1" customWidth="1"/>
    <col min="15753" max="15753" width="18" style="137" bestFit="1" customWidth="1"/>
    <col min="15754" max="15754" width="13.5703125" style="137" customWidth="1"/>
    <col min="15755" max="15755" width="15.85546875" style="137" bestFit="1" customWidth="1"/>
    <col min="15756" max="15756" width="15.140625" style="137" bestFit="1" customWidth="1"/>
    <col min="15757" max="15757" width="18" style="137" bestFit="1" customWidth="1"/>
    <col min="15758" max="15758" width="13.140625" style="137" bestFit="1" customWidth="1"/>
    <col min="15759" max="15759" width="17.7109375" style="137" bestFit="1" customWidth="1"/>
    <col min="15760" max="15760" width="15.85546875" style="137" customWidth="1"/>
    <col min="15761" max="15761" width="18" style="137" bestFit="1" customWidth="1"/>
    <col min="15762" max="15762" width="13.5703125" style="137" customWidth="1"/>
    <col min="15763" max="15763" width="15.140625" style="137" bestFit="1" customWidth="1"/>
    <col min="15764" max="15764" width="12.85546875" style="137" bestFit="1" customWidth="1"/>
    <col min="15765" max="15765" width="15.28515625" style="137" bestFit="1" customWidth="1"/>
    <col min="15766" max="15766" width="14.85546875" style="137" bestFit="1" customWidth="1"/>
    <col min="15767" max="15768" width="17.5703125" style="137" bestFit="1" customWidth="1"/>
    <col min="15769" max="15769" width="11.140625" style="137" bestFit="1" customWidth="1"/>
    <col min="15770" max="15770" width="13.42578125" style="137" customWidth="1"/>
    <col min="15771" max="15771" width="17.7109375" style="137" bestFit="1" customWidth="1"/>
    <col min="15772" max="15772" width="17.5703125" style="137" bestFit="1" customWidth="1"/>
    <col min="15773" max="15773" width="18" style="137" bestFit="1" customWidth="1"/>
    <col min="15774" max="15776" width="12.85546875" style="137" bestFit="1" customWidth="1"/>
    <col min="15777" max="15777" width="13.85546875" style="137" bestFit="1" customWidth="1"/>
    <col min="15778" max="15779" width="12.85546875" style="137" bestFit="1" customWidth="1"/>
    <col min="15780" max="15780" width="11" style="137" bestFit="1" customWidth="1"/>
    <col min="15781" max="15781" width="13.85546875" style="137" bestFit="1" customWidth="1"/>
    <col min="15782" max="15782" width="14.85546875" style="137" bestFit="1" customWidth="1"/>
    <col min="15783" max="15783" width="17.7109375" style="137" bestFit="1" customWidth="1"/>
    <col min="15784" max="15784" width="15.140625" style="137" bestFit="1" customWidth="1"/>
    <col min="15785" max="15785" width="16.7109375" style="137" bestFit="1" customWidth="1"/>
    <col min="15786" max="15786" width="15.7109375" style="137" bestFit="1" customWidth="1"/>
    <col min="15787" max="15787" width="17.7109375" style="137" bestFit="1" customWidth="1"/>
    <col min="15788" max="15788" width="15.7109375" style="137" bestFit="1" customWidth="1"/>
    <col min="15789" max="15789" width="18" style="137" bestFit="1" customWidth="1"/>
    <col min="15790" max="15790" width="13.140625" style="137" bestFit="1" customWidth="1"/>
    <col min="15791" max="15791" width="17.7109375" style="137" bestFit="1" customWidth="1"/>
    <col min="15792" max="15792" width="15.140625" style="137" bestFit="1" customWidth="1"/>
    <col min="15793" max="15793" width="18" style="137" bestFit="1" customWidth="1"/>
    <col min="15794" max="15794" width="15.7109375" style="137" bestFit="1" customWidth="1"/>
    <col min="15795" max="15796" width="15.140625" style="137" bestFit="1" customWidth="1"/>
    <col min="15797" max="15797" width="15.7109375" style="137" bestFit="1" customWidth="1"/>
    <col min="15798" max="15798" width="12.85546875" style="137" customWidth="1"/>
    <col min="15799" max="15799" width="17.7109375" style="137" bestFit="1" customWidth="1"/>
    <col min="15800" max="15800" width="15.85546875" style="137" bestFit="1" customWidth="1"/>
    <col min="15801" max="15801" width="18" style="137" bestFit="1" customWidth="1"/>
    <col min="15802" max="15802" width="10.5703125" style="137" bestFit="1" customWidth="1"/>
    <col min="15803" max="15803" width="17.7109375" style="137" bestFit="1" customWidth="1"/>
    <col min="15804" max="15804" width="15.140625" style="137" bestFit="1" customWidth="1"/>
    <col min="15805" max="15805" width="18" style="137" bestFit="1" customWidth="1"/>
    <col min="15806" max="15806" width="15.7109375" style="137" bestFit="1" customWidth="1"/>
    <col min="15807" max="15807" width="17.7109375" style="137" bestFit="1" customWidth="1"/>
    <col min="15808" max="15808" width="15.7109375" style="137" bestFit="1" customWidth="1"/>
    <col min="15809" max="15809" width="18" style="137" bestFit="1" customWidth="1"/>
    <col min="15810" max="15810" width="12.85546875" style="137" bestFit="1" customWidth="1"/>
    <col min="15811" max="15811" width="12.42578125" style="137" bestFit="1" customWidth="1"/>
    <col min="15812" max="15812" width="10.7109375" style="137" bestFit="1" customWidth="1"/>
    <col min="15813" max="15813" width="10.140625" style="137" customWidth="1"/>
    <col min="15814" max="15814" width="13.140625" style="137" bestFit="1" customWidth="1"/>
    <col min="15815" max="15818" width="0" style="137" hidden="1" customWidth="1"/>
    <col min="15819" max="15819" width="15.140625" style="137" bestFit="1" customWidth="1"/>
    <col min="15820" max="15820" width="13" style="137" bestFit="1" customWidth="1"/>
    <col min="15821" max="15821" width="15.28515625" style="137" bestFit="1" customWidth="1"/>
    <col min="15822" max="15822" width="12.85546875" style="137" bestFit="1" customWidth="1"/>
    <col min="15823" max="15826" width="0" style="137" hidden="1" customWidth="1"/>
    <col min="15827" max="15828" width="17.7109375" style="137" bestFit="1" customWidth="1"/>
    <col min="15829" max="15829" width="18.85546875" style="137" bestFit="1" customWidth="1"/>
    <col min="15830" max="15830" width="12.85546875" style="137" bestFit="1" customWidth="1"/>
    <col min="15831" max="15831" width="17.7109375" style="137" bestFit="1" customWidth="1"/>
    <col min="15832" max="15832" width="12.5703125" style="137" bestFit="1" customWidth="1"/>
    <col min="15833" max="15833" width="18" style="137" bestFit="1" customWidth="1"/>
    <col min="15834" max="15834" width="13" style="137" customWidth="1"/>
    <col min="15835" max="15835" width="15.140625" style="137" bestFit="1" customWidth="1"/>
    <col min="15836" max="15836" width="13" style="137" bestFit="1" customWidth="1"/>
    <col min="15837" max="15837" width="16.7109375" style="137" bestFit="1" customWidth="1"/>
    <col min="15838" max="15838" width="13.140625" style="137" bestFit="1" customWidth="1"/>
    <col min="15839" max="15841" width="12.140625" style="137" customWidth="1"/>
    <col min="15842" max="15843" width="14" style="137" customWidth="1"/>
    <col min="15844" max="15844" width="26.28515625" style="137" customWidth="1"/>
    <col min="15845" max="15845" width="15.42578125" style="137" bestFit="1" customWidth="1"/>
    <col min="15846" max="15846" width="11.140625" style="137" bestFit="1" customWidth="1"/>
    <col min="15847" max="15847" width="9.140625" style="137"/>
    <col min="15848" max="15848" width="9.28515625" style="137" bestFit="1" customWidth="1"/>
    <col min="15849" max="15996" width="9.140625" style="137"/>
    <col min="15997" max="15997" width="6" style="137" bestFit="1" customWidth="1"/>
    <col min="15998" max="15998" width="23.7109375" style="137" customWidth="1"/>
    <col min="15999" max="15999" width="19.5703125" style="137" bestFit="1" customWidth="1"/>
    <col min="16000" max="16000" width="19.7109375" style="137" bestFit="1" customWidth="1"/>
    <col min="16001" max="16001" width="18.85546875" style="137" bestFit="1" customWidth="1"/>
    <col min="16002" max="16002" width="12.85546875" style="137" bestFit="1" customWidth="1"/>
    <col min="16003" max="16003" width="17.7109375" style="137" bestFit="1" customWidth="1"/>
    <col min="16004" max="16004" width="17.5703125" style="137" bestFit="1" customWidth="1"/>
    <col min="16005" max="16005" width="18.85546875" style="137" bestFit="1" customWidth="1"/>
    <col min="16006" max="16006" width="12.42578125" style="137" bestFit="1" customWidth="1"/>
    <col min="16007" max="16007" width="15.85546875" style="137" bestFit="1" customWidth="1"/>
    <col min="16008" max="16008" width="17.7109375" style="137" bestFit="1" customWidth="1"/>
    <col min="16009" max="16009" width="18" style="137" bestFit="1" customWidth="1"/>
    <col min="16010" max="16010" width="13.5703125" style="137" customWidth="1"/>
    <col min="16011" max="16011" width="15.85546875" style="137" bestFit="1" customWidth="1"/>
    <col min="16012" max="16012" width="15.140625" style="137" bestFit="1" customWidth="1"/>
    <col min="16013" max="16013" width="18" style="137" bestFit="1" customWidth="1"/>
    <col min="16014" max="16014" width="13.140625" style="137" bestFit="1" customWidth="1"/>
    <col min="16015" max="16015" width="17.7109375" style="137" bestFit="1" customWidth="1"/>
    <col min="16016" max="16016" width="15.85546875" style="137" customWidth="1"/>
    <col min="16017" max="16017" width="18" style="137" bestFit="1" customWidth="1"/>
    <col min="16018" max="16018" width="13.5703125" style="137" customWidth="1"/>
    <col min="16019" max="16019" width="15.140625" style="137" bestFit="1" customWidth="1"/>
    <col min="16020" max="16020" width="12.85546875" style="137" bestFit="1" customWidth="1"/>
    <col min="16021" max="16021" width="15.28515625" style="137" bestFit="1" customWidth="1"/>
    <col min="16022" max="16022" width="14.85546875" style="137" bestFit="1" customWidth="1"/>
    <col min="16023" max="16024" width="17.5703125" style="137" bestFit="1" customWidth="1"/>
    <col min="16025" max="16025" width="11.140625" style="137" bestFit="1" customWidth="1"/>
    <col min="16026" max="16026" width="13.42578125" style="137" customWidth="1"/>
    <col min="16027" max="16027" width="17.7109375" style="137" bestFit="1" customWidth="1"/>
    <col min="16028" max="16028" width="17.5703125" style="137" bestFit="1" customWidth="1"/>
    <col min="16029" max="16029" width="18" style="137" bestFit="1" customWidth="1"/>
    <col min="16030" max="16032" width="12.85546875" style="137" bestFit="1" customWidth="1"/>
    <col min="16033" max="16033" width="13.85546875" style="137" bestFit="1" customWidth="1"/>
    <col min="16034" max="16035" width="12.85546875" style="137" bestFit="1" customWidth="1"/>
    <col min="16036" max="16036" width="11" style="137" bestFit="1" customWidth="1"/>
    <col min="16037" max="16037" width="13.85546875" style="137" bestFit="1" customWidth="1"/>
    <col min="16038" max="16038" width="14.85546875" style="137" bestFit="1" customWidth="1"/>
    <col min="16039" max="16039" width="17.7109375" style="137" bestFit="1" customWidth="1"/>
    <col min="16040" max="16040" width="15.140625" style="137" bestFit="1" customWidth="1"/>
    <col min="16041" max="16041" width="16.7109375" style="137" bestFit="1" customWidth="1"/>
    <col min="16042" max="16042" width="15.7109375" style="137" bestFit="1" customWidth="1"/>
    <col min="16043" max="16043" width="17.7109375" style="137" bestFit="1" customWidth="1"/>
    <col min="16044" max="16044" width="15.7109375" style="137" bestFit="1" customWidth="1"/>
    <col min="16045" max="16045" width="18" style="137" bestFit="1" customWidth="1"/>
    <col min="16046" max="16046" width="13.140625" style="137" bestFit="1" customWidth="1"/>
    <col min="16047" max="16047" width="17.7109375" style="137" bestFit="1" customWidth="1"/>
    <col min="16048" max="16048" width="15.140625" style="137" bestFit="1" customWidth="1"/>
    <col min="16049" max="16049" width="18" style="137" bestFit="1" customWidth="1"/>
    <col min="16050" max="16050" width="15.7109375" style="137" bestFit="1" customWidth="1"/>
    <col min="16051" max="16052" width="15.140625" style="137" bestFit="1" customWidth="1"/>
    <col min="16053" max="16053" width="15.7109375" style="137" bestFit="1" customWidth="1"/>
    <col min="16054" max="16054" width="12.85546875" style="137" customWidth="1"/>
    <col min="16055" max="16055" width="17.7109375" style="137" bestFit="1" customWidth="1"/>
    <col min="16056" max="16056" width="15.85546875" style="137" bestFit="1" customWidth="1"/>
    <col min="16057" max="16057" width="18" style="137" bestFit="1" customWidth="1"/>
    <col min="16058" max="16058" width="10.5703125" style="137" bestFit="1" customWidth="1"/>
    <col min="16059" max="16059" width="17.7109375" style="137" bestFit="1" customWidth="1"/>
    <col min="16060" max="16060" width="15.140625" style="137" bestFit="1" customWidth="1"/>
    <col min="16061" max="16061" width="18" style="137" bestFit="1" customWidth="1"/>
    <col min="16062" max="16062" width="15.7109375" style="137" bestFit="1" customWidth="1"/>
    <col min="16063" max="16063" width="17.7109375" style="137" bestFit="1" customWidth="1"/>
    <col min="16064" max="16064" width="15.7109375" style="137" bestFit="1" customWidth="1"/>
    <col min="16065" max="16065" width="18" style="137" bestFit="1" customWidth="1"/>
    <col min="16066" max="16066" width="12.85546875" style="137" bestFit="1" customWidth="1"/>
    <col min="16067" max="16067" width="12.42578125" style="137" bestFit="1" customWidth="1"/>
    <col min="16068" max="16068" width="10.7109375" style="137" bestFit="1" customWidth="1"/>
    <col min="16069" max="16069" width="10.140625" style="137" customWidth="1"/>
    <col min="16070" max="16070" width="13.140625" style="137" bestFit="1" customWidth="1"/>
    <col min="16071" max="16074" width="0" style="137" hidden="1" customWidth="1"/>
    <col min="16075" max="16075" width="15.140625" style="137" bestFit="1" customWidth="1"/>
    <col min="16076" max="16076" width="13" style="137" bestFit="1" customWidth="1"/>
    <col min="16077" max="16077" width="15.28515625" style="137" bestFit="1" customWidth="1"/>
    <col min="16078" max="16078" width="12.85546875" style="137" bestFit="1" customWidth="1"/>
    <col min="16079" max="16082" width="0" style="137" hidden="1" customWidth="1"/>
    <col min="16083" max="16084" width="17.7109375" style="137" bestFit="1" customWidth="1"/>
    <col min="16085" max="16085" width="18.85546875" style="137" bestFit="1" customWidth="1"/>
    <col min="16086" max="16086" width="12.85546875" style="137" bestFit="1" customWidth="1"/>
    <col min="16087" max="16087" width="17.7109375" style="137" bestFit="1" customWidth="1"/>
    <col min="16088" max="16088" width="12.5703125" style="137" bestFit="1" customWidth="1"/>
    <col min="16089" max="16089" width="18" style="137" bestFit="1" customWidth="1"/>
    <col min="16090" max="16090" width="13" style="137" customWidth="1"/>
    <col min="16091" max="16091" width="15.140625" style="137" bestFit="1" customWidth="1"/>
    <col min="16092" max="16092" width="13" style="137" bestFit="1" customWidth="1"/>
    <col min="16093" max="16093" width="16.7109375" style="137" bestFit="1" customWidth="1"/>
    <col min="16094" max="16094" width="13.140625" style="137" bestFit="1" customWidth="1"/>
    <col min="16095" max="16097" width="12.140625" style="137" customWidth="1"/>
    <col min="16098" max="16099" width="14" style="137" customWidth="1"/>
    <col min="16100" max="16100" width="26.28515625" style="137" customWidth="1"/>
    <col min="16101" max="16101" width="15.42578125" style="137" bestFit="1" customWidth="1"/>
    <col min="16102" max="16102" width="11.140625" style="137" bestFit="1" customWidth="1"/>
    <col min="16103" max="16103" width="9.140625" style="137"/>
    <col min="16104" max="16104" width="9.28515625" style="137" bestFit="1" customWidth="1"/>
    <col min="16105" max="16384" width="9.140625" style="137"/>
  </cols>
  <sheetData>
    <row r="1" spans="1:16" s="155" customFormat="1" ht="90.75" customHeight="1" x14ac:dyDescent="0.25">
      <c r="A1" s="1366" t="s">
        <v>717</v>
      </c>
      <c r="B1" s="1366"/>
      <c r="C1" s="1366"/>
      <c r="D1" s="1366"/>
      <c r="E1" s="1366"/>
      <c r="F1" s="1366"/>
      <c r="G1" s="1366"/>
      <c r="H1" s="1366"/>
      <c r="I1" s="1366"/>
      <c r="J1" s="1366"/>
      <c r="K1" s="1366"/>
      <c r="L1" s="1366"/>
      <c r="M1" s="1366"/>
      <c r="N1" s="1366"/>
      <c r="O1" s="1366"/>
      <c r="P1" s="1366"/>
    </row>
    <row r="2" spans="1:16" ht="25.5" customHeight="1" thickBot="1" x14ac:dyDescent="0.3">
      <c r="A2" s="1369" t="s">
        <v>942</v>
      </c>
      <c r="B2" s="1369"/>
      <c r="C2" s="136"/>
      <c r="D2" s="136"/>
      <c r="E2" s="136"/>
      <c r="F2" s="135"/>
      <c r="G2" s="135"/>
      <c r="H2" s="135"/>
      <c r="I2" s="135"/>
      <c r="O2" s="1369" t="s">
        <v>462</v>
      </c>
      <c r="P2" s="1369"/>
    </row>
    <row r="3" spans="1:16" s="139" customFormat="1" ht="20.25" customHeight="1" thickBot="1" x14ac:dyDescent="0.3">
      <c r="A3" s="1380" t="s">
        <v>0</v>
      </c>
      <c r="B3" s="1383" t="s">
        <v>463</v>
      </c>
      <c r="C3" s="1370" t="s">
        <v>712</v>
      </c>
      <c r="D3" s="1371"/>
      <c r="E3" s="1386" t="s">
        <v>703</v>
      </c>
      <c r="F3" s="1387"/>
      <c r="G3" s="1387"/>
      <c r="H3" s="1387"/>
      <c r="I3" s="1387"/>
      <c r="J3" s="1387"/>
      <c r="K3" s="1387"/>
      <c r="L3" s="1387"/>
      <c r="M3" s="1387"/>
      <c r="N3" s="1387"/>
      <c r="O3" s="1387"/>
      <c r="P3" s="1388"/>
    </row>
    <row r="4" spans="1:16" s="139" customFormat="1" ht="249.75" customHeight="1" thickBot="1" x14ac:dyDescent="0.3">
      <c r="A4" s="1381"/>
      <c r="B4" s="1384"/>
      <c r="C4" s="1372"/>
      <c r="D4" s="1373"/>
      <c r="E4" s="1389" t="s">
        <v>711</v>
      </c>
      <c r="F4" s="1390"/>
      <c r="G4" s="1389" t="s">
        <v>713</v>
      </c>
      <c r="H4" s="1390"/>
      <c r="I4" s="1390" t="s">
        <v>719</v>
      </c>
      <c r="J4" s="1390"/>
      <c r="K4" s="1390" t="s">
        <v>714</v>
      </c>
      <c r="L4" s="1390"/>
      <c r="M4" s="1391" t="s">
        <v>715</v>
      </c>
      <c r="N4" s="1391"/>
      <c r="O4" s="1391" t="s">
        <v>716</v>
      </c>
      <c r="P4" s="1392"/>
    </row>
    <row r="5" spans="1:16" s="139" customFormat="1" ht="38.25" customHeight="1" thickBot="1" x14ac:dyDescent="0.3">
      <c r="A5" s="1382"/>
      <c r="B5" s="1385"/>
      <c r="C5" s="477" t="s">
        <v>705</v>
      </c>
      <c r="D5" s="478" t="s">
        <v>706</v>
      </c>
      <c r="E5" s="477" t="s">
        <v>705</v>
      </c>
      <c r="F5" s="479" t="s">
        <v>706</v>
      </c>
      <c r="G5" s="479" t="s">
        <v>705</v>
      </c>
      <c r="H5" s="479" t="s">
        <v>706</v>
      </c>
      <c r="I5" s="479" t="s">
        <v>705</v>
      </c>
      <c r="J5" s="479" t="s">
        <v>706</v>
      </c>
      <c r="K5" s="479" t="s">
        <v>705</v>
      </c>
      <c r="L5" s="479" t="s">
        <v>706</v>
      </c>
      <c r="M5" s="479" t="s">
        <v>705</v>
      </c>
      <c r="N5" s="479" t="s">
        <v>706</v>
      </c>
      <c r="O5" s="479" t="s">
        <v>705</v>
      </c>
      <c r="P5" s="478" t="s">
        <v>706</v>
      </c>
    </row>
    <row r="6" spans="1:16" s="139" customFormat="1" ht="53.25" customHeight="1" thickBot="1" x14ac:dyDescent="0.3">
      <c r="A6" s="1141" t="s">
        <v>425</v>
      </c>
      <c r="B6" s="1361"/>
      <c r="C6" s="449">
        <f>+C7+C10+C13+C16+C19+C22+C25+C28+C31+C34+C37+C40+C43+C46</f>
        <v>5782</v>
      </c>
      <c r="D6" s="573">
        <f t="shared" ref="D6:P6" si="0">+D7+D10+D13+D16+D19+D22+D25+D28+D31+D34+D37+D40+D43+D46</f>
        <v>6654.7996819999998</v>
      </c>
      <c r="E6" s="449">
        <f>+E7+E10+E13+E16+E19+E22+E25+E28+E31+E34+E37+E40+E43+E46</f>
        <v>1</v>
      </c>
      <c r="F6" s="451">
        <f t="shared" si="0"/>
        <v>2.7</v>
      </c>
      <c r="G6" s="452">
        <f t="shared" si="0"/>
        <v>12</v>
      </c>
      <c r="H6" s="451">
        <f t="shared" si="0"/>
        <v>22.17</v>
      </c>
      <c r="I6" s="452">
        <f t="shared" si="0"/>
        <v>147</v>
      </c>
      <c r="J6" s="451">
        <f t="shared" si="0"/>
        <v>108.60999999999999</v>
      </c>
      <c r="K6" s="452">
        <f t="shared" si="0"/>
        <v>197</v>
      </c>
      <c r="L6" s="451">
        <f t="shared" si="0"/>
        <v>591.5</v>
      </c>
      <c r="M6" s="452">
        <f t="shared" si="0"/>
        <v>482</v>
      </c>
      <c r="N6" s="451">
        <f t="shared" si="0"/>
        <v>1080.9560999999999</v>
      </c>
      <c r="O6" s="452">
        <f t="shared" si="0"/>
        <v>1345</v>
      </c>
      <c r="P6" s="450">
        <f t="shared" si="0"/>
        <v>895.19728199999997</v>
      </c>
    </row>
    <row r="7" spans="1:16" ht="46.5" customHeight="1" x14ac:dyDescent="0.25">
      <c r="A7" s="1362" t="s">
        <v>683</v>
      </c>
      <c r="B7" s="1363"/>
      <c r="C7" s="453">
        <f>+C8+C9</f>
        <v>495</v>
      </c>
      <c r="D7" s="454">
        <f>+D8+D9</f>
        <v>997.76477200000011</v>
      </c>
      <c r="E7" s="453">
        <v>0</v>
      </c>
      <c r="F7" s="455">
        <v>0</v>
      </c>
      <c r="G7" s="456">
        <v>0</v>
      </c>
      <c r="H7" s="455">
        <v>0</v>
      </c>
      <c r="I7" s="456">
        <v>6</v>
      </c>
      <c r="J7" s="455">
        <v>4.0500000000000007</v>
      </c>
      <c r="K7" s="456">
        <v>97</v>
      </c>
      <c r="L7" s="455">
        <v>324.5</v>
      </c>
      <c r="M7" s="456">
        <v>70</v>
      </c>
      <c r="N7" s="455">
        <v>214.82839999999999</v>
      </c>
      <c r="O7" s="456">
        <v>75</v>
      </c>
      <c r="P7" s="454">
        <v>53.414971999999999</v>
      </c>
    </row>
    <row r="8" spans="1:16" ht="26.25" customHeight="1" x14ac:dyDescent="0.25">
      <c r="A8" s="440">
        <v>1</v>
      </c>
      <c r="B8" s="441" t="s">
        <v>15</v>
      </c>
      <c r="C8" s="457">
        <f>+E8+G8+I8+K8+M8+O8+'Ижтимоий к.'!E8+'Ижтимоий к.'!G8+'Ижтимоий к.'!I8+'Ижтимоий к.'!K8+'Ижтимоий к.'!M8+'Ижтимоий к.'!O8</f>
        <v>206</v>
      </c>
      <c r="D8" s="458">
        <f>+F8+H8+J8+L8+N8+P8+'Ижтимоий к.'!F8+'Ижтимоий к.'!H8+'Ижтимоий к.'!J8+'Ижтимоий к.'!L8+'Ижтимоий к.'!N8+'Ижтимоий к.'!P8</f>
        <v>489.6889000000001</v>
      </c>
      <c r="E8" s="459"/>
      <c r="F8" s="460"/>
      <c r="G8" s="461"/>
      <c r="H8" s="460"/>
      <c r="I8" s="460">
        <v>3</v>
      </c>
      <c r="J8" s="460">
        <v>1.62</v>
      </c>
      <c r="K8" s="461">
        <v>80</v>
      </c>
      <c r="L8" s="460">
        <v>256.5</v>
      </c>
      <c r="M8" s="461">
        <v>9</v>
      </c>
      <c r="N8" s="460">
        <v>13.760999999999999</v>
      </c>
      <c r="O8" s="461">
        <v>6</v>
      </c>
      <c r="P8" s="462">
        <v>3.6989999999999998</v>
      </c>
    </row>
    <row r="9" spans="1:16" ht="26.25" customHeight="1" x14ac:dyDescent="0.25">
      <c r="A9" s="440">
        <v>2</v>
      </c>
      <c r="B9" s="441" t="s">
        <v>344</v>
      </c>
      <c r="C9" s="457">
        <f>+E9+G9+I9+K9+M9+O9+'Ижтимоий к.'!E9+'Ижтимоий к.'!G9+'Ижтимоий к.'!I9+'Ижтимоий к.'!K9+'Ижтимоий к.'!M9+'Ижтимоий к.'!O9</f>
        <v>289</v>
      </c>
      <c r="D9" s="458">
        <f>+F9+H9+J9+L9+N9+P9+'Ижтимоий к.'!F9+'Ижтимоий к.'!H9+'Ижтимоий к.'!J9+'Ижтимоий к.'!L9+'Ижтимоий к.'!N9+'Ижтимоий к.'!P9</f>
        <v>508.075872</v>
      </c>
      <c r="E9" s="459"/>
      <c r="F9" s="460"/>
      <c r="G9" s="461"/>
      <c r="H9" s="460"/>
      <c r="I9" s="460">
        <v>3</v>
      </c>
      <c r="J9" s="460">
        <v>2.4300000000000002</v>
      </c>
      <c r="K9" s="461">
        <v>17</v>
      </c>
      <c r="L9" s="460">
        <v>68</v>
      </c>
      <c r="M9" s="461">
        <v>61</v>
      </c>
      <c r="N9" s="460">
        <v>201.06739999999999</v>
      </c>
      <c r="O9" s="461">
        <v>69</v>
      </c>
      <c r="P9" s="462">
        <v>49.715972000000001</v>
      </c>
    </row>
    <row r="10" spans="1:16" ht="34.5" customHeight="1" x14ac:dyDescent="0.25">
      <c r="A10" s="1364" t="s">
        <v>438</v>
      </c>
      <c r="B10" s="1365"/>
      <c r="C10" s="463">
        <f>+C11+C12</f>
        <v>217</v>
      </c>
      <c r="D10" s="464">
        <f>+D11+D12</f>
        <v>266.80707900000004</v>
      </c>
      <c r="E10" s="463">
        <v>0</v>
      </c>
      <c r="F10" s="465">
        <v>0</v>
      </c>
      <c r="G10" s="466">
        <v>0</v>
      </c>
      <c r="H10" s="465">
        <v>0</v>
      </c>
      <c r="I10" s="466">
        <v>0</v>
      </c>
      <c r="J10" s="465">
        <v>0</v>
      </c>
      <c r="K10" s="466">
        <v>50</v>
      </c>
      <c r="L10" s="465">
        <v>132</v>
      </c>
      <c r="M10" s="466">
        <v>5</v>
      </c>
      <c r="N10" s="465">
        <v>26.8</v>
      </c>
      <c r="O10" s="466">
        <v>72</v>
      </c>
      <c r="P10" s="464">
        <v>47.524579000000003</v>
      </c>
    </row>
    <row r="11" spans="1:16" ht="26.25" customHeight="1" x14ac:dyDescent="0.25">
      <c r="A11" s="440">
        <v>3</v>
      </c>
      <c r="B11" s="441" t="s">
        <v>30</v>
      </c>
      <c r="C11" s="457">
        <f>+E11+G11+I11+K11+M11+O11+'Ижтимоий к.'!E11+'Ижтимоий к.'!G11+'Ижтимоий к.'!I11+'Ижтимоий к.'!K11+'Ижтимоий к.'!M11+'Ижтимоий к.'!O11</f>
        <v>137</v>
      </c>
      <c r="D11" s="458">
        <f>+F11+H11+J11+L11+N11+P11+'Ижтимоий к.'!F11+'Ижтимоий к.'!H11+'Ижтимоий к.'!J11+'Ижтимоий к.'!L11+'Ижтимоий к.'!N11+'Ижтимоий к.'!P11</f>
        <v>109.371554</v>
      </c>
      <c r="E11" s="459"/>
      <c r="F11" s="460"/>
      <c r="G11" s="461"/>
      <c r="H11" s="460"/>
      <c r="I11" s="460"/>
      <c r="J11" s="460"/>
      <c r="K11" s="461"/>
      <c r="L11" s="460"/>
      <c r="M11" s="461">
        <v>3</v>
      </c>
      <c r="N11" s="460">
        <v>21</v>
      </c>
      <c r="O11" s="461">
        <v>64</v>
      </c>
      <c r="P11" s="462">
        <v>41.890053999999999</v>
      </c>
    </row>
    <row r="12" spans="1:16" ht="26.25" customHeight="1" x14ac:dyDescent="0.25">
      <c r="A12" s="440">
        <v>4</v>
      </c>
      <c r="B12" s="441" t="s">
        <v>684</v>
      </c>
      <c r="C12" s="457">
        <f>+E12+G12+I12+K12+M12+O12+'Ижтимоий к.'!E12+'Ижтимоий к.'!G12+'Ижтимоий к.'!I12+'Ижтимоий к.'!K12+'Ижтимоий к.'!M12+'Ижтимоий к.'!O12</f>
        <v>80</v>
      </c>
      <c r="D12" s="458">
        <f>+F12+H12+J12+L12+N12+P12+'Ижтимоий к.'!F12+'Ижтимоий к.'!H12+'Ижтимоий к.'!J12+'Ижтимоий к.'!L12+'Ижтимоий к.'!N12+'Ижтимоий к.'!P12</f>
        <v>157.43552500000001</v>
      </c>
      <c r="E12" s="459"/>
      <c r="F12" s="460"/>
      <c r="G12" s="461"/>
      <c r="H12" s="460"/>
      <c r="I12" s="460"/>
      <c r="J12" s="460"/>
      <c r="K12" s="461">
        <v>50</v>
      </c>
      <c r="L12" s="460">
        <v>132</v>
      </c>
      <c r="M12" s="461">
        <v>2</v>
      </c>
      <c r="N12" s="460">
        <v>5.8</v>
      </c>
      <c r="O12" s="461">
        <v>8</v>
      </c>
      <c r="P12" s="462">
        <v>5.634525</v>
      </c>
    </row>
    <row r="13" spans="1:16" ht="34.5" customHeight="1" x14ac:dyDescent="0.25">
      <c r="A13" s="1364" t="s">
        <v>439</v>
      </c>
      <c r="B13" s="1365"/>
      <c r="C13" s="463">
        <f>+C14+C15</f>
        <v>585</v>
      </c>
      <c r="D13" s="464">
        <f>+D14+D15</f>
        <v>504.29132500000003</v>
      </c>
      <c r="E13" s="463">
        <v>0</v>
      </c>
      <c r="F13" s="465">
        <v>0</v>
      </c>
      <c r="G13" s="466">
        <v>0</v>
      </c>
      <c r="H13" s="465">
        <v>0</v>
      </c>
      <c r="I13" s="466">
        <v>5</v>
      </c>
      <c r="J13" s="465">
        <v>2.5</v>
      </c>
      <c r="K13" s="466">
        <v>0</v>
      </c>
      <c r="L13" s="465">
        <v>0</v>
      </c>
      <c r="M13" s="466">
        <v>6</v>
      </c>
      <c r="N13" s="465">
        <v>12.4</v>
      </c>
      <c r="O13" s="466">
        <v>12</v>
      </c>
      <c r="P13" s="464">
        <v>8.5877250000000007</v>
      </c>
    </row>
    <row r="14" spans="1:16" ht="26.25" customHeight="1" x14ac:dyDescent="0.25">
      <c r="A14" s="440">
        <v>5</v>
      </c>
      <c r="B14" s="441" t="s">
        <v>685</v>
      </c>
      <c r="C14" s="457">
        <f>+E14+G14+I14+K14+M14+O14+'Ижтимоий к.'!E14+'Ижтимоий к.'!G14+'Ижтимоий к.'!I14+'Ижтимоий к.'!K14+'Ижтимоий к.'!M14+'Ижтимоий к.'!O14</f>
        <v>548</v>
      </c>
      <c r="D14" s="458">
        <f>+F14+H14+J14+L14+N14+P14+'Ижтимоий к.'!F14+'Ижтимоий к.'!H14+'Ижтимоий к.'!J14+'Ижтимоий к.'!L14+'Ижтимоий к.'!N14+'Ижтимоий к.'!P14</f>
        <v>469.83800000000002</v>
      </c>
      <c r="E14" s="459"/>
      <c r="F14" s="460"/>
      <c r="G14" s="461"/>
      <c r="H14" s="460"/>
      <c r="I14" s="460">
        <v>5</v>
      </c>
      <c r="J14" s="460">
        <v>2.5</v>
      </c>
      <c r="K14" s="461"/>
      <c r="L14" s="460"/>
      <c r="M14" s="461"/>
      <c r="N14" s="460"/>
      <c r="O14" s="461">
        <v>1</v>
      </c>
      <c r="P14" s="462">
        <v>0.82199999999999995</v>
      </c>
    </row>
    <row r="15" spans="1:16" ht="26.25" customHeight="1" x14ac:dyDescent="0.25">
      <c r="A15" s="440">
        <v>6</v>
      </c>
      <c r="B15" s="441" t="s">
        <v>686</v>
      </c>
      <c r="C15" s="457">
        <f>+E15+G15+I15+K15+M15+O15+'Ижтимоий к.'!E15+'Ижтимоий к.'!G15+'Ижтимоий к.'!I15+'Ижтимоий к.'!K15+'Ижтимоий к.'!M15+'Ижтимоий к.'!O15</f>
        <v>37</v>
      </c>
      <c r="D15" s="458">
        <f>+F15+H15+J15+L15+N15+P15+'Ижтимоий к.'!F15+'Ижтимоий к.'!H15+'Ижтимоий к.'!J15+'Ижтимоий к.'!L15+'Ижтимоий к.'!N15+'Ижтимоий к.'!P15</f>
        <v>34.453325000000007</v>
      </c>
      <c r="E15" s="457"/>
      <c r="F15" s="467"/>
      <c r="G15" s="467"/>
      <c r="H15" s="467"/>
      <c r="I15" s="467"/>
      <c r="J15" s="467"/>
      <c r="K15" s="467"/>
      <c r="L15" s="467"/>
      <c r="M15" s="467">
        <v>6</v>
      </c>
      <c r="N15" s="967">
        <v>12.4</v>
      </c>
      <c r="O15" s="467">
        <v>11</v>
      </c>
      <c r="P15" s="469">
        <v>7.7657249999999998</v>
      </c>
    </row>
    <row r="16" spans="1:16" ht="34.5" customHeight="1" x14ac:dyDescent="0.25">
      <c r="A16" s="1364" t="s">
        <v>289</v>
      </c>
      <c r="B16" s="1365"/>
      <c r="C16" s="463">
        <f>+C17+C18</f>
        <v>186</v>
      </c>
      <c r="D16" s="464">
        <f>+D17+D18</f>
        <v>223.833136</v>
      </c>
      <c r="E16" s="463">
        <v>0</v>
      </c>
      <c r="F16" s="465">
        <v>0</v>
      </c>
      <c r="G16" s="466">
        <v>1</v>
      </c>
      <c r="H16" s="465">
        <v>0.3</v>
      </c>
      <c r="I16" s="466">
        <v>11</v>
      </c>
      <c r="J16" s="465">
        <v>6.73</v>
      </c>
      <c r="K16" s="466">
        <v>0</v>
      </c>
      <c r="L16" s="465">
        <v>0</v>
      </c>
      <c r="M16" s="466">
        <v>12</v>
      </c>
      <c r="N16" s="465">
        <v>42.4</v>
      </c>
      <c r="O16" s="466">
        <v>49</v>
      </c>
      <c r="P16" s="464">
        <v>33.052135999999997</v>
      </c>
    </row>
    <row r="17" spans="1:16" ht="26.25" customHeight="1" x14ac:dyDescent="0.25">
      <c r="A17" s="442">
        <v>7</v>
      </c>
      <c r="B17" s="443" t="s">
        <v>687</v>
      </c>
      <c r="C17" s="457">
        <f>+E17+G17+I17+K17+M17+O17+'Ижтимоий к.'!E17+'Ижтимоий к.'!G17+'Ижтимоий к.'!I17+'Ижтимоий к.'!K17+'Ижтимоий к.'!M17+'Ижтимоий к.'!O17</f>
        <v>87</v>
      </c>
      <c r="D17" s="458">
        <f>+F17+H17+J17+L17+N17+P17+'Ижтимоий к.'!F17+'Ижтимоий к.'!H17+'Ижтимоий к.'!J17+'Ижтимоий к.'!L17+'Ижтимоий к.'!N17+'Ижтимоий к.'!P17</f>
        <v>77.397999999999996</v>
      </c>
      <c r="E17" s="459"/>
      <c r="F17" s="460"/>
      <c r="G17" s="461"/>
      <c r="H17" s="460"/>
      <c r="I17" s="461">
        <v>3</v>
      </c>
      <c r="J17" s="460">
        <v>2.4300000000000002</v>
      </c>
      <c r="K17" s="461"/>
      <c r="L17" s="460"/>
      <c r="M17" s="461">
        <v>8</v>
      </c>
      <c r="N17" s="460">
        <v>19.2</v>
      </c>
      <c r="O17" s="461">
        <v>25</v>
      </c>
      <c r="P17" s="462">
        <v>16.440000000000001</v>
      </c>
    </row>
    <row r="18" spans="1:16" ht="26.25" customHeight="1" x14ac:dyDescent="0.25">
      <c r="A18" s="442">
        <v>8</v>
      </c>
      <c r="B18" s="443" t="s">
        <v>688</v>
      </c>
      <c r="C18" s="457">
        <f>+E18+G18+I18+K18+M18+O18+'Ижтимоий к.'!E18+'Ижтимоий к.'!G18+'Ижтимоий к.'!I18+'Ижтимоий к.'!K18+'Ижтимоий к.'!M18+'Ижтимоий к.'!O18</f>
        <v>99</v>
      </c>
      <c r="D18" s="458">
        <f>+F18+H18+J18+L18+N18+P18+'Ижтимоий к.'!F18+'Ижтимоий к.'!H18+'Ижтимоий к.'!J18+'Ижтимоий к.'!L18+'Ижтимоий к.'!N18+'Ижтимоий к.'!P18</f>
        <v>146.435136</v>
      </c>
      <c r="E18" s="459"/>
      <c r="F18" s="460"/>
      <c r="G18" s="461">
        <v>1</v>
      </c>
      <c r="H18" s="460">
        <v>0.3</v>
      </c>
      <c r="I18" s="461">
        <v>8</v>
      </c>
      <c r="J18" s="460">
        <v>4.3</v>
      </c>
      <c r="K18" s="461"/>
      <c r="L18" s="460"/>
      <c r="M18" s="461">
        <v>4</v>
      </c>
      <c r="N18" s="460">
        <v>23.2</v>
      </c>
      <c r="O18" s="461">
        <v>24</v>
      </c>
      <c r="P18" s="462">
        <v>16.612136</v>
      </c>
    </row>
    <row r="19" spans="1:16" ht="34.5" customHeight="1" x14ac:dyDescent="0.25">
      <c r="A19" s="1359" t="s">
        <v>440</v>
      </c>
      <c r="B19" s="1360"/>
      <c r="C19" s="463">
        <f>+C20+C21</f>
        <v>750</v>
      </c>
      <c r="D19" s="464">
        <f>+D20+D21</f>
        <v>658.77920300000005</v>
      </c>
      <c r="E19" s="463">
        <v>0</v>
      </c>
      <c r="F19" s="465">
        <v>0</v>
      </c>
      <c r="G19" s="466">
        <v>0</v>
      </c>
      <c r="H19" s="465">
        <v>0</v>
      </c>
      <c r="I19" s="466">
        <v>29</v>
      </c>
      <c r="J19" s="465">
        <v>18.09</v>
      </c>
      <c r="K19" s="466">
        <v>0</v>
      </c>
      <c r="L19" s="465">
        <v>0</v>
      </c>
      <c r="M19" s="466">
        <v>197</v>
      </c>
      <c r="N19" s="465">
        <v>306.79999999999995</v>
      </c>
      <c r="O19" s="466">
        <v>92</v>
      </c>
      <c r="P19" s="464">
        <v>59.431103</v>
      </c>
    </row>
    <row r="20" spans="1:16" ht="26.25" customHeight="1" x14ac:dyDescent="0.25">
      <c r="A20" s="440">
        <v>9</v>
      </c>
      <c r="B20" s="441" t="s">
        <v>75</v>
      </c>
      <c r="C20" s="457">
        <f>+E20+G20+I20+K20+M20+O20+'Ижтимоий к.'!E20+'Ижтимоий к.'!G20+'Ижтимоий к.'!I20+'Ижтимоий к.'!K20+'Ижтимоий к.'!M20+'Ижтимоий к.'!O20</f>
        <v>228</v>
      </c>
      <c r="D20" s="458">
        <f>+F20+H20+J20+L20+N20+P20+'Ижтимоий к.'!F20+'Ижтимоий к.'!H20+'Ижтимоий к.'!J20+'Ижтимоий к.'!L20+'Ижтимоий к.'!N20+'Ижтимоий к.'!P20</f>
        <v>257.35410300000001</v>
      </c>
      <c r="E20" s="459"/>
      <c r="F20" s="460"/>
      <c r="G20" s="461"/>
      <c r="H20" s="460"/>
      <c r="I20" s="460">
        <v>9</v>
      </c>
      <c r="J20" s="460">
        <v>7.29</v>
      </c>
      <c r="K20" s="461"/>
      <c r="L20" s="460"/>
      <c r="M20" s="461">
        <v>62</v>
      </c>
      <c r="N20" s="460">
        <v>147.69999999999999</v>
      </c>
      <c r="O20" s="461">
        <v>20</v>
      </c>
      <c r="P20" s="462">
        <v>13.604602999999999</v>
      </c>
    </row>
    <row r="21" spans="1:16" ht="26.25" customHeight="1" x14ac:dyDescent="0.25">
      <c r="A21" s="440">
        <v>10</v>
      </c>
      <c r="B21" s="441" t="s">
        <v>689</v>
      </c>
      <c r="C21" s="457">
        <f>+E21+G21+I21+K21+M21+O21+'Ижтимоий к.'!E21+'Ижтимоий к.'!G21+'Ижтимоий к.'!I21+'Ижтимоий к.'!K21+'Ижтимоий к.'!M21+'Ижтимоий к.'!O21</f>
        <v>522</v>
      </c>
      <c r="D21" s="458">
        <f>+F21+H21+J21+L21+N21+P21+'Ижтимоий к.'!F21+'Ижтимоий к.'!H21+'Ижтимоий к.'!J21+'Ижтимоий к.'!L21+'Ижтимоий к.'!N21+'Ижтимоий к.'!P21</f>
        <v>401.42509999999999</v>
      </c>
      <c r="E21" s="459"/>
      <c r="F21" s="460"/>
      <c r="G21" s="461"/>
      <c r="H21" s="460"/>
      <c r="I21" s="460">
        <v>20</v>
      </c>
      <c r="J21" s="460">
        <v>10.8</v>
      </c>
      <c r="K21" s="461"/>
      <c r="L21" s="460"/>
      <c r="M21" s="461">
        <v>135</v>
      </c>
      <c r="N21" s="460">
        <v>159.1</v>
      </c>
      <c r="O21" s="461">
        <v>72</v>
      </c>
      <c r="P21" s="462">
        <v>45.826500000000003</v>
      </c>
    </row>
    <row r="22" spans="1:16" ht="34.5" customHeight="1" x14ac:dyDescent="0.25">
      <c r="A22" s="1364" t="s">
        <v>441</v>
      </c>
      <c r="B22" s="1365"/>
      <c r="C22" s="463">
        <f>+C23+C24</f>
        <v>842</v>
      </c>
      <c r="D22" s="464">
        <f>+D23+D24</f>
        <v>1044.578935</v>
      </c>
      <c r="E22" s="463">
        <v>0</v>
      </c>
      <c r="F22" s="465">
        <v>0</v>
      </c>
      <c r="G22" s="466">
        <v>1</v>
      </c>
      <c r="H22" s="465">
        <v>0.27</v>
      </c>
      <c r="I22" s="466">
        <v>1</v>
      </c>
      <c r="J22" s="465">
        <v>0.81</v>
      </c>
      <c r="K22" s="466">
        <v>0</v>
      </c>
      <c r="L22" s="465">
        <v>0</v>
      </c>
      <c r="M22" s="466">
        <v>35</v>
      </c>
      <c r="N22" s="465">
        <v>102.8</v>
      </c>
      <c r="O22" s="466">
        <v>273</v>
      </c>
      <c r="P22" s="464">
        <v>180.25903500000001</v>
      </c>
    </row>
    <row r="23" spans="1:16" ht="26.25" customHeight="1" x14ac:dyDescent="0.25">
      <c r="A23" s="440">
        <v>11</v>
      </c>
      <c r="B23" s="441" t="s">
        <v>690</v>
      </c>
      <c r="C23" s="457">
        <f>+E23+G23+I23+K23+M23+O23+'Ижтимоий к.'!E23+'Ижтимоий к.'!G23+'Ижтимоий к.'!I23+'Ижтимоий к.'!K23+'Ижтимоий к.'!M23+'Ижтимоий к.'!O23</f>
        <v>203</v>
      </c>
      <c r="D23" s="458">
        <f>+F23+H23+J23+L23+N23+P23+'Ижтимоий к.'!F23+'Ижтимоий к.'!H23+'Ижтимоий к.'!J23+'Ижтимоий к.'!L23+'Ижтимоий к.'!N23+'Ижтимоий к.'!P23</f>
        <v>355.28629100000001</v>
      </c>
      <c r="E23" s="459"/>
      <c r="F23" s="460"/>
      <c r="G23" s="461"/>
      <c r="H23" s="460"/>
      <c r="I23" s="461"/>
      <c r="J23" s="460"/>
      <c r="K23" s="461"/>
      <c r="L23" s="460"/>
      <c r="M23" s="461">
        <v>34</v>
      </c>
      <c r="N23" s="460">
        <v>98</v>
      </c>
      <c r="O23" s="461">
        <v>51</v>
      </c>
      <c r="P23" s="462">
        <v>36.918391</v>
      </c>
    </row>
    <row r="24" spans="1:16" ht="26.25" customHeight="1" x14ac:dyDescent="0.25">
      <c r="A24" s="440">
        <v>12</v>
      </c>
      <c r="B24" s="441" t="s">
        <v>691</v>
      </c>
      <c r="C24" s="457">
        <f>+E24+G24+I24+K24+M24+O24+'Ижтимоий к.'!E24+'Ижтимоий к.'!G24+'Ижтимоий к.'!I24+'Ижтимоий к.'!K24+'Ижтимоий к.'!M24+'Ижтимоий к.'!O24</f>
        <v>639</v>
      </c>
      <c r="D24" s="458">
        <f>+F24+H24+J24+L24+N24+P24+'Ижтимоий к.'!F24+'Ижтимоий к.'!H24+'Ижтимоий к.'!J24+'Ижтимоий к.'!L24+'Ижтимоий к.'!N24+'Ижтимоий к.'!P24</f>
        <v>689.29264400000011</v>
      </c>
      <c r="E24" s="459"/>
      <c r="F24" s="460"/>
      <c r="G24" s="461">
        <v>1</v>
      </c>
      <c r="H24" s="460">
        <v>0.27</v>
      </c>
      <c r="I24" s="461">
        <v>1</v>
      </c>
      <c r="J24" s="460">
        <v>0.81</v>
      </c>
      <c r="K24" s="461"/>
      <c r="L24" s="460"/>
      <c r="M24" s="461">
        <v>1</v>
      </c>
      <c r="N24" s="460">
        <v>4.8</v>
      </c>
      <c r="O24" s="461">
        <v>222</v>
      </c>
      <c r="P24" s="462">
        <v>143.340644</v>
      </c>
    </row>
    <row r="25" spans="1:16" ht="34.5" customHeight="1" x14ac:dyDescent="0.25">
      <c r="A25" s="1359" t="s">
        <v>442</v>
      </c>
      <c r="B25" s="1360"/>
      <c r="C25" s="463">
        <f>+C26+C27</f>
        <v>70</v>
      </c>
      <c r="D25" s="464">
        <f>+D26+D27</f>
        <v>60.184415000000001</v>
      </c>
      <c r="E25" s="463">
        <v>0</v>
      </c>
      <c r="F25" s="465">
        <v>0</v>
      </c>
      <c r="G25" s="466">
        <v>0</v>
      </c>
      <c r="H25" s="465">
        <v>0</v>
      </c>
      <c r="I25" s="466">
        <v>0</v>
      </c>
      <c r="J25" s="465">
        <v>0</v>
      </c>
      <c r="K25" s="466">
        <v>0</v>
      </c>
      <c r="L25" s="465">
        <v>0</v>
      </c>
      <c r="M25" s="466">
        <v>1</v>
      </c>
      <c r="N25" s="465">
        <v>6.5</v>
      </c>
      <c r="O25" s="466">
        <v>17</v>
      </c>
      <c r="P25" s="464">
        <v>11.733815</v>
      </c>
    </row>
    <row r="26" spans="1:16" ht="26.25" customHeight="1" x14ac:dyDescent="0.25">
      <c r="A26" s="440">
        <v>13</v>
      </c>
      <c r="B26" s="441" t="s">
        <v>692</v>
      </c>
      <c r="C26" s="457">
        <f>+E26+G26+I26+K26+M26+O26+'Ижтимоий к.'!E26+'Ижтимоий к.'!G26+'Ижтимоий к.'!I26+'Ижтимоий к.'!K26+'Ижтимоий к.'!M26+'Ижтимоий к.'!O26</f>
        <v>14</v>
      </c>
      <c r="D26" s="458">
        <f>+F26+H26+J26+L26+N26+P26+'Ижтимоий к.'!F26+'Ижтимоий к.'!H26+'Ижтимоий к.'!J26+'Ижтимоий к.'!L26+'Ижтимоий к.'!N26+'Ижтимоий к.'!P26</f>
        <v>18.115099999999998</v>
      </c>
      <c r="E26" s="459"/>
      <c r="F26" s="460"/>
      <c r="G26" s="461"/>
      <c r="H26" s="460"/>
      <c r="I26" s="461"/>
      <c r="J26" s="460"/>
      <c r="K26" s="461"/>
      <c r="L26" s="460"/>
      <c r="M26" s="461">
        <v>1</v>
      </c>
      <c r="N26" s="460">
        <v>6.5</v>
      </c>
      <c r="O26" s="461">
        <v>1</v>
      </c>
      <c r="P26" s="462">
        <v>0.61650000000000005</v>
      </c>
    </row>
    <row r="27" spans="1:16" ht="26.25" customHeight="1" x14ac:dyDescent="0.25">
      <c r="A27" s="440">
        <v>14</v>
      </c>
      <c r="B27" s="441" t="s">
        <v>693</v>
      </c>
      <c r="C27" s="457">
        <f>+E27+G27+I27+K27+M27+O27+'Ижтимоий к.'!E27+'Ижтимоий к.'!G27+'Ижтимоий к.'!I27+'Ижтимоий к.'!K27+'Ижтимоий к.'!M27+'Ижтимоий к.'!O27</f>
        <v>56</v>
      </c>
      <c r="D27" s="458">
        <f>+F27+H27+J27+L27+N27+P27+'Ижтимоий к.'!F27+'Ижтимоий к.'!H27+'Ижтимоий к.'!J27+'Ижтимоий к.'!L27+'Ижтимоий к.'!N27+'Ижтимоий к.'!P27</f>
        <v>42.069315000000003</v>
      </c>
      <c r="E27" s="459"/>
      <c r="F27" s="460"/>
      <c r="G27" s="461"/>
      <c r="H27" s="460"/>
      <c r="I27" s="461"/>
      <c r="J27" s="460"/>
      <c r="K27" s="461"/>
      <c r="L27" s="460"/>
      <c r="M27" s="461"/>
      <c r="N27" s="460"/>
      <c r="O27" s="461">
        <v>16</v>
      </c>
      <c r="P27" s="462">
        <v>11.117315</v>
      </c>
    </row>
    <row r="28" spans="1:16" ht="34.5" customHeight="1" x14ac:dyDescent="0.25">
      <c r="A28" s="1364" t="s">
        <v>443</v>
      </c>
      <c r="B28" s="1365"/>
      <c r="C28" s="463">
        <f>+C29+C30</f>
        <v>603</v>
      </c>
      <c r="D28" s="464">
        <f>+D29+D30</f>
        <v>519.05199999999991</v>
      </c>
      <c r="E28" s="463">
        <v>0</v>
      </c>
      <c r="F28" s="465">
        <v>0</v>
      </c>
      <c r="G28" s="466">
        <v>10</v>
      </c>
      <c r="H28" s="465">
        <v>21.6</v>
      </c>
      <c r="I28" s="466">
        <v>28</v>
      </c>
      <c r="J28" s="465">
        <v>22.700000000000003</v>
      </c>
      <c r="K28" s="466">
        <v>0</v>
      </c>
      <c r="L28" s="465">
        <v>0</v>
      </c>
      <c r="M28" s="466">
        <v>31</v>
      </c>
      <c r="N28" s="465">
        <v>47.4</v>
      </c>
      <c r="O28" s="466">
        <v>90</v>
      </c>
      <c r="P28" s="464">
        <v>57.128999999999998</v>
      </c>
    </row>
    <row r="29" spans="1:16" ht="26.25" customHeight="1" x14ac:dyDescent="0.25">
      <c r="A29" s="440">
        <v>15</v>
      </c>
      <c r="B29" s="444" t="s">
        <v>694</v>
      </c>
      <c r="C29" s="457">
        <f>+E29+G29+I29+K29+M29+O29+'Ижтимоий к.'!E29+'Ижтимоий к.'!G29+'Ижтимоий к.'!I29+'Ижтимоий к.'!K29+'Ижтимоий к.'!M29+'Ижтимоий к.'!O29</f>
        <v>174</v>
      </c>
      <c r="D29" s="458">
        <f>+F29+H29+J29+L29+N29+P29+'Ижтимоий к.'!F29+'Ижтимоий к.'!H29+'Ижтимоий к.'!J29+'Ижтимоий к.'!L29+'Ижтимоий к.'!N29+'Ижтимоий к.'!P29</f>
        <v>136.59700000000001</v>
      </c>
      <c r="E29" s="459"/>
      <c r="F29" s="460"/>
      <c r="G29" s="461"/>
      <c r="H29" s="460"/>
      <c r="I29" s="460">
        <v>5</v>
      </c>
      <c r="J29" s="460">
        <v>4.0999999999999996</v>
      </c>
      <c r="K29" s="461"/>
      <c r="L29" s="460"/>
      <c r="M29" s="461"/>
      <c r="N29" s="460"/>
      <c r="O29" s="461">
        <v>29</v>
      </c>
      <c r="P29" s="462">
        <v>18.495000000000001</v>
      </c>
    </row>
    <row r="30" spans="1:16" ht="26.25" customHeight="1" x14ac:dyDescent="0.25">
      <c r="A30" s="440">
        <v>16</v>
      </c>
      <c r="B30" s="444" t="s">
        <v>695</v>
      </c>
      <c r="C30" s="457">
        <f>+E30+G30+I30+K30+M30+O30+'Ижтимоий к.'!E30+'Ижтимоий к.'!G30+'Ижтимоий к.'!I30+'Ижтимоий к.'!K30+'Ижтимоий к.'!M30+'Ижтимоий к.'!O30</f>
        <v>429</v>
      </c>
      <c r="D30" s="458">
        <f>+F30+H30+J30+L30+N30+P30+'Ижтимоий к.'!F30+'Ижтимоий к.'!H30+'Ижтимоий к.'!J30+'Ижтимоий к.'!L30+'Ижтимоий к.'!N30+'Ижтимоий к.'!P30</f>
        <v>382.45499999999993</v>
      </c>
      <c r="E30" s="459"/>
      <c r="F30" s="460"/>
      <c r="G30" s="461">
        <v>10</v>
      </c>
      <c r="H30" s="460">
        <v>21.6</v>
      </c>
      <c r="I30" s="460">
        <v>23</v>
      </c>
      <c r="J30" s="460">
        <v>18.600000000000001</v>
      </c>
      <c r="K30" s="461">
        <v>0</v>
      </c>
      <c r="L30" s="460">
        <v>0</v>
      </c>
      <c r="M30" s="461">
        <v>31</v>
      </c>
      <c r="N30" s="460">
        <v>47.4</v>
      </c>
      <c r="O30" s="461">
        <v>61</v>
      </c>
      <c r="P30" s="462">
        <v>38.634</v>
      </c>
    </row>
    <row r="31" spans="1:16" ht="34.5" customHeight="1" x14ac:dyDescent="0.25">
      <c r="A31" s="1364" t="s">
        <v>445</v>
      </c>
      <c r="B31" s="1365"/>
      <c r="C31" s="463">
        <f>+C32+C33</f>
        <v>611</v>
      </c>
      <c r="D31" s="464">
        <f>+D32+D33</f>
        <v>553.41537099999994</v>
      </c>
      <c r="E31" s="463">
        <v>0</v>
      </c>
      <c r="F31" s="465">
        <v>0</v>
      </c>
      <c r="G31" s="466">
        <v>0</v>
      </c>
      <c r="H31" s="465">
        <v>0</v>
      </c>
      <c r="I31" s="466">
        <v>25</v>
      </c>
      <c r="J31" s="465">
        <v>20.2</v>
      </c>
      <c r="K31" s="466">
        <v>0</v>
      </c>
      <c r="L31" s="465">
        <v>0</v>
      </c>
      <c r="M31" s="466">
        <v>27</v>
      </c>
      <c r="N31" s="465">
        <v>93.7</v>
      </c>
      <c r="O31" s="466">
        <v>62</v>
      </c>
      <c r="P31" s="464">
        <v>39.298071</v>
      </c>
    </row>
    <row r="32" spans="1:16" ht="26.25" customHeight="1" x14ac:dyDescent="0.25">
      <c r="A32" s="440">
        <v>17</v>
      </c>
      <c r="B32" s="444" t="s">
        <v>696</v>
      </c>
      <c r="C32" s="457">
        <f>+E32+G32+I32+K32+M32+O32+'Ижтимоий к.'!E32+'Ижтимоий к.'!G32+'Ижтимоий к.'!I32+'Ижтимоий к.'!K32+'Ижтимоий к.'!M32+'Ижтимоий к.'!O32</f>
        <v>371</v>
      </c>
      <c r="D32" s="458">
        <f>+F32+H32+J32+L32+N32+P32+'Ижтимоий к.'!F32+'Ижтимоий к.'!H32+'Ижтимоий к.'!J32+'Ижтимоий к.'!L32+'Ижтимоий к.'!N32+'Ижтимоий к.'!P32</f>
        <v>345.93379999999996</v>
      </c>
      <c r="E32" s="459"/>
      <c r="F32" s="460"/>
      <c r="G32" s="461"/>
      <c r="H32" s="460"/>
      <c r="I32" s="460">
        <v>22</v>
      </c>
      <c r="J32" s="460">
        <v>17.8</v>
      </c>
      <c r="K32" s="461"/>
      <c r="L32" s="460"/>
      <c r="M32" s="461">
        <v>9</v>
      </c>
      <c r="N32" s="460">
        <v>43.5</v>
      </c>
      <c r="O32" s="461">
        <v>28</v>
      </c>
      <c r="P32" s="462">
        <v>17.878499999999999</v>
      </c>
    </row>
    <row r="33" spans="1:16" ht="26.25" customHeight="1" x14ac:dyDescent="0.25">
      <c r="A33" s="440">
        <v>18</v>
      </c>
      <c r="B33" s="444" t="s">
        <v>375</v>
      </c>
      <c r="C33" s="457">
        <f>+E33+G33+I33+K33+M33+O33+'Ижтимоий к.'!E33+'Ижтимоий к.'!G33+'Ижтимоий к.'!I33+'Ижтимоий к.'!K33+'Ижтимоий к.'!M33+'Ижтимоий к.'!O33</f>
        <v>240</v>
      </c>
      <c r="D33" s="458">
        <f>+F33+H33+J33+L33+N33+P33+'Ижтимоий к.'!F33+'Ижтимоий к.'!H33+'Ижтимоий к.'!J33+'Ижтимоий к.'!L33+'Ижтимоий к.'!N33+'Ижтимоий к.'!P33</f>
        <v>207.481571</v>
      </c>
      <c r="E33" s="459"/>
      <c r="F33" s="460"/>
      <c r="G33" s="461"/>
      <c r="H33" s="460"/>
      <c r="I33" s="460">
        <v>3</v>
      </c>
      <c r="J33" s="460">
        <v>2.4</v>
      </c>
      <c r="K33" s="461"/>
      <c r="L33" s="460"/>
      <c r="M33" s="461">
        <v>18</v>
      </c>
      <c r="N33" s="460">
        <v>50.2</v>
      </c>
      <c r="O33" s="461">
        <v>34</v>
      </c>
      <c r="P33" s="462">
        <v>21.419571000000001</v>
      </c>
    </row>
    <row r="34" spans="1:16" ht="34.5" customHeight="1" x14ac:dyDescent="0.25">
      <c r="A34" s="1359" t="s">
        <v>444</v>
      </c>
      <c r="B34" s="1360"/>
      <c r="C34" s="463">
        <f>+C35+C36</f>
        <v>563</v>
      </c>
      <c r="D34" s="464">
        <f>+D35+D36</f>
        <v>620.75601399999994</v>
      </c>
      <c r="E34" s="463">
        <v>1</v>
      </c>
      <c r="F34" s="465">
        <v>2.7</v>
      </c>
      <c r="G34" s="466">
        <v>0</v>
      </c>
      <c r="H34" s="465">
        <v>0</v>
      </c>
      <c r="I34" s="466">
        <v>32</v>
      </c>
      <c r="J34" s="465">
        <v>22.119999999999997</v>
      </c>
      <c r="K34" s="466">
        <v>0</v>
      </c>
      <c r="L34" s="465">
        <v>0</v>
      </c>
      <c r="M34" s="466">
        <v>15</v>
      </c>
      <c r="N34" s="465">
        <v>24.117000000000001</v>
      </c>
      <c r="O34" s="466">
        <v>356</v>
      </c>
      <c r="P34" s="464">
        <v>236.128614</v>
      </c>
    </row>
    <row r="35" spans="1:16" ht="26.25" customHeight="1" x14ac:dyDescent="0.25">
      <c r="A35" s="440">
        <v>19</v>
      </c>
      <c r="B35" s="441" t="s">
        <v>697</v>
      </c>
      <c r="C35" s="457">
        <f>+E35+G35+I35+K35+M35+O35+'Ижтимоий к.'!E35+'Ижтимоий к.'!G35+'Ижтимоий к.'!I35+'Ижтимоий к.'!K35+'Ижтимоий к.'!M35+'Ижтимоий к.'!O35</f>
        <v>312</v>
      </c>
      <c r="D35" s="458">
        <f>+F35+H35+J35+L35+N35+P35+'Ижтимоий к.'!F35+'Ижтимоий к.'!H35+'Ижтимоий к.'!J35+'Ижтимоий к.'!L35+'Ижтимоий к.'!N35+'Ижтимоий к.'!P35</f>
        <v>316.88961399999999</v>
      </c>
      <c r="E35" s="459">
        <v>1</v>
      </c>
      <c r="F35" s="460">
        <v>2.7</v>
      </c>
      <c r="G35" s="461"/>
      <c r="H35" s="460"/>
      <c r="I35" s="461">
        <v>9</v>
      </c>
      <c r="J35" s="460">
        <v>9.6999999999999993</v>
      </c>
      <c r="K35" s="461"/>
      <c r="L35" s="460"/>
      <c r="M35" s="461"/>
      <c r="N35" s="460"/>
      <c r="O35" s="461">
        <v>235</v>
      </c>
      <c r="P35" s="462">
        <v>156.18911399999999</v>
      </c>
    </row>
    <row r="36" spans="1:16" ht="26.25" customHeight="1" x14ac:dyDescent="0.25">
      <c r="A36" s="440">
        <v>20</v>
      </c>
      <c r="B36" s="441" t="s">
        <v>300</v>
      </c>
      <c r="C36" s="457">
        <f>+E36+G36+I36+K36+M36+O36+'Ижтимоий к.'!E36+'Ижтимоий к.'!G36+'Ижтимоий к.'!I36+'Ижтимоий к.'!K36+'Ижтимоий к.'!M36+'Ижтимоий к.'!O36</f>
        <v>251</v>
      </c>
      <c r="D36" s="458">
        <f>+F36+H36+J36+L36+N36+P36+'Ижтимоий к.'!F36+'Ижтимоий к.'!H36+'Ижтимоий к.'!J36+'Ижтимоий к.'!L36+'Ижтимоий к.'!N36+'Ижтимоий к.'!P36</f>
        <v>303.86639999999994</v>
      </c>
      <c r="E36" s="459"/>
      <c r="F36" s="460"/>
      <c r="G36" s="461"/>
      <c r="H36" s="460"/>
      <c r="I36" s="461">
        <v>23</v>
      </c>
      <c r="J36" s="460">
        <v>12.42</v>
      </c>
      <c r="K36" s="461"/>
      <c r="L36" s="460"/>
      <c r="M36" s="461">
        <v>15</v>
      </c>
      <c r="N36" s="460">
        <v>24.117000000000001</v>
      </c>
      <c r="O36" s="461">
        <v>121</v>
      </c>
      <c r="P36" s="462">
        <v>79.939499999999995</v>
      </c>
    </row>
    <row r="37" spans="1:16" ht="34.5" customHeight="1" x14ac:dyDescent="0.25">
      <c r="A37" s="1359" t="s">
        <v>473</v>
      </c>
      <c r="B37" s="1360"/>
      <c r="C37" s="463">
        <f>+C38+C39</f>
        <v>107</v>
      </c>
      <c r="D37" s="470">
        <f>+D38+D39</f>
        <v>304.46529499999997</v>
      </c>
      <c r="E37" s="463">
        <v>0</v>
      </c>
      <c r="F37" s="465">
        <v>0</v>
      </c>
      <c r="G37" s="466">
        <v>0</v>
      </c>
      <c r="H37" s="465">
        <v>0</v>
      </c>
      <c r="I37" s="466">
        <v>1</v>
      </c>
      <c r="J37" s="465">
        <v>0.81</v>
      </c>
      <c r="K37" s="466">
        <v>0</v>
      </c>
      <c r="L37" s="465">
        <v>0</v>
      </c>
      <c r="M37" s="466">
        <v>0</v>
      </c>
      <c r="N37" s="465">
        <v>0</v>
      </c>
      <c r="O37" s="466">
        <v>33</v>
      </c>
      <c r="P37" s="464">
        <v>28.106294999999999</v>
      </c>
    </row>
    <row r="38" spans="1:16" ht="26.25" customHeight="1" x14ac:dyDescent="0.25">
      <c r="A38" s="445">
        <v>21</v>
      </c>
      <c r="B38" s="446" t="s">
        <v>698</v>
      </c>
      <c r="C38" s="457">
        <f>+E38+G38+I38+K38+M38+O38+'Ижтимоий к.'!E38+'Ижтимоий к.'!G38+'Ижтимоий к.'!I38+'Ижтимоий к.'!K38+'Ижтимоий к.'!M38+'Ижтимоий к.'!O38</f>
        <v>44</v>
      </c>
      <c r="D38" s="469">
        <f>+F38+H38+J38+L38+N38+P38+'Ижтимоий к.'!F38+'Ижтимоий к.'!H38+'Ижтимоий к.'!J38+'Ижтимоий к.'!L38+'Ижтимоий к.'!N38+'Ижтимоий к.'!P38</f>
        <v>103.02466699999999</v>
      </c>
      <c r="E38" s="457"/>
      <c r="F38" s="467"/>
      <c r="G38" s="467"/>
      <c r="H38" s="467"/>
      <c r="I38" s="467">
        <v>1</v>
      </c>
      <c r="J38" s="467">
        <v>0.81</v>
      </c>
      <c r="K38" s="467"/>
      <c r="L38" s="467"/>
      <c r="M38" s="467"/>
      <c r="N38" s="467"/>
      <c r="O38" s="467">
        <v>16</v>
      </c>
      <c r="P38" s="458">
        <v>14.872667</v>
      </c>
    </row>
    <row r="39" spans="1:16" ht="26.25" customHeight="1" x14ac:dyDescent="0.25">
      <c r="A39" s="445">
        <v>22</v>
      </c>
      <c r="B39" s="446" t="s">
        <v>699</v>
      </c>
      <c r="C39" s="457">
        <f>+E39+G39+I39+K39+M39+O39+'Ижтимоий к.'!E39+'Ижтимоий к.'!G39+'Ижтимоий к.'!I39+'Ижтимоий к.'!K39+'Ижтимоий к.'!M39+'Ижтимоий к.'!O39</f>
        <v>63</v>
      </c>
      <c r="D39" s="469">
        <f>+F39+H39+J39+L39+N39+P39+'Ижтимоий к.'!F39+'Ижтимоий к.'!H39+'Ижтимоий к.'!J39+'Ижтимоий к.'!L39+'Ижтимоий к.'!N39+'Ижтимоий к.'!P39</f>
        <v>201.440628</v>
      </c>
      <c r="E39" s="457"/>
      <c r="F39" s="467"/>
      <c r="G39" s="467"/>
      <c r="H39" s="467"/>
      <c r="I39" s="467"/>
      <c r="J39" s="467"/>
      <c r="K39" s="467"/>
      <c r="L39" s="467"/>
      <c r="M39" s="467"/>
      <c r="N39" s="467"/>
      <c r="O39" s="467">
        <v>17</v>
      </c>
      <c r="P39" s="469">
        <v>13.233628</v>
      </c>
    </row>
    <row r="40" spans="1:16" ht="34.5" customHeight="1" x14ac:dyDescent="0.25">
      <c r="A40" s="1364" t="s">
        <v>446</v>
      </c>
      <c r="B40" s="1365"/>
      <c r="C40" s="463">
        <f>+C41+C42</f>
        <v>282</v>
      </c>
      <c r="D40" s="470">
        <f>+D41+D42</f>
        <v>420.02293700000007</v>
      </c>
      <c r="E40" s="463">
        <v>0</v>
      </c>
      <c r="F40" s="465">
        <v>0</v>
      </c>
      <c r="G40" s="466">
        <v>0</v>
      </c>
      <c r="H40" s="465">
        <v>0</v>
      </c>
      <c r="I40" s="466">
        <v>5</v>
      </c>
      <c r="J40" s="465">
        <v>4.0999999999999996</v>
      </c>
      <c r="K40" s="466">
        <v>0</v>
      </c>
      <c r="L40" s="465">
        <v>0</v>
      </c>
      <c r="M40" s="466">
        <v>49</v>
      </c>
      <c r="N40" s="465">
        <v>105.6</v>
      </c>
      <c r="O40" s="466">
        <v>87</v>
      </c>
      <c r="P40" s="464">
        <v>56.858936999999997</v>
      </c>
    </row>
    <row r="41" spans="1:16" ht="26.25" customHeight="1" x14ac:dyDescent="0.25">
      <c r="A41" s="440">
        <v>23</v>
      </c>
      <c r="B41" s="441" t="s">
        <v>184</v>
      </c>
      <c r="C41" s="457">
        <f>+E41+G41+I41+K41+M41+O41+'Ижтимоий к.'!E41+'Ижтимоий к.'!G41+'Ижтимоий к.'!I41+'Ижтимоий к.'!K41+'Ижтимоий к.'!M41+'Ижтимоий к.'!O41</f>
        <v>64</v>
      </c>
      <c r="D41" s="469">
        <f>+F41+H41+J41+L41+N41+P41+'Ижтимоий к.'!F41+'Ижтимоий к.'!H41+'Ижтимоий к.'!J41+'Ижтимоий к.'!L41+'Ижтимоий к.'!N41+'Ижтимоий к.'!P41</f>
        <v>148.92643699999999</v>
      </c>
      <c r="E41" s="459"/>
      <c r="F41" s="460"/>
      <c r="G41" s="461"/>
      <c r="H41" s="460"/>
      <c r="I41" s="460">
        <v>5</v>
      </c>
      <c r="J41" s="460">
        <v>4.0999999999999996</v>
      </c>
      <c r="K41" s="461"/>
      <c r="L41" s="460"/>
      <c r="M41" s="461">
        <v>14</v>
      </c>
      <c r="N41" s="460">
        <v>45.5</v>
      </c>
      <c r="O41" s="461">
        <v>12</v>
      </c>
      <c r="P41" s="462">
        <v>8.9774370000000001</v>
      </c>
    </row>
    <row r="42" spans="1:16" ht="26.25" customHeight="1" x14ac:dyDescent="0.25">
      <c r="A42" s="440">
        <v>24</v>
      </c>
      <c r="B42" s="441" t="s">
        <v>700</v>
      </c>
      <c r="C42" s="457">
        <f>+E42+G42+I42+K42+M42+O42+'Ижтимоий к.'!E42+'Ижтимоий к.'!G42+'Ижтимоий к.'!I42+'Ижтимоий к.'!K42+'Ижтимоий к.'!M42+'Ижтимоий к.'!O42</f>
        <v>218</v>
      </c>
      <c r="D42" s="469">
        <f>+F42+H42+J42+L42+N42+P42+'Ижтимоий к.'!F42+'Ижтимоий к.'!H42+'Ижтимоий к.'!J42+'Ижтимоий к.'!L42+'Ижтимоий к.'!N42+'Ижтимоий к.'!P42</f>
        <v>271.09650000000005</v>
      </c>
      <c r="E42" s="459"/>
      <c r="F42" s="460"/>
      <c r="G42" s="461"/>
      <c r="H42" s="460"/>
      <c r="I42" s="460"/>
      <c r="J42" s="460"/>
      <c r="K42" s="461"/>
      <c r="L42" s="460"/>
      <c r="M42" s="461">
        <v>35</v>
      </c>
      <c r="N42" s="460">
        <v>60.1</v>
      </c>
      <c r="O42" s="461">
        <v>75</v>
      </c>
      <c r="P42" s="462">
        <v>47.881500000000003</v>
      </c>
    </row>
    <row r="43" spans="1:16" ht="34.5" customHeight="1" x14ac:dyDescent="0.25">
      <c r="A43" s="1364" t="s">
        <v>447</v>
      </c>
      <c r="B43" s="1365"/>
      <c r="C43" s="463">
        <f>+C44+C45</f>
        <v>393</v>
      </c>
      <c r="D43" s="470">
        <f>+D44+D45</f>
        <v>353.23170000000005</v>
      </c>
      <c r="E43" s="463">
        <v>0</v>
      </c>
      <c r="F43" s="465">
        <v>0</v>
      </c>
      <c r="G43" s="466">
        <v>0</v>
      </c>
      <c r="H43" s="465">
        <v>0</v>
      </c>
      <c r="I43" s="466">
        <v>0</v>
      </c>
      <c r="J43" s="465">
        <v>0</v>
      </c>
      <c r="K43" s="466">
        <v>50</v>
      </c>
      <c r="L43" s="465">
        <v>135</v>
      </c>
      <c r="M43" s="466">
        <v>11</v>
      </c>
      <c r="N43" s="465">
        <v>22.710699999999999</v>
      </c>
      <c r="O43" s="466">
        <v>113</v>
      </c>
      <c r="P43" s="464">
        <v>73.808999999999997</v>
      </c>
    </row>
    <row r="44" spans="1:16" ht="26.25" customHeight="1" x14ac:dyDescent="0.25">
      <c r="A44" s="442">
        <v>25</v>
      </c>
      <c r="B44" s="443" t="s">
        <v>327</v>
      </c>
      <c r="C44" s="457">
        <f>+E44+G44+I44+K44+M44+O44+'Ижтимоий к.'!E44+'Ижтимоий к.'!G44+'Ижтимоий к.'!I44+'Ижтимоий к.'!K44+'Ижтимоий к.'!M44+'Ижтимоий к.'!O44</f>
        <v>202</v>
      </c>
      <c r="D44" s="469">
        <f>+F44+H44+J44+L44+N44+P44+'Ижтимоий к.'!F44+'Ижтимоий к.'!H44+'Ижтимоий к.'!J44+'Ижтимоий к.'!L44+'Ижтимоий к.'!N44+'Ижтимоий к.'!P44</f>
        <v>139.25820000000002</v>
      </c>
      <c r="E44" s="459"/>
      <c r="F44" s="460"/>
      <c r="G44" s="461"/>
      <c r="H44" s="460"/>
      <c r="I44" s="461"/>
      <c r="J44" s="460"/>
      <c r="K44" s="461"/>
      <c r="L44" s="460"/>
      <c r="M44" s="461">
        <v>11</v>
      </c>
      <c r="N44" s="460">
        <v>22.710699999999999</v>
      </c>
      <c r="O44" s="461">
        <v>72</v>
      </c>
      <c r="P44" s="462">
        <v>47.299500000000002</v>
      </c>
    </row>
    <row r="45" spans="1:16" ht="26.25" customHeight="1" x14ac:dyDescent="0.25">
      <c r="A45" s="442">
        <v>26</v>
      </c>
      <c r="B45" s="443" t="s">
        <v>701</v>
      </c>
      <c r="C45" s="457">
        <f>+E45+G45+I45+K45+M45+O45+'Ижтимоий к.'!E45+'Ижтимоий к.'!G45+'Ижтимоий к.'!I45+'Ижтимоий к.'!K45+'Ижтимоий к.'!M45+'Ижтимоий к.'!O45</f>
        <v>191</v>
      </c>
      <c r="D45" s="469">
        <f>+F45+H45+J45+L45+N45+P45+'Ижтимоий к.'!F45+'Ижтимоий к.'!H45+'Ижтимоий к.'!J45+'Ижтимоий к.'!L45+'Ижтимоий к.'!N45+'Ижтимоий к.'!P45</f>
        <v>213.9735</v>
      </c>
      <c r="E45" s="459"/>
      <c r="F45" s="460"/>
      <c r="G45" s="461"/>
      <c r="H45" s="460"/>
      <c r="I45" s="461"/>
      <c r="J45" s="460"/>
      <c r="K45" s="461">
        <v>50</v>
      </c>
      <c r="L45" s="460">
        <v>135</v>
      </c>
      <c r="M45" s="461"/>
      <c r="N45" s="460"/>
      <c r="O45" s="461">
        <v>41</v>
      </c>
      <c r="P45" s="462">
        <v>26.509499999999999</v>
      </c>
    </row>
    <row r="46" spans="1:16" ht="34.5" customHeight="1" x14ac:dyDescent="0.25">
      <c r="A46" s="1359" t="s">
        <v>474</v>
      </c>
      <c r="B46" s="1360"/>
      <c r="C46" s="463">
        <f>+C47+C48</f>
        <v>78</v>
      </c>
      <c r="D46" s="470">
        <f>+D47+D48</f>
        <v>127.61750000000001</v>
      </c>
      <c r="E46" s="463">
        <v>0</v>
      </c>
      <c r="F46" s="465">
        <v>0</v>
      </c>
      <c r="G46" s="466">
        <v>0</v>
      </c>
      <c r="H46" s="465">
        <v>0</v>
      </c>
      <c r="I46" s="466">
        <v>4</v>
      </c>
      <c r="J46" s="465">
        <v>6.5</v>
      </c>
      <c r="K46" s="466">
        <v>0</v>
      </c>
      <c r="L46" s="465">
        <v>0</v>
      </c>
      <c r="M46" s="466">
        <v>23</v>
      </c>
      <c r="N46" s="465">
        <v>74.900000000000006</v>
      </c>
      <c r="O46" s="466">
        <v>14</v>
      </c>
      <c r="P46" s="464">
        <v>9.8640000000000008</v>
      </c>
    </row>
    <row r="47" spans="1:16" ht="26.25" customHeight="1" x14ac:dyDescent="0.25">
      <c r="A47" s="440">
        <v>27</v>
      </c>
      <c r="B47" s="441" t="s">
        <v>215</v>
      </c>
      <c r="C47" s="457">
        <f>+E47+G47+I47+K47+M47+O47+'Ижтимоий к.'!E47+'Ижтимоий к.'!G47+'Ижтимоий к.'!I47+'Ижтимоий к.'!K47+'Ижтимоий к.'!M47+'Ижтимоий к.'!O47</f>
        <v>41</v>
      </c>
      <c r="D47" s="469">
        <f>+F47+H47+J47+L47+N47+P47+'Ижтимоий к.'!F47+'Ижтимоий к.'!H47+'Ижтимоий к.'!J47+'Ижтимоий к.'!L47+'Ижтимоий к.'!N47+'Ижтимоий к.'!P47</f>
        <v>69.021500000000003</v>
      </c>
      <c r="E47" s="459"/>
      <c r="F47" s="460"/>
      <c r="G47" s="461"/>
      <c r="H47" s="460"/>
      <c r="I47" s="460">
        <v>1</v>
      </c>
      <c r="J47" s="460">
        <v>1.6</v>
      </c>
      <c r="K47" s="461"/>
      <c r="L47" s="460"/>
      <c r="M47" s="461">
        <v>9</v>
      </c>
      <c r="N47" s="460">
        <v>36</v>
      </c>
      <c r="O47" s="461">
        <v>13</v>
      </c>
      <c r="P47" s="462">
        <v>9.2475000000000005</v>
      </c>
    </row>
    <row r="48" spans="1:16" ht="26.25" customHeight="1" thickBot="1" x14ac:dyDescent="0.3">
      <c r="A48" s="447">
        <v>28</v>
      </c>
      <c r="B48" s="448" t="s">
        <v>272</v>
      </c>
      <c r="C48" s="471">
        <f>+E48+G48+I48+K48+M48+O48+'Ижтимоий к.'!E48+'Ижтимоий к.'!G48+'Ижтимоий к.'!I48+'Ижтимоий к.'!K48+'Ижтимоий к.'!M48+'Ижтимоий к.'!O48</f>
        <v>37</v>
      </c>
      <c r="D48" s="472">
        <f>+F48+H48+J48+L48+N48+P48+'Ижтимоий к.'!F48+'Ижтимоий к.'!H48+'Ижтимоий к.'!J48+'Ижтимоий к.'!L48+'Ижтимоий к.'!N48+'Ижтимоий к.'!P48</f>
        <v>58.596000000000004</v>
      </c>
      <c r="E48" s="473"/>
      <c r="F48" s="474"/>
      <c r="G48" s="475"/>
      <c r="H48" s="474"/>
      <c r="I48" s="474">
        <v>3</v>
      </c>
      <c r="J48" s="474">
        <v>4.9000000000000004</v>
      </c>
      <c r="K48" s="475"/>
      <c r="L48" s="474"/>
      <c r="M48" s="475">
        <v>14</v>
      </c>
      <c r="N48" s="474">
        <v>38.9</v>
      </c>
      <c r="O48" s="475">
        <v>1</v>
      </c>
      <c r="P48" s="476">
        <v>0.61650000000000005</v>
      </c>
    </row>
  </sheetData>
  <mergeCells count="28">
    <mergeCell ref="A34:B34"/>
    <mergeCell ref="A37:B37"/>
    <mergeCell ref="A40:B40"/>
    <mergeCell ref="A43:B43"/>
    <mergeCell ref="A46:B46"/>
    <mergeCell ref="A31:B31"/>
    <mergeCell ref="M4:N4"/>
    <mergeCell ref="O4:P4"/>
    <mergeCell ref="A6:B6"/>
    <mergeCell ref="A7:B7"/>
    <mergeCell ref="A10:B10"/>
    <mergeCell ref="A13:B13"/>
    <mergeCell ref="A16:B16"/>
    <mergeCell ref="A19:B19"/>
    <mergeCell ref="A22:B22"/>
    <mergeCell ref="A25:B25"/>
    <mergeCell ref="A28:B28"/>
    <mergeCell ref="A1:P1"/>
    <mergeCell ref="O2:P2"/>
    <mergeCell ref="A3:A5"/>
    <mergeCell ref="B3:B5"/>
    <mergeCell ref="C3:D4"/>
    <mergeCell ref="E3:P3"/>
    <mergeCell ref="E4:F4"/>
    <mergeCell ref="G4:H4"/>
    <mergeCell ref="I4:J4"/>
    <mergeCell ref="K4:L4"/>
    <mergeCell ref="A2:B2"/>
  </mergeCells>
  <conditionalFormatting sqref="F11">
    <cfRule type="cellIs" dxfId="102" priority="38" operator="lessThan">
      <formula>0</formula>
    </cfRule>
  </conditionalFormatting>
  <conditionalFormatting sqref="E27:F27">
    <cfRule type="cellIs" dxfId="101" priority="37" operator="lessThan">
      <formula>0</formula>
    </cfRule>
  </conditionalFormatting>
  <conditionalFormatting sqref="H26">
    <cfRule type="cellIs" dxfId="100" priority="36" operator="lessThan">
      <formula>0</formula>
    </cfRule>
  </conditionalFormatting>
  <conditionalFormatting sqref="G27">
    <cfRule type="cellIs" dxfId="99" priority="35" operator="lessThan">
      <formula>0</formula>
    </cfRule>
  </conditionalFormatting>
  <conditionalFormatting sqref="H12">
    <cfRule type="cellIs" dxfId="98" priority="39" operator="lessThan">
      <formula>0</formula>
    </cfRule>
  </conditionalFormatting>
  <conditionalFormatting sqref="H27">
    <cfRule type="cellIs" dxfId="97" priority="34" operator="lessThan">
      <formula>0</formula>
    </cfRule>
  </conditionalFormatting>
  <conditionalFormatting sqref="A1">
    <cfRule type="cellIs" dxfId="96" priority="63" operator="lessThan">
      <formula>0</formula>
    </cfRule>
  </conditionalFormatting>
  <conditionalFormatting sqref="A7:B7">
    <cfRule type="cellIs" dxfId="95" priority="62" operator="lessThan">
      <formula>0</formula>
    </cfRule>
  </conditionalFormatting>
  <conditionalFormatting sqref="M26">
    <cfRule type="cellIs" dxfId="94" priority="25" operator="lessThan">
      <formula>0</formula>
    </cfRule>
  </conditionalFormatting>
  <conditionalFormatting sqref="P27">
    <cfRule type="cellIs" dxfId="93" priority="18" operator="lessThan">
      <formula>0</formula>
    </cfRule>
  </conditionalFormatting>
  <conditionalFormatting sqref="E3:E4 E35:P36 G11:G12 E26:G26 I12:P12 H11:P11 C5:P5 E8:P9 E14:P14 E20:P21 E29:P30 E32:P33 E41:P42 E47:P48 E17:P18 E23:P24 E44:P45">
    <cfRule type="cellIs" dxfId="92" priority="47" operator="lessThan">
      <formula>0</formula>
    </cfRule>
  </conditionalFormatting>
  <conditionalFormatting sqref="E4">
    <cfRule type="cellIs" dxfId="91" priority="46" operator="lessThan">
      <formula>0</formula>
    </cfRule>
  </conditionalFormatting>
  <conditionalFormatting sqref="C5:D5">
    <cfRule type="cellIs" dxfId="90" priority="43" operator="lessThan">
      <formula>0</formula>
    </cfRule>
  </conditionalFormatting>
  <conditionalFormatting sqref="E5:F5">
    <cfRule type="cellIs" dxfId="89" priority="42" operator="lessThan">
      <formula>0</formula>
    </cfRule>
  </conditionalFormatting>
  <conditionalFormatting sqref="E11:E12">
    <cfRule type="cellIs" dxfId="88" priority="41" operator="lessThan">
      <formula>0</formula>
    </cfRule>
  </conditionalFormatting>
  <conditionalFormatting sqref="F12">
    <cfRule type="cellIs" dxfId="87" priority="40" operator="lessThan">
      <formula>0</formula>
    </cfRule>
  </conditionalFormatting>
  <conditionalFormatting sqref="I26">
    <cfRule type="cellIs" dxfId="86" priority="33" operator="lessThan">
      <formula>0</formula>
    </cfRule>
  </conditionalFormatting>
  <conditionalFormatting sqref="J26">
    <cfRule type="cellIs" dxfId="85" priority="32" operator="lessThan">
      <formula>0</formula>
    </cfRule>
  </conditionalFormatting>
  <conditionalFormatting sqref="I27">
    <cfRule type="cellIs" dxfId="84" priority="31" operator="lessThan">
      <formula>0</formula>
    </cfRule>
  </conditionalFormatting>
  <conditionalFormatting sqref="J27">
    <cfRule type="cellIs" dxfId="83" priority="30" operator="lessThan">
      <formula>0</formula>
    </cfRule>
  </conditionalFormatting>
  <conditionalFormatting sqref="K26">
    <cfRule type="cellIs" dxfId="82" priority="29" operator="lessThan">
      <formula>0</formula>
    </cfRule>
  </conditionalFormatting>
  <conditionalFormatting sqref="L26">
    <cfRule type="cellIs" dxfId="81" priority="28" operator="lessThan">
      <formula>0</formula>
    </cfRule>
  </conditionalFormatting>
  <conditionalFormatting sqref="K27">
    <cfRule type="cellIs" dxfId="80" priority="27" operator="lessThan">
      <formula>0</formula>
    </cfRule>
  </conditionalFormatting>
  <conditionalFormatting sqref="L27">
    <cfRule type="cellIs" dxfId="79" priority="26" operator="lessThan">
      <formula>0</formula>
    </cfRule>
  </conditionalFormatting>
  <conditionalFormatting sqref="N26">
    <cfRule type="cellIs" dxfId="78" priority="24" operator="lessThan">
      <formula>0</formula>
    </cfRule>
  </conditionalFormatting>
  <conditionalFormatting sqref="M27">
    <cfRule type="cellIs" dxfId="77" priority="23" operator="lessThan">
      <formula>0</formula>
    </cfRule>
  </conditionalFormatting>
  <conditionalFormatting sqref="N27">
    <cfRule type="cellIs" dxfId="76" priority="22" operator="lessThan">
      <formula>0</formula>
    </cfRule>
  </conditionalFormatting>
  <conditionalFormatting sqref="O26">
    <cfRule type="cellIs" dxfId="75" priority="21" operator="lessThan">
      <formula>0</formula>
    </cfRule>
  </conditionalFormatting>
  <conditionalFormatting sqref="P26">
    <cfRule type="cellIs" dxfId="74" priority="20" operator="lessThan">
      <formula>0</formula>
    </cfRule>
  </conditionalFormatting>
  <conditionalFormatting sqref="O27">
    <cfRule type="cellIs" dxfId="73" priority="19" operator="lessThan">
      <formula>0</formula>
    </cfRule>
  </conditionalFormatting>
  <conditionalFormatting sqref="A28:B30">
    <cfRule type="cellIs" dxfId="72" priority="10" operator="lessThan">
      <formula>0</formula>
    </cfRule>
  </conditionalFormatting>
  <conditionalFormatting sqref="A8:B9">
    <cfRule type="cellIs" dxfId="71" priority="17" operator="lessThan">
      <formula>0</formula>
    </cfRule>
  </conditionalFormatting>
  <conditionalFormatting sqref="A10:B12">
    <cfRule type="cellIs" dxfId="70" priority="16" operator="lessThan">
      <formula>0</formula>
    </cfRule>
  </conditionalFormatting>
  <conditionalFormatting sqref="A13:B15">
    <cfRule type="cellIs" dxfId="69" priority="15" operator="lessThan">
      <formula>0</formula>
    </cfRule>
  </conditionalFormatting>
  <conditionalFormatting sqref="A16:B18">
    <cfRule type="cellIs" dxfId="68" priority="14" operator="lessThan">
      <formula>0</formula>
    </cfRule>
  </conditionalFormatting>
  <conditionalFormatting sqref="A19:B21">
    <cfRule type="cellIs" dxfId="67" priority="13" operator="lessThan">
      <formula>0</formula>
    </cfRule>
  </conditionalFormatting>
  <conditionalFormatting sqref="A22:B24">
    <cfRule type="cellIs" dxfId="66" priority="12" operator="lessThan">
      <formula>0</formula>
    </cfRule>
  </conditionalFormatting>
  <conditionalFormatting sqref="A25:B27">
    <cfRule type="cellIs" dxfId="65" priority="11" operator="lessThan">
      <formula>0</formula>
    </cfRule>
  </conditionalFormatting>
  <conditionalFormatting sqref="A31:B33">
    <cfRule type="cellIs" dxfId="64" priority="9" operator="lessThan">
      <formula>0</formula>
    </cfRule>
  </conditionalFormatting>
  <conditionalFormatting sqref="A34:B36">
    <cfRule type="cellIs" dxfId="63" priority="8" operator="lessThan">
      <formula>0</formula>
    </cfRule>
  </conditionalFormatting>
  <conditionalFormatting sqref="A37:B39">
    <cfRule type="cellIs" dxfId="62" priority="7" operator="lessThan">
      <formula>0</formula>
    </cfRule>
  </conditionalFormatting>
  <conditionalFormatting sqref="A40:B42">
    <cfRule type="cellIs" dxfId="61" priority="6" operator="lessThan">
      <formula>0</formula>
    </cfRule>
  </conditionalFormatting>
  <conditionalFormatting sqref="A43:B44">
    <cfRule type="cellIs" dxfId="60" priority="5" operator="lessThan">
      <formula>0</formula>
    </cfRule>
  </conditionalFormatting>
  <conditionalFormatting sqref="A45:B45">
    <cfRule type="cellIs" dxfId="59" priority="4" operator="lessThan">
      <formula>0</formula>
    </cfRule>
  </conditionalFormatting>
  <conditionalFormatting sqref="A46:B48">
    <cfRule type="cellIs" dxfId="58" priority="3" operator="lessThan">
      <formula>0</formula>
    </cfRule>
  </conditionalFormatting>
  <conditionalFormatting sqref="G4">
    <cfRule type="cellIs" dxfId="57" priority="2" operator="lessThan">
      <formula>0</formula>
    </cfRule>
  </conditionalFormatting>
  <conditionalFormatting sqref="G4">
    <cfRule type="cellIs" dxfId="56" priority="1" operator="lessThan">
      <formula>0</formula>
    </cfRule>
  </conditionalFormatting>
  <printOptions horizontalCentered="1"/>
  <pageMargins left="0.39370078740157483" right="0.35433070866141736" top="0.35433070866141736" bottom="0.35433070866141736" header="0" footer="0"/>
  <pageSetup paperSize="9" scale="4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22"/>
  <sheetViews>
    <sheetView view="pageBreakPreview" zoomScale="70" zoomScaleNormal="70" zoomScaleSheetLayoutView="70" workbookViewId="0">
      <pane xSplit="3" ySplit="5" topLeftCell="D6" activePane="bottomRight" state="frozen"/>
      <selection pane="topRight" activeCell="D1" sqref="D1"/>
      <selection pane="bottomLeft" activeCell="A6" sqref="A6"/>
      <selection pane="bottomRight" activeCell="E21" sqref="E21"/>
    </sheetView>
  </sheetViews>
  <sheetFormatPr defaultRowHeight="15.75" x14ac:dyDescent="0.25"/>
  <cols>
    <col min="1" max="1" width="4.85546875" style="6" bestFit="1" customWidth="1"/>
    <col min="2" max="2" width="6.28515625" style="6" customWidth="1"/>
    <col min="3" max="3" width="27.7109375" style="21" customWidth="1"/>
    <col min="4" max="4" width="20.7109375" style="6" customWidth="1"/>
    <col min="5" max="5" width="22.140625" style="6" customWidth="1"/>
    <col min="6" max="7" width="10.85546875" style="6" customWidth="1"/>
    <col min="8" max="8" width="12.28515625" style="6" customWidth="1"/>
    <col min="9" max="10" width="10.85546875" style="6" customWidth="1"/>
    <col min="11" max="11" width="12.85546875" style="6" customWidth="1"/>
    <col min="12" max="12" width="13.5703125" style="6" customWidth="1"/>
    <col min="13" max="13" width="12.28515625" style="6" customWidth="1"/>
    <col min="14" max="14" width="14.85546875" style="6" customWidth="1"/>
    <col min="15" max="15" width="30.28515625" style="6" customWidth="1"/>
    <col min="16" max="16" width="25.42578125" style="6" customWidth="1"/>
    <col min="17" max="17" width="26" style="6" customWidth="1"/>
    <col min="18" max="18" width="16.85546875" style="6" hidden="1" customWidth="1"/>
    <col min="19" max="200" width="9.140625" style="6"/>
    <col min="201" max="201" width="4.85546875" style="6" bestFit="1" customWidth="1"/>
    <col min="202" max="202" width="6.28515625" style="6" customWidth="1"/>
    <col min="203" max="203" width="27.7109375" style="6" customWidth="1"/>
    <col min="204" max="204" width="0" style="6" hidden="1" customWidth="1"/>
    <col min="205" max="205" width="23.7109375" style="6" customWidth="1"/>
    <col min="206" max="206" width="22.140625" style="6" customWidth="1"/>
    <col min="207" max="208" width="10.85546875" style="6" customWidth="1"/>
    <col min="209" max="209" width="12.28515625" style="6" customWidth="1"/>
    <col min="210" max="211" width="10.85546875" style="6" customWidth="1"/>
    <col min="212" max="212" width="12.85546875" style="6" customWidth="1"/>
    <col min="213" max="213" width="13.5703125" style="6" customWidth="1"/>
    <col min="214" max="214" width="12.28515625" style="6" customWidth="1"/>
    <col min="215" max="215" width="14.85546875" style="6" customWidth="1"/>
    <col min="216" max="216" width="30.28515625" style="6" customWidth="1"/>
    <col min="217" max="217" width="25.42578125" style="6" customWidth="1"/>
    <col min="218" max="218" width="26" style="6" customWidth="1"/>
    <col min="219" max="219" width="16.85546875" style="6" customWidth="1"/>
    <col min="220" max="16384" width="9.140625" style="6"/>
  </cols>
  <sheetData>
    <row r="1" spans="1:22" ht="54" customHeight="1" x14ac:dyDescent="0.25">
      <c r="A1" s="6">
        <v>1</v>
      </c>
      <c r="B1" s="1399" t="s">
        <v>416</v>
      </c>
      <c r="C1" s="1399"/>
      <c r="D1" s="1399"/>
      <c r="E1" s="1399"/>
      <c r="F1" s="1399"/>
      <c r="G1" s="1399"/>
      <c r="H1" s="1399"/>
      <c r="I1" s="1399"/>
      <c r="J1" s="1399"/>
      <c r="K1" s="1399"/>
      <c r="L1" s="1399"/>
      <c r="M1" s="1399"/>
      <c r="N1" s="1399"/>
      <c r="O1" s="1399"/>
      <c r="P1" s="1399"/>
      <c r="Q1" s="1399"/>
      <c r="R1" s="1399"/>
    </row>
    <row r="2" spans="1:22" ht="20.25" customHeight="1" x14ac:dyDescent="0.25">
      <c r="A2" s="6">
        <v>1</v>
      </c>
      <c r="B2" s="7"/>
      <c r="C2" s="7"/>
      <c r="D2" s="7"/>
      <c r="E2" s="7"/>
      <c r="F2" s="7"/>
      <c r="G2" s="7"/>
      <c r="H2" s="7"/>
      <c r="I2" s="7"/>
      <c r="J2" s="7"/>
      <c r="K2" s="7"/>
      <c r="L2" s="7"/>
      <c r="M2" s="7"/>
      <c r="N2" s="7"/>
      <c r="O2" s="7"/>
      <c r="P2" s="1400" t="s">
        <v>415</v>
      </c>
      <c r="Q2" s="1400"/>
      <c r="R2" s="1400"/>
    </row>
    <row r="3" spans="1:22" ht="19.5" customHeight="1" x14ac:dyDescent="0.25">
      <c r="A3" s="1397">
        <v>1</v>
      </c>
      <c r="B3" s="1398" t="s">
        <v>329</v>
      </c>
      <c r="C3" s="1398" t="s">
        <v>330</v>
      </c>
      <c r="D3" s="1398" t="s">
        <v>278</v>
      </c>
      <c r="E3" s="1398" t="s">
        <v>331</v>
      </c>
      <c r="F3" s="1398" t="s">
        <v>332</v>
      </c>
      <c r="G3" s="1398"/>
      <c r="H3" s="1398"/>
      <c r="I3" s="1398"/>
      <c r="J3" s="1398"/>
      <c r="K3" s="1398"/>
      <c r="L3" s="1398" t="s">
        <v>333</v>
      </c>
      <c r="M3" s="1398"/>
      <c r="N3" s="1398"/>
      <c r="O3" s="1398" t="s">
        <v>334</v>
      </c>
      <c r="P3" s="8" t="s">
        <v>335</v>
      </c>
      <c r="Q3" s="1398" t="s">
        <v>336</v>
      </c>
      <c r="R3" s="8" t="s">
        <v>335</v>
      </c>
    </row>
    <row r="4" spans="1:22" ht="48.75" customHeight="1" x14ac:dyDescent="0.25">
      <c r="A4" s="1397"/>
      <c r="B4" s="1398"/>
      <c r="C4" s="1398"/>
      <c r="D4" s="1398"/>
      <c r="E4" s="1398"/>
      <c r="F4" s="1398" t="s">
        <v>337</v>
      </c>
      <c r="G4" s="1398"/>
      <c r="H4" s="1398"/>
      <c r="I4" s="1398" t="s">
        <v>338</v>
      </c>
      <c r="J4" s="1398"/>
      <c r="K4" s="1398"/>
      <c r="L4" s="1398"/>
      <c r="M4" s="1398"/>
      <c r="N4" s="1398"/>
      <c r="O4" s="1398"/>
      <c r="P4" s="1398" t="s">
        <v>339</v>
      </c>
      <c r="Q4" s="1398"/>
      <c r="R4" s="1398" t="s">
        <v>340</v>
      </c>
    </row>
    <row r="5" spans="1:22" ht="73.5" customHeight="1" x14ac:dyDescent="0.25">
      <c r="A5" s="1397"/>
      <c r="B5" s="1398"/>
      <c r="C5" s="1398"/>
      <c r="D5" s="1398"/>
      <c r="E5" s="1398"/>
      <c r="F5" s="87" t="s">
        <v>341</v>
      </c>
      <c r="G5" s="87" t="s">
        <v>342</v>
      </c>
      <c r="H5" s="87" t="s">
        <v>343</v>
      </c>
      <c r="I5" s="87" t="s">
        <v>341</v>
      </c>
      <c r="J5" s="87" t="s">
        <v>342</v>
      </c>
      <c r="K5" s="87" t="s">
        <v>343</v>
      </c>
      <c r="L5" s="87" t="s">
        <v>341</v>
      </c>
      <c r="M5" s="87" t="s">
        <v>342</v>
      </c>
      <c r="N5" s="87" t="s">
        <v>343</v>
      </c>
      <c r="O5" s="1398"/>
      <c r="P5" s="1398"/>
      <c r="Q5" s="1398"/>
      <c r="R5" s="1398"/>
    </row>
    <row r="6" spans="1:22" s="9" customFormat="1" ht="15.75" customHeight="1" x14ac:dyDescent="0.25">
      <c r="B6" s="80">
        <v>1</v>
      </c>
      <c r="C6" s="32" t="s">
        <v>344</v>
      </c>
      <c r="D6" s="33" t="e">
        <f>+#REF!</f>
        <v>#REF!</v>
      </c>
      <c r="E6" s="33" t="e">
        <f t="shared" ref="E6:E21" si="0">+G6+J6</f>
        <v>#REF!</v>
      </c>
      <c r="F6" s="83">
        <v>3278</v>
      </c>
      <c r="G6" s="33" t="e">
        <f>+#REF!</f>
        <v>#REF!</v>
      </c>
      <c r="H6" s="70" t="e">
        <f t="shared" ref="H6:H21" si="1">+G6/F6</f>
        <v>#REF!</v>
      </c>
      <c r="I6" s="33" t="e">
        <f>+#REF!</f>
        <v>#REF!</v>
      </c>
      <c r="J6" s="33" t="e">
        <f>+#REF!</f>
        <v>#REF!</v>
      </c>
      <c r="K6" s="70" t="e">
        <f t="shared" ref="K6:K21" si="2">+J6/I6</f>
        <v>#REF!</v>
      </c>
      <c r="L6" s="33">
        <f>+КЎ!D6</f>
        <v>167</v>
      </c>
      <c r="M6" s="33">
        <f>+КЎ!G6</f>
        <v>55</v>
      </c>
      <c r="N6" s="70">
        <f t="shared" ref="N6:N21" si="3">+M6/L6</f>
        <v>0.32934131736526945</v>
      </c>
      <c r="O6" s="33">
        <v>84</v>
      </c>
      <c r="P6" s="84">
        <v>27</v>
      </c>
      <c r="Q6" s="84">
        <v>219</v>
      </c>
      <c r="R6" s="34">
        <v>45</v>
      </c>
      <c r="T6" s="9">
        <v>637</v>
      </c>
      <c r="U6" s="88" t="e">
        <f>+G6</f>
        <v>#REF!</v>
      </c>
      <c r="V6" s="9" t="e">
        <f>+U6/T6*100</f>
        <v>#REF!</v>
      </c>
    </row>
    <row r="7" spans="1:22" s="9" customFormat="1" ht="15.75" customHeight="1" x14ac:dyDescent="0.25">
      <c r="B7" s="80">
        <v>2</v>
      </c>
      <c r="C7" s="32" t="s">
        <v>233</v>
      </c>
      <c r="D7" s="33" t="e">
        <f>+#REF!</f>
        <v>#REF!</v>
      </c>
      <c r="E7" s="33" t="e">
        <f t="shared" si="0"/>
        <v>#REF!</v>
      </c>
      <c r="F7" s="33">
        <v>2020</v>
      </c>
      <c r="G7" s="33" t="e">
        <f>+#REF!</f>
        <v>#REF!</v>
      </c>
      <c r="H7" s="70" t="e">
        <f t="shared" si="1"/>
        <v>#REF!</v>
      </c>
      <c r="I7" s="33" t="e">
        <f>+#REF!</f>
        <v>#REF!</v>
      </c>
      <c r="J7" s="33" t="e">
        <f>+#REF!</f>
        <v>#REF!</v>
      </c>
      <c r="K7" s="70" t="e">
        <f t="shared" si="2"/>
        <v>#REF!</v>
      </c>
      <c r="L7" s="33">
        <f>+КЎ!D7</f>
        <v>135</v>
      </c>
      <c r="M7" s="33">
        <f>+КЎ!G7</f>
        <v>40</v>
      </c>
      <c r="N7" s="70">
        <f t="shared" si="3"/>
        <v>0.29629629629629628</v>
      </c>
      <c r="O7" s="33">
        <v>149</v>
      </c>
      <c r="P7" s="84">
        <v>69</v>
      </c>
      <c r="Q7" s="84">
        <v>323</v>
      </c>
      <c r="R7" s="34">
        <v>5</v>
      </c>
      <c r="T7" s="9">
        <v>411</v>
      </c>
      <c r="U7" s="88" t="e">
        <f t="shared" ref="U7:U70" si="4">+G7</f>
        <v>#REF!</v>
      </c>
      <c r="V7" s="9" t="e">
        <f t="shared" ref="V7:V70" si="5">+U7/T7*100</f>
        <v>#REF!</v>
      </c>
    </row>
    <row r="8" spans="1:22" s="9" customFormat="1" ht="15.75" customHeight="1" x14ac:dyDescent="0.25">
      <c r="B8" s="80">
        <v>3</v>
      </c>
      <c r="C8" s="32" t="s">
        <v>234</v>
      </c>
      <c r="D8" s="33" t="e">
        <f>+#REF!</f>
        <v>#REF!</v>
      </c>
      <c r="E8" s="33" t="e">
        <f t="shared" si="0"/>
        <v>#REF!</v>
      </c>
      <c r="F8" s="33">
        <v>2619</v>
      </c>
      <c r="G8" s="33" t="e">
        <f>+#REF!</f>
        <v>#REF!</v>
      </c>
      <c r="H8" s="70" t="e">
        <f t="shared" si="1"/>
        <v>#REF!</v>
      </c>
      <c r="I8" s="33" t="e">
        <f>+#REF!</f>
        <v>#REF!</v>
      </c>
      <c r="J8" s="33" t="e">
        <f>+#REF!</f>
        <v>#REF!</v>
      </c>
      <c r="K8" s="70" t="e">
        <f t="shared" si="2"/>
        <v>#REF!</v>
      </c>
      <c r="L8" s="33">
        <f>+КЎ!D8</f>
        <v>130</v>
      </c>
      <c r="M8" s="33">
        <f>+КЎ!G8</f>
        <v>40</v>
      </c>
      <c r="N8" s="70">
        <f t="shared" si="3"/>
        <v>0.30769230769230771</v>
      </c>
      <c r="O8" s="33">
        <v>105</v>
      </c>
      <c r="P8" s="84">
        <v>65</v>
      </c>
      <c r="Q8" s="84">
        <v>94</v>
      </c>
      <c r="R8" s="34">
        <v>10</v>
      </c>
      <c r="T8" s="9">
        <v>576</v>
      </c>
      <c r="U8" s="88" t="e">
        <f t="shared" si="4"/>
        <v>#REF!</v>
      </c>
      <c r="V8" s="9" t="e">
        <f t="shared" si="5"/>
        <v>#REF!</v>
      </c>
    </row>
    <row r="9" spans="1:22" s="9" customFormat="1" ht="15.75" customHeight="1" x14ac:dyDescent="0.25">
      <c r="B9" s="80">
        <v>4</v>
      </c>
      <c r="C9" s="32" t="s">
        <v>235</v>
      </c>
      <c r="D9" s="33" t="e">
        <f>+#REF!</f>
        <v>#REF!</v>
      </c>
      <c r="E9" s="33" t="e">
        <f t="shared" si="0"/>
        <v>#REF!</v>
      </c>
      <c r="F9" s="33">
        <v>1057</v>
      </c>
      <c r="G9" s="33" t="e">
        <f>+#REF!</f>
        <v>#REF!</v>
      </c>
      <c r="H9" s="70" t="e">
        <f t="shared" si="1"/>
        <v>#REF!</v>
      </c>
      <c r="I9" s="33" t="e">
        <f>+#REF!</f>
        <v>#REF!</v>
      </c>
      <c r="J9" s="33" t="e">
        <f>+#REF!</f>
        <v>#REF!</v>
      </c>
      <c r="K9" s="70" t="e">
        <f t="shared" si="2"/>
        <v>#REF!</v>
      </c>
      <c r="L9" s="33">
        <f>+КЎ!D9</f>
        <v>35</v>
      </c>
      <c r="M9" s="33">
        <f>+КЎ!G9</f>
        <v>5</v>
      </c>
      <c r="N9" s="70">
        <f t="shared" si="3"/>
        <v>0.14285714285714285</v>
      </c>
      <c r="O9" s="33">
        <v>12</v>
      </c>
      <c r="P9" s="84">
        <v>7</v>
      </c>
      <c r="Q9" s="84">
        <v>147</v>
      </c>
      <c r="R9" s="34"/>
      <c r="T9" s="9">
        <v>186</v>
      </c>
      <c r="U9" s="88" t="e">
        <f t="shared" si="4"/>
        <v>#REF!</v>
      </c>
      <c r="V9" s="9" t="e">
        <f t="shared" si="5"/>
        <v>#REF!</v>
      </c>
    </row>
    <row r="10" spans="1:22" s="9" customFormat="1" ht="15.75" customHeight="1" x14ac:dyDescent="0.25">
      <c r="B10" s="80">
        <v>5</v>
      </c>
      <c r="C10" s="32" t="s">
        <v>345</v>
      </c>
      <c r="D10" s="33" t="e">
        <f>+#REF!</f>
        <v>#REF!</v>
      </c>
      <c r="E10" s="33" t="e">
        <f t="shared" si="0"/>
        <v>#REF!</v>
      </c>
      <c r="F10" s="33">
        <v>1021</v>
      </c>
      <c r="G10" s="33" t="e">
        <f>+#REF!</f>
        <v>#REF!</v>
      </c>
      <c r="H10" s="70" t="e">
        <f t="shared" si="1"/>
        <v>#REF!</v>
      </c>
      <c r="I10" s="33" t="e">
        <f>+#REF!</f>
        <v>#REF!</v>
      </c>
      <c r="J10" s="33" t="e">
        <f>+#REF!</f>
        <v>#REF!</v>
      </c>
      <c r="K10" s="70" t="e">
        <f t="shared" si="2"/>
        <v>#REF!</v>
      </c>
      <c r="L10" s="33">
        <f>+КЎ!D10</f>
        <v>55</v>
      </c>
      <c r="M10" s="33">
        <f>+КЎ!G10</f>
        <v>15</v>
      </c>
      <c r="N10" s="70">
        <f t="shared" si="3"/>
        <v>0.27272727272727271</v>
      </c>
      <c r="O10" s="33">
        <v>52</v>
      </c>
      <c r="P10" s="84">
        <v>35</v>
      </c>
      <c r="Q10" s="84">
        <v>254</v>
      </c>
      <c r="R10" s="34">
        <v>5</v>
      </c>
      <c r="T10" s="9">
        <v>175</v>
      </c>
      <c r="U10" s="88" t="e">
        <f t="shared" si="4"/>
        <v>#REF!</v>
      </c>
      <c r="V10" s="9" t="e">
        <f t="shared" si="5"/>
        <v>#REF!</v>
      </c>
    </row>
    <row r="11" spans="1:22" s="9" customFormat="1" ht="15.75" customHeight="1" x14ac:dyDescent="0.25">
      <c r="B11" s="80">
        <v>6</v>
      </c>
      <c r="C11" s="32" t="s">
        <v>346</v>
      </c>
      <c r="D11" s="33" t="e">
        <f>+#REF!</f>
        <v>#REF!</v>
      </c>
      <c r="E11" s="33" t="e">
        <f t="shared" si="0"/>
        <v>#REF!</v>
      </c>
      <c r="F11" s="33">
        <v>1211</v>
      </c>
      <c r="G11" s="33" t="e">
        <f>+#REF!</f>
        <v>#REF!</v>
      </c>
      <c r="H11" s="70" t="e">
        <f t="shared" si="1"/>
        <v>#REF!</v>
      </c>
      <c r="I11" s="33" t="e">
        <f>+#REF!</f>
        <v>#REF!</v>
      </c>
      <c r="J11" s="33" t="e">
        <f>+#REF!</f>
        <v>#REF!</v>
      </c>
      <c r="K11" s="70" t="e">
        <f t="shared" si="2"/>
        <v>#REF!</v>
      </c>
      <c r="L11" s="33">
        <f>+КЎ!D11</f>
        <v>62</v>
      </c>
      <c r="M11" s="33">
        <f>+КЎ!G11</f>
        <v>62</v>
      </c>
      <c r="N11" s="70">
        <f t="shared" si="3"/>
        <v>1</v>
      </c>
      <c r="O11" s="33">
        <v>94</v>
      </c>
      <c r="P11" s="84">
        <v>32</v>
      </c>
      <c r="Q11" s="84">
        <v>147</v>
      </c>
      <c r="R11" s="34">
        <v>6</v>
      </c>
      <c r="T11" s="9">
        <v>225</v>
      </c>
      <c r="U11" s="88" t="e">
        <f t="shared" si="4"/>
        <v>#REF!</v>
      </c>
      <c r="V11" s="9" t="e">
        <f t="shared" si="5"/>
        <v>#REF!</v>
      </c>
    </row>
    <row r="12" spans="1:22" s="9" customFormat="1" ht="15.75" customHeight="1" x14ac:dyDescent="0.25">
      <c r="B12" s="80">
        <v>7</v>
      </c>
      <c r="C12" s="32" t="s">
        <v>236</v>
      </c>
      <c r="D12" s="33" t="e">
        <f>+#REF!</f>
        <v>#REF!</v>
      </c>
      <c r="E12" s="33" t="e">
        <f t="shared" si="0"/>
        <v>#REF!</v>
      </c>
      <c r="F12" s="33">
        <v>2412</v>
      </c>
      <c r="G12" s="33" t="e">
        <f>+#REF!</f>
        <v>#REF!</v>
      </c>
      <c r="H12" s="70" t="e">
        <f t="shared" si="1"/>
        <v>#REF!</v>
      </c>
      <c r="I12" s="33" t="e">
        <f>+#REF!</f>
        <v>#REF!</v>
      </c>
      <c r="J12" s="33" t="e">
        <f>+#REF!</f>
        <v>#REF!</v>
      </c>
      <c r="K12" s="70" t="e">
        <f t="shared" si="2"/>
        <v>#REF!</v>
      </c>
      <c r="L12" s="33">
        <f>+КЎ!D12</f>
        <v>100</v>
      </c>
      <c r="M12" s="33">
        <f>+КЎ!G12</f>
        <v>34</v>
      </c>
      <c r="N12" s="70">
        <f t="shared" si="3"/>
        <v>0.34</v>
      </c>
      <c r="O12" s="33">
        <v>73</v>
      </c>
      <c r="P12" s="84">
        <v>37</v>
      </c>
      <c r="Q12" s="84">
        <v>217</v>
      </c>
      <c r="R12" s="34">
        <v>14</v>
      </c>
      <c r="T12" s="9">
        <v>586</v>
      </c>
      <c r="U12" s="88" t="e">
        <f t="shared" si="4"/>
        <v>#REF!</v>
      </c>
      <c r="V12" s="9" t="e">
        <f t="shared" si="5"/>
        <v>#REF!</v>
      </c>
    </row>
    <row r="13" spans="1:22" s="9" customFormat="1" ht="15.75" customHeight="1" x14ac:dyDescent="0.25">
      <c r="B13" s="80">
        <v>8</v>
      </c>
      <c r="C13" s="32" t="s">
        <v>279</v>
      </c>
      <c r="D13" s="33" t="e">
        <f>+#REF!</f>
        <v>#REF!</v>
      </c>
      <c r="E13" s="33" t="e">
        <f t="shared" si="0"/>
        <v>#REF!</v>
      </c>
      <c r="F13" s="33">
        <v>792</v>
      </c>
      <c r="G13" s="33" t="e">
        <f>+#REF!</f>
        <v>#REF!</v>
      </c>
      <c r="H13" s="70" t="e">
        <f t="shared" si="1"/>
        <v>#REF!</v>
      </c>
      <c r="I13" s="33" t="e">
        <f>+#REF!</f>
        <v>#REF!</v>
      </c>
      <c r="J13" s="33" t="e">
        <f>+#REF!</f>
        <v>#REF!</v>
      </c>
      <c r="K13" s="70" t="e">
        <f t="shared" si="2"/>
        <v>#REF!</v>
      </c>
      <c r="L13" s="33">
        <f>+КЎ!D13</f>
        <v>25</v>
      </c>
      <c r="M13" s="33">
        <f>+КЎ!G13</f>
        <v>19</v>
      </c>
      <c r="N13" s="70">
        <f t="shared" si="3"/>
        <v>0.76</v>
      </c>
      <c r="O13" s="33">
        <v>19</v>
      </c>
      <c r="P13" s="84">
        <v>0</v>
      </c>
      <c r="Q13" s="84">
        <v>245</v>
      </c>
      <c r="R13" s="34">
        <v>9</v>
      </c>
      <c r="T13" s="9">
        <v>157</v>
      </c>
      <c r="U13" s="88" t="e">
        <f t="shared" si="4"/>
        <v>#REF!</v>
      </c>
      <c r="V13" s="9" t="e">
        <f t="shared" si="5"/>
        <v>#REF!</v>
      </c>
    </row>
    <row r="14" spans="1:22" s="9" customFormat="1" ht="15.75" customHeight="1" x14ac:dyDescent="0.25">
      <c r="B14" s="80">
        <v>9</v>
      </c>
      <c r="C14" s="32" t="s">
        <v>21</v>
      </c>
      <c r="D14" s="33" t="e">
        <f>+#REF!</f>
        <v>#REF!</v>
      </c>
      <c r="E14" s="33" t="e">
        <f t="shared" si="0"/>
        <v>#REF!</v>
      </c>
      <c r="F14" s="33">
        <v>976</v>
      </c>
      <c r="G14" s="33" t="e">
        <f>+#REF!</f>
        <v>#REF!</v>
      </c>
      <c r="H14" s="70" t="e">
        <f t="shared" si="1"/>
        <v>#REF!</v>
      </c>
      <c r="I14" s="33" t="e">
        <f>+#REF!</f>
        <v>#REF!</v>
      </c>
      <c r="J14" s="33" t="e">
        <f>+#REF!</f>
        <v>#REF!</v>
      </c>
      <c r="K14" s="70" t="e">
        <f t="shared" si="2"/>
        <v>#REF!</v>
      </c>
      <c r="L14" s="33">
        <f>+КЎ!D14</f>
        <v>40</v>
      </c>
      <c r="M14" s="33">
        <f>+КЎ!G14</f>
        <v>22</v>
      </c>
      <c r="N14" s="70">
        <f t="shared" si="3"/>
        <v>0.55000000000000004</v>
      </c>
      <c r="O14" s="33">
        <v>29</v>
      </c>
      <c r="P14" s="84">
        <v>7</v>
      </c>
      <c r="Q14" s="84">
        <v>224</v>
      </c>
      <c r="R14" s="34"/>
      <c r="T14" s="9">
        <v>198</v>
      </c>
      <c r="U14" s="88" t="e">
        <f t="shared" si="4"/>
        <v>#REF!</v>
      </c>
      <c r="V14" s="9" t="e">
        <f t="shared" si="5"/>
        <v>#REF!</v>
      </c>
    </row>
    <row r="15" spans="1:22" s="9" customFormat="1" ht="15.75" customHeight="1" x14ac:dyDescent="0.25">
      <c r="B15" s="80">
        <v>10</v>
      </c>
      <c r="C15" s="32" t="s">
        <v>237</v>
      </c>
      <c r="D15" s="33" t="e">
        <f>+#REF!</f>
        <v>#REF!</v>
      </c>
      <c r="E15" s="33" t="e">
        <f t="shared" si="0"/>
        <v>#REF!</v>
      </c>
      <c r="F15" s="33">
        <v>926</v>
      </c>
      <c r="G15" s="33" t="e">
        <f>+#REF!</f>
        <v>#REF!</v>
      </c>
      <c r="H15" s="70" t="e">
        <f t="shared" si="1"/>
        <v>#REF!</v>
      </c>
      <c r="I15" s="33" t="e">
        <f>+#REF!</f>
        <v>#REF!</v>
      </c>
      <c r="J15" s="33" t="e">
        <f>+#REF!</f>
        <v>#REF!</v>
      </c>
      <c r="K15" s="70" t="e">
        <f t="shared" si="2"/>
        <v>#REF!</v>
      </c>
      <c r="L15" s="33">
        <f>+КЎ!D15</f>
        <v>35</v>
      </c>
      <c r="M15" s="33">
        <f>+КЎ!G15</f>
        <v>10</v>
      </c>
      <c r="N15" s="70">
        <f t="shared" si="3"/>
        <v>0.2857142857142857</v>
      </c>
      <c r="O15" s="33">
        <v>21</v>
      </c>
      <c r="P15" s="84">
        <v>11</v>
      </c>
      <c r="Q15" s="84">
        <v>130</v>
      </c>
      <c r="R15" s="34">
        <v>1</v>
      </c>
      <c r="T15" s="9">
        <v>183</v>
      </c>
      <c r="U15" s="88" t="e">
        <f t="shared" si="4"/>
        <v>#REF!</v>
      </c>
      <c r="V15" s="9" t="e">
        <f t="shared" si="5"/>
        <v>#REF!</v>
      </c>
    </row>
    <row r="16" spans="1:22" s="9" customFormat="1" ht="15.75" customHeight="1" x14ac:dyDescent="0.25">
      <c r="B16" s="80">
        <v>11</v>
      </c>
      <c r="C16" s="32" t="s">
        <v>238</v>
      </c>
      <c r="D16" s="33" t="e">
        <f>+#REF!</f>
        <v>#REF!</v>
      </c>
      <c r="E16" s="33" t="e">
        <f t="shared" si="0"/>
        <v>#REF!</v>
      </c>
      <c r="F16" s="33">
        <v>2576</v>
      </c>
      <c r="G16" s="33" t="e">
        <f>+#REF!</f>
        <v>#REF!</v>
      </c>
      <c r="H16" s="70" t="e">
        <f t="shared" si="1"/>
        <v>#REF!</v>
      </c>
      <c r="I16" s="33" t="e">
        <f>+#REF!</f>
        <v>#REF!</v>
      </c>
      <c r="J16" s="33" t="e">
        <f>+#REF!</f>
        <v>#REF!</v>
      </c>
      <c r="K16" s="70" t="e">
        <f t="shared" si="2"/>
        <v>#REF!</v>
      </c>
      <c r="L16" s="33">
        <f>+КЎ!D16</f>
        <v>146</v>
      </c>
      <c r="M16" s="33">
        <f>+КЎ!G16</f>
        <v>41</v>
      </c>
      <c r="N16" s="70">
        <f t="shared" si="3"/>
        <v>0.28082191780821919</v>
      </c>
      <c r="O16" s="33">
        <v>41</v>
      </c>
      <c r="P16" s="84">
        <v>0</v>
      </c>
      <c r="Q16" s="84">
        <v>218</v>
      </c>
      <c r="R16" s="34">
        <v>1</v>
      </c>
      <c r="T16" s="9">
        <v>537</v>
      </c>
      <c r="U16" s="88" t="e">
        <f t="shared" si="4"/>
        <v>#REF!</v>
      </c>
      <c r="V16" s="9" t="e">
        <f t="shared" si="5"/>
        <v>#REF!</v>
      </c>
    </row>
    <row r="17" spans="1:22" s="9" customFormat="1" ht="15.75" customHeight="1" x14ac:dyDescent="0.25">
      <c r="B17" s="80">
        <v>12</v>
      </c>
      <c r="C17" s="32" t="s">
        <v>239</v>
      </c>
      <c r="D17" s="33" t="e">
        <f>+#REF!</f>
        <v>#REF!</v>
      </c>
      <c r="E17" s="33" t="e">
        <f t="shared" si="0"/>
        <v>#REF!</v>
      </c>
      <c r="F17" s="33">
        <v>2132</v>
      </c>
      <c r="G17" s="33" t="e">
        <f>+#REF!</f>
        <v>#REF!</v>
      </c>
      <c r="H17" s="70" t="e">
        <f t="shared" si="1"/>
        <v>#REF!</v>
      </c>
      <c r="I17" s="33" t="e">
        <f>+#REF!</f>
        <v>#REF!</v>
      </c>
      <c r="J17" s="33" t="e">
        <f>+#REF!</f>
        <v>#REF!</v>
      </c>
      <c r="K17" s="70" t="e">
        <f t="shared" si="2"/>
        <v>#REF!</v>
      </c>
      <c r="L17" s="33">
        <f>+КЎ!D17</f>
        <v>85</v>
      </c>
      <c r="M17" s="33">
        <f>+КЎ!G17</f>
        <v>10</v>
      </c>
      <c r="N17" s="70">
        <f t="shared" si="3"/>
        <v>0.11764705882352941</v>
      </c>
      <c r="O17" s="33">
        <v>32</v>
      </c>
      <c r="P17" s="84">
        <v>22</v>
      </c>
      <c r="Q17" s="84">
        <v>216</v>
      </c>
      <c r="R17" s="34">
        <v>17</v>
      </c>
      <c r="T17" s="9">
        <v>503</v>
      </c>
      <c r="U17" s="88" t="e">
        <f t="shared" si="4"/>
        <v>#REF!</v>
      </c>
      <c r="V17" s="9" t="e">
        <f t="shared" si="5"/>
        <v>#REF!</v>
      </c>
    </row>
    <row r="18" spans="1:22" s="9" customFormat="1" ht="15.75" customHeight="1" x14ac:dyDescent="0.25">
      <c r="B18" s="80">
        <v>13</v>
      </c>
      <c r="C18" s="32" t="s">
        <v>347</v>
      </c>
      <c r="D18" s="33" t="e">
        <f>+#REF!</f>
        <v>#REF!</v>
      </c>
      <c r="E18" s="33" t="e">
        <f t="shared" si="0"/>
        <v>#REF!</v>
      </c>
      <c r="F18" s="33">
        <v>1431</v>
      </c>
      <c r="G18" s="33" t="e">
        <f>+#REF!</f>
        <v>#REF!</v>
      </c>
      <c r="H18" s="70" t="e">
        <f t="shared" si="1"/>
        <v>#REF!</v>
      </c>
      <c r="I18" s="33" t="e">
        <f>+#REF!</f>
        <v>#REF!</v>
      </c>
      <c r="J18" s="33" t="e">
        <f>+#REF!</f>
        <v>#REF!</v>
      </c>
      <c r="K18" s="70" t="e">
        <f t="shared" si="2"/>
        <v>#REF!</v>
      </c>
      <c r="L18" s="33">
        <f>+КЎ!D18</f>
        <v>51</v>
      </c>
      <c r="M18" s="33">
        <f>+КЎ!G18</f>
        <v>20</v>
      </c>
      <c r="N18" s="70">
        <f t="shared" si="3"/>
        <v>0.39215686274509803</v>
      </c>
      <c r="O18" s="33">
        <v>39</v>
      </c>
      <c r="P18" s="84">
        <v>19</v>
      </c>
      <c r="Q18" s="84">
        <v>146</v>
      </c>
      <c r="R18" s="34">
        <v>15</v>
      </c>
      <c r="T18" s="9">
        <v>256</v>
      </c>
      <c r="U18" s="88" t="e">
        <f t="shared" si="4"/>
        <v>#REF!</v>
      </c>
      <c r="V18" s="9" t="e">
        <f t="shared" si="5"/>
        <v>#REF!</v>
      </c>
    </row>
    <row r="19" spans="1:22" s="9" customFormat="1" ht="15.75" customHeight="1" x14ac:dyDescent="0.25">
      <c r="B19" s="80">
        <v>14</v>
      </c>
      <c r="C19" s="32" t="s">
        <v>240</v>
      </c>
      <c r="D19" s="33" t="e">
        <f>+#REF!</f>
        <v>#REF!</v>
      </c>
      <c r="E19" s="33" t="e">
        <f t="shared" si="0"/>
        <v>#REF!</v>
      </c>
      <c r="F19" s="33">
        <v>1230</v>
      </c>
      <c r="G19" s="33" t="e">
        <f>+#REF!</f>
        <v>#REF!</v>
      </c>
      <c r="H19" s="70" t="e">
        <f t="shared" si="1"/>
        <v>#REF!</v>
      </c>
      <c r="I19" s="33" t="e">
        <f>+#REF!</f>
        <v>#REF!</v>
      </c>
      <c r="J19" s="33" t="e">
        <f>+#REF!</f>
        <v>#REF!</v>
      </c>
      <c r="K19" s="70" t="e">
        <f t="shared" si="2"/>
        <v>#REF!</v>
      </c>
      <c r="L19" s="33">
        <f>+КЎ!D19</f>
        <v>75</v>
      </c>
      <c r="M19" s="33">
        <f>+КЎ!G19</f>
        <v>10</v>
      </c>
      <c r="N19" s="70">
        <f t="shared" si="3"/>
        <v>0.13333333333333333</v>
      </c>
      <c r="O19" s="33">
        <v>21</v>
      </c>
      <c r="P19" s="84">
        <v>13</v>
      </c>
      <c r="Q19" s="84">
        <v>142</v>
      </c>
      <c r="R19" s="34">
        <v>7</v>
      </c>
      <c r="T19" s="9">
        <v>250</v>
      </c>
      <c r="U19" s="88" t="e">
        <f t="shared" si="4"/>
        <v>#REF!</v>
      </c>
      <c r="V19" s="9" t="e">
        <f t="shared" si="5"/>
        <v>#REF!</v>
      </c>
    </row>
    <row r="20" spans="1:22" s="9" customFormat="1" ht="15.75" customHeight="1" x14ac:dyDescent="0.25">
      <c r="B20" s="80">
        <v>15</v>
      </c>
      <c r="C20" s="32" t="s">
        <v>348</v>
      </c>
      <c r="D20" s="33" t="e">
        <f>+#REF!</f>
        <v>#REF!</v>
      </c>
      <c r="E20" s="33" t="e">
        <f t="shared" si="0"/>
        <v>#REF!</v>
      </c>
      <c r="F20" s="33">
        <v>1204</v>
      </c>
      <c r="G20" s="33" t="e">
        <f>+#REF!</f>
        <v>#REF!</v>
      </c>
      <c r="H20" s="70" t="e">
        <f t="shared" si="1"/>
        <v>#REF!</v>
      </c>
      <c r="I20" s="33" t="e">
        <f>+#REF!</f>
        <v>#REF!</v>
      </c>
      <c r="J20" s="33" t="e">
        <f>+#REF!</f>
        <v>#REF!</v>
      </c>
      <c r="K20" s="70" t="e">
        <f t="shared" si="2"/>
        <v>#REF!</v>
      </c>
      <c r="L20" s="33">
        <f>+КЎ!D20</f>
        <v>45</v>
      </c>
      <c r="M20" s="33">
        <f>+КЎ!G20</f>
        <v>17</v>
      </c>
      <c r="N20" s="70">
        <f t="shared" si="3"/>
        <v>0.37777777777777777</v>
      </c>
      <c r="O20" s="33">
        <v>42</v>
      </c>
      <c r="P20" s="84">
        <v>29</v>
      </c>
      <c r="Q20" s="84">
        <v>143</v>
      </c>
      <c r="R20" s="34"/>
      <c r="T20" s="9">
        <v>246</v>
      </c>
      <c r="U20" s="88" t="e">
        <f t="shared" si="4"/>
        <v>#REF!</v>
      </c>
      <c r="V20" s="9" t="e">
        <f t="shared" si="5"/>
        <v>#REF!</v>
      </c>
    </row>
    <row r="21" spans="1:22" s="9" customFormat="1" ht="15.75" customHeight="1" x14ac:dyDescent="0.25">
      <c r="B21" s="80">
        <v>16</v>
      </c>
      <c r="C21" s="32" t="s">
        <v>241</v>
      </c>
      <c r="D21" s="33" t="e">
        <f>+#REF!</f>
        <v>#REF!</v>
      </c>
      <c r="E21" s="33" t="e">
        <f t="shared" si="0"/>
        <v>#REF!</v>
      </c>
      <c r="F21" s="33">
        <v>2022</v>
      </c>
      <c r="G21" s="33" t="e">
        <f>+#REF!</f>
        <v>#REF!</v>
      </c>
      <c r="H21" s="70" t="e">
        <f t="shared" si="1"/>
        <v>#REF!</v>
      </c>
      <c r="I21" s="33" t="e">
        <f>+#REF!</f>
        <v>#REF!</v>
      </c>
      <c r="J21" s="33" t="e">
        <f>+#REF!</f>
        <v>#REF!</v>
      </c>
      <c r="K21" s="70" t="e">
        <f t="shared" si="2"/>
        <v>#REF!</v>
      </c>
      <c r="L21" s="33">
        <f>+КЎ!D21</f>
        <v>113</v>
      </c>
      <c r="M21" s="33">
        <f>+КЎ!G21</f>
        <v>30</v>
      </c>
      <c r="N21" s="70">
        <f t="shared" si="3"/>
        <v>0.26548672566371684</v>
      </c>
      <c r="O21" s="33">
        <v>51</v>
      </c>
      <c r="P21" s="84">
        <v>28</v>
      </c>
      <c r="Q21" s="84">
        <v>605</v>
      </c>
      <c r="R21" s="34">
        <v>18</v>
      </c>
      <c r="T21" s="9">
        <v>486</v>
      </c>
      <c r="U21" s="88" t="e">
        <f t="shared" si="4"/>
        <v>#REF!</v>
      </c>
      <c r="V21" s="9" t="e">
        <f t="shared" si="5"/>
        <v>#REF!</v>
      </c>
    </row>
    <row r="22" spans="1:22" s="14" customFormat="1" ht="60" customHeight="1" x14ac:dyDescent="0.25">
      <c r="A22" s="10">
        <v>1</v>
      </c>
      <c r="B22" s="113">
        <v>1</v>
      </c>
      <c r="C22" s="114" t="s">
        <v>29</v>
      </c>
      <c r="D22" s="115" t="e">
        <f>SUM(D6:D21)</f>
        <v>#REF!</v>
      </c>
      <c r="E22" s="115" t="e">
        <f>SUM(E6:E21)</f>
        <v>#REF!</v>
      </c>
      <c r="F22" s="115">
        <f>SUM(F6:F21)</f>
        <v>26907</v>
      </c>
      <c r="G22" s="115" t="e">
        <f>SUM(G6:G21)</f>
        <v>#REF!</v>
      </c>
      <c r="H22" s="116" t="e">
        <f>+G22/F22</f>
        <v>#REF!</v>
      </c>
      <c r="I22" s="115" t="e">
        <f>SUM(I6:I21)</f>
        <v>#REF!</v>
      </c>
      <c r="J22" s="115" t="e">
        <f>SUM(J6:J21)</f>
        <v>#REF!</v>
      </c>
      <c r="K22" s="116" t="e">
        <f>+J22/I22</f>
        <v>#REF!</v>
      </c>
      <c r="L22" s="115">
        <f>SUM(L6:L21)</f>
        <v>1299</v>
      </c>
      <c r="M22" s="115">
        <f>SUM(M6:M21)</f>
        <v>430</v>
      </c>
      <c r="N22" s="116">
        <f>+M22/L22</f>
        <v>0.33102386451116245</v>
      </c>
      <c r="O22" s="115">
        <v>864</v>
      </c>
      <c r="P22" s="115">
        <v>401</v>
      </c>
      <c r="Q22" s="115">
        <v>3470</v>
      </c>
      <c r="R22" s="12">
        <f>SUM(R6:R21)</f>
        <v>153</v>
      </c>
      <c r="T22" s="14">
        <v>5612</v>
      </c>
      <c r="U22" s="88" t="e">
        <f t="shared" si="4"/>
        <v>#REF!</v>
      </c>
      <c r="V22" s="9" t="e">
        <f t="shared" si="5"/>
        <v>#REF!</v>
      </c>
    </row>
    <row r="23" spans="1:22" s="9" customFormat="1" ht="15.75" customHeight="1" x14ac:dyDescent="0.25">
      <c r="A23" s="14"/>
      <c r="B23" s="31">
        <v>1</v>
      </c>
      <c r="C23" s="32" t="s">
        <v>30</v>
      </c>
      <c r="D23" s="33" t="e">
        <f>+#REF!</f>
        <v>#REF!</v>
      </c>
      <c r="E23" s="33" t="e">
        <f t="shared" ref="E23:E38" si="6">+G23+J23</f>
        <v>#REF!</v>
      </c>
      <c r="F23" s="80">
        <v>5362</v>
      </c>
      <c r="G23" s="33" t="e">
        <f>+#REF!</f>
        <v>#REF!</v>
      </c>
      <c r="H23" s="70" t="e">
        <f t="shared" ref="H23:H38" si="7">+G23/F23</f>
        <v>#REF!</v>
      </c>
      <c r="I23" s="33" t="e">
        <f>+#REF!</f>
        <v>#REF!</v>
      </c>
      <c r="J23" s="33" t="e">
        <f>+#REF!</f>
        <v>#REF!</v>
      </c>
      <c r="K23" s="70" t="e">
        <f t="shared" ref="K23:K38" si="8">+J23/I23</f>
        <v>#REF!</v>
      </c>
      <c r="L23" s="33">
        <f>+КЎ!D23</f>
        <v>210</v>
      </c>
      <c r="M23" s="33">
        <f>+КЎ!G23</f>
        <v>33</v>
      </c>
      <c r="N23" s="70">
        <f t="shared" ref="N23:N38" si="9">+M23/L23</f>
        <v>0.15714285714285714</v>
      </c>
      <c r="O23" s="33">
        <v>63</v>
      </c>
      <c r="P23" s="83">
        <v>30</v>
      </c>
      <c r="Q23" s="83">
        <v>337</v>
      </c>
      <c r="R23" s="25">
        <v>12</v>
      </c>
      <c r="T23" s="9">
        <v>1179.6399999999999</v>
      </c>
      <c r="U23" s="88" t="e">
        <f t="shared" si="4"/>
        <v>#REF!</v>
      </c>
      <c r="V23" s="9" t="e">
        <f t="shared" si="5"/>
        <v>#REF!</v>
      </c>
    </row>
    <row r="24" spans="1:22" s="9" customFormat="1" ht="15.75" customHeight="1" x14ac:dyDescent="0.25">
      <c r="A24" s="14"/>
      <c r="B24" s="31">
        <v>2</v>
      </c>
      <c r="C24" s="32" t="s">
        <v>31</v>
      </c>
      <c r="D24" s="33" t="e">
        <f>+#REF!</f>
        <v>#REF!</v>
      </c>
      <c r="E24" s="33" t="e">
        <f t="shared" si="6"/>
        <v>#REF!</v>
      </c>
      <c r="F24" s="80">
        <v>1148</v>
      </c>
      <c r="G24" s="33" t="e">
        <f>+#REF!</f>
        <v>#REF!</v>
      </c>
      <c r="H24" s="70" t="e">
        <f t="shared" si="7"/>
        <v>#REF!</v>
      </c>
      <c r="I24" s="33" t="e">
        <f>+#REF!</f>
        <v>#REF!</v>
      </c>
      <c r="J24" s="33" t="e">
        <f>+#REF!</f>
        <v>#REF!</v>
      </c>
      <c r="K24" s="70" t="e">
        <f t="shared" si="8"/>
        <v>#REF!</v>
      </c>
      <c r="L24" s="33">
        <f>+КЎ!D24</f>
        <v>50</v>
      </c>
      <c r="M24" s="33">
        <f>+КЎ!G24</f>
        <v>14</v>
      </c>
      <c r="N24" s="70">
        <f t="shared" si="9"/>
        <v>0.28000000000000003</v>
      </c>
      <c r="O24" s="33">
        <v>39</v>
      </c>
      <c r="P24" s="83">
        <v>25</v>
      </c>
      <c r="Q24" s="83">
        <v>157</v>
      </c>
      <c r="R24" s="25">
        <v>0</v>
      </c>
      <c r="T24" s="9">
        <v>252.56</v>
      </c>
      <c r="U24" s="88" t="e">
        <f t="shared" si="4"/>
        <v>#REF!</v>
      </c>
      <c r="V24" s="9" t="e">
        <f t="shared" si="5"/>
        <v>#REF!</v>
      </c>
    </row>
    <row r="25" spans="1:22" s="9" customFormat="1" ht="15.75" customHeight="1" x14ac:dyDescent="0.25">
      <c r="A25" s="14"/>
      <c r="B25" s="31">
        <v>3</v>
      </c>
      <c r="C25" s="32" t="s">
        <v>46</v>
      </c>
      <c r="D25" s="33" t="e">
        <f>+#REF!</f>
        <v>#REF!</v>
      </c>
      <c r="E25" s="33" t="e">
        <f t="shared" si="6"/>
        <v>#REF!</v>
      </c>
      <c r="F25" s="80">
        <v>2504</v>
      </c>
      <c r="G25" s="33" t="e">
        <f>+#REF!</f>
        <v>#REF!</v>
      </c>
      <c r="H25" s="70" t="e">
        <f t="shared" si="7"/>
        <v>#REF!</v>
      </c>
      <c r="I25" s="33" t="e">
        <f>+#REF!</f>
        <v>#REF!</v>
      </c>
      <c r="J25" s="33" t="e">
        <f>+#REF!</f>
        <v>#REF!</v>
      </c>
      <c r="K25" s="70" t="e">
        <f t="shared" si="8"/>
        <v>#REF!</v>
      </c>
      <c r="L25" s="33">
        <f>+КЎ!D25</f>
        <v>180</v>
      </c>
      <c r="M25" s="33">
        <f>+КЎ!G25</f>
        <v>51</v>
      </c>
      <c r="N25" s="70">
        <f t="shared" si="9"/>
        <v>0.28333333333333333</v>
      </c>
      <c r="O25" s="33">
        <v>59</v>
      </c>
      <c r="P25" s="83">
        <v>8</v>
      </c>
      <c r="Q25" s="83">
        <v>284</v>
      </c>
      <c r="R25" s="25">
        <v>1</v>
      </c>
      <c r="T25" s="9">
        <v>550.88</v>
      </c>
      <c r="U25" s="88" t="e">
        <f t="shared" si="4"/>
        <v>#REF!</v>
      </c>
      <c r="V25" s="9" t="e">
        <f t="shared" si="5"/>
        <v>#REF!</v>
      </c>
    </row>
    <row r="26" spans="1:22" s="9" customFormat="1" ht="15.75" customHeight="1" x14ac:dyDescent="0.25">
      <c r="A26" s="14"/>
      <c r="B26" s="31">
        <v>4</v>
      </c>
      <c r="C26" s="32" t="s">
        <v>242</v>
      </c>
      <c r="D26" s="33" t="e">
        <f>+#REF!</f>
        <v>#REF!</v>
      </c>
      <c r="E26" s="33" t="e">
        <f t="shared" si="6"/>
        <v>#REF!</v>
      </c>
      <c r="F26" s="80">
        <v>2526</v>
      </c>
      <c r="G26" s="33" t="e">
        <f>+#REF!</f>
        <v>#REF!</v>
      </c>
      <c r="H26" s="70" t="e">
        <f t="shared" si="7"/>
        <v>#REF!</v>
      </c>
      <c r="I26" s="33" t="e">
        <f>+#REF!</f>
        <v>#REF!</v>
      </c>
      <c r="J26" s="33" t="e">
        <f>+#REF!</f>
        <v>#REF!</v>
      </c>
      <c r="K26" s="70" t="e">
        <f t="shared" si="8"/>
        <v>#REF!</v>
      </c>
      <c r="L26" s="33">
        <f>+КЎ!D26</f>
        <v>145</v>
      </c>
      <c r="M26" s="33">
        <f>+КЎ!G26</f>
        <v>15</v>
      </c>
      <c r="N26" s="70">
        <f t="shared" si="9"/>
        <v>0.10344827586206896</v>
      </c>
      <c r="O26" s="33">
        <v>17</v>
      </c>
      <c r="P26" s="83">
        <v>19</v>
      </c>
      <c r="Q26" s="83">
        <v>72</v>
      </c>
      <c r="R26" s="25">
        <v>14</v>
      </c>
      <c r="T26" s="9">
        <v>555.83000000000004</v>
      </c>
      <c r="U26" s="88" t="e">
        <f t="shared" si="4"/>
        <v>#REF!</v>
      </c>
      <c r="V26" s="9" t="e">
        <f t="shared" si="5"/>
        <v>#REF!</v>
      </c>
    </row>
    <row r="27" spans="1:22" s="9" customFormat="1" ht="15.75" customHeight="1" x14ac:dyDescent="0.25">
      <c r="A27" s="14"/>
      <c r="B27" s="31">
        <v>5</v>
      </c>
      <c r="C27" s="32" t="s">
        <v>243</v>
      </c>
      <c r="D27" s="33" t="e">
        <f>+#REF!</f>
        <v>#REF!</v>
      </c>
      <c r="E27" s="33" t="e">
        <f t="shared" si="6"/>
        <v>#REF!</v>
      </c>
      <c r="F27" s="80">
        <v>1869.0000000000002</v>
      </c>
      <c r="G27" s="33" t="e">
        <f>+#REF!</f>
        <v>#REF!</v>
      </c>
      <c r="H27" s="70" t="e">
        <f t="shared" si="7"/>
        <v>#REF!</v>
      </c>
      <c r="I27" s="33" t="e">
        <f>+#REF!</f>
        <v>#REF!</v>
      </c>
      <c r="J27" s="33" t="e">
        <f>+#REF!</f>
        <v>#REF!</v>
      </c>
      <c r="K27" s="70" t="e">
        <f t="shared" si="8"/>
        <v>#REF!</v>
      </c>
      <c r="L27" s="33">
        <f>+КЎ!D27</f>
        <v>164</v>
      </c>
      <c r="M27" s="33">
        <f>+КЎ!G27</f>
        <v>48</v>
      </c>
      <c r="N27" s="70">
        <f t="shared" si="9"/>
        <v>0.29268292682926828</v>
      </c>
      <c r="O27" s="33">
        <v>99</v>
      </c>
      <c r="P27" s="83">
        <v>58</v>
      </c>
      <c r="Q27" s="83">
        <v>106</v>
      </c>
      <c r="R27" s="25">
        <v>10</v>
      </c>
      <c r="T27" s="9">
        <v>411.18</v>
      </c>
      <c r="U27" s="88" t="e">
        <f t="shared" si="4"/>
        <v>#REF!</v>
      </c>
      <c r="V27" s="9" t="e">
        <f t="shared" si="5"/>
        <v>#REF!</v>
      </c>
    </row>
    <row r="28" spans="1:22" s="9" customFormat="1" ht="15.75" customHeight="1" x14ac:dyDescent="0.25">
      <c r="A28" s="14"/>
      <c r="B28" s="31">
        <v>6</v>
      </c>
      <c r="C28" s="32" t="s">
        <v>244</v>
      </c>
      <c r="D28" s="33" t="e">
        <f>+#REF!</f>
        <v>#REF!</v>
      </c>
      <c r="E28" s="33" t="e">
        <f t="shared" si="6"/>
        <v>#REF!</v>
      </c>
      <c r="F28" s="80">
        <v>1078</v>
      </c>
      <c r="G28" s="33" t="e">
        <f>+#REF!</f>
        <v>#REF!</v>
      </c>
      <c r="H28" s="70" t="e">
        <f t="shared" si="7"/>
        <v>#REF!</v>
      </c>
      <c r="I28" s="33" t="e">
        <f>+#REF!</f>
        <v>#REF!</v>
      </c>
      <c r="J28" s="33" t="e">
        <f>+#REF!</f>
        <v>#REF!</v>
      </c>
      <c r="K28" s="70" t="e">
        <f t="shared" si="8"/>
        <v>#REF!</v>
      </c>
      <c r="L28" s="33">
        <f>+КЎ!D28</f>
        <v>74</v>
      </c>
      <c r="M28" s="33">
        <f>+КЎ!G28</f>
        <v>9</v>
      </c>
      <c r="N28" s="70">
        <f t="shared" si="9"/>
        <v>0.12162162162162163</v>
      </c>
      <c r="O28" s="33">
        <v>23</v>
      </c>
      <c r="P28" s="83">
        <v>19</v>
      </c>
      <c r="Q28" s="83">
        <v>255</v>
      </c>
      <c r="R28" s="25">
        <v>14</v>
      </c>
      <c r="T28" s="9">
        <v>237.16</v>
      </c>
      <c r="U28" s="88" t="e">
        <f t="shared" si="4"/>
        <v>#REF!</v>
      </c>
      <c r="V28" s="9" t="e">
        <f t="shared" si="5"/>
        <v>#REF!</v>
      </c>
    </row>
    <row r="29" spans="1:22" s="9" customFormat="1" ht="15.75" customHeight="1" x14ac:dyDescent="0.25">
      <c r="A29" s="14"/>
      <c r="B29" s="31">
        <v>7</v>
      </c>
      <c r="C29" s="32" t="s">
        <v>245</v>
      </c>
      <c r="D29" s="33" t="e">
        <f>+#REF!</f>
        <v>#REF!</v>
      </c>
      <c r="E29" s="33" t="e">
        <f t="shared" si="6"/>
        <v>#REF!</v>
      </c>
      <c r="F29" s="80">
        <v>1268</v>
      </c>
      <c r="G29" s="33" t="e">
        <f>+#REF!</f>
        <v>#REF!</v>
      </c>
      <c r="H29" s="70" t="e">
        <f t="shared" si="7"/>
        <v>#REF!</v>
      </c>
      <c r="I29" s="33" t="e">
        <f>+#REF!</f>
        <v>#REF!</v>
      </c>
      <c r="J29" s="33" t="e">
        <f>+#REF!</f>
        <v>#REF!</v>
      </c>
      <c r="K29" s="70" t="e">
        <f t="shared" si="8"/>
        <v>#REF!</v>
      </c>
      <c r="L29" s="33">
        <f>+КЎ!D29</f>
        <v>122</v>
      </c>
      <c r="M29" s="33">
        <f>+КЎ!G29</f>
        <v>32</v>
      </c>
      <c r="N29" s="70">
        <f t="shared" si="9"/>
        <v>0.26229508196721313</v>
      </c>
      <c r="O29" s="33">
        <v>72</v>
      </c>
      <c r="P29" s="83">
        <v>41</v>
      </c>
      <c r="Q29" s="83">
        <v>183</v>
      </c>
      <c r="R29" s="25">
        <v>2</v>
      </c>
      <c r="T29" s="9">
        <v>278.95999999999998</v>
      </c>
      <c r="U29" s="88" t="e">
        <f t="shared" si="4"/>
        <v>#REF!</v>
      </c>
      <c r="V29" s="9" t="e">
        <f t="shared" si="5"/>
        <v>#REF!</v>
      </c>
    </row>
    <row r="30" spans="1:22" s="9" customFormat="1" ht="15.75" customHeight="1" x14ac:dyDescent="0.25">
      <c r="A30" s="14"/>
      <c r="B30" s="31">
        <v>8</v>
      </c>
      <c r="C30" s="32" t="s">
        <v>246</v>
      </c>
      <c r="D30" s="33" t="e">
        <f>+#REF!</f>
        <v>#REF!</v>
      </c>
      <c r="E30" s="33" t="e">
        <f t="shared" si="6"/>
        <v>#REF!</v>
      </c>
      <c r="F30" s="80">
        <v>2027</v>
      </c>
      <c r="G30" s="33" t="e">
        <f>+#REF!</f>
        <v>#REF!</v>
      </c>
      <c r="H30" s="70" t="e">
        <f t="shared" si="7"/>
        <v>#REF!</v>
      </c>
      <c r="I30" s="33" t="e">
        <f>+#REF!</f>
        <v>#REF!</v>
      </c>
      <c r="J30" s="33" t="e">
        <f>+#REF!</f>
        <v>#REF!</v>
      </c>
      <c r="K30" s="70" t="e">
        <f t="shared" si="8"/>
        <v>#REF!</v>
      </c>
      <c r="L30" s="33">
        <f>+КЎ!D30</f>
        <v>170</v>
      </c>
      <c r="M30" s="33">
        <f>+КЎ!G30</f>
        <v>52</v>
      </c>
      <c r="N30" s="70">
        <f t="shared" si="9"/>
        <v>0.30588235294117649</v>
      </c>
      <c r="O30" s="33">
        <v>85</v>
      </c>
      <c r="P30" s="83">
        <v>32</v>
      </c>
      <c r="Q30" s="83">
        <v>269</v>
      </c>
      <c r="R30" s="25">
        <v>0</v>
      </c>
      <c r="T30" s="9">
        <v>445.94</v>
      </c>
      <c r="U30" s="88" t="e">
        <f t="shared" si="4"/>
        <v>#REF!</v>
      </c>
      <c r="V30" s="9" t="e">
        <f t="shared" si="5"/>
        <v>#REF!</v>
      </c>
    </row>
    <row r="31" spans="1:22" s="9" customFormat="1" ht="15.75" customHeight="1" x14ac:dyDescent="0.25">
      <c r="A31" s="14"/>
      <c r="B31" s="31">
        <v>9</v>
      </c>
      <c r="C31" s="32" t="s">
        <v>247</v>
      </c>
      <c r="D31" s="33" t="e">
        <f>+#REF!</f>
        <v>#REF!</v>
      </c>
      <c r="E31" s="33" t="e">
        <f t="shared" si="6"/>
        <v>#REF!</v>
      </c>
      <c r="F31" s="80">
        <v>2345</v>
      </c>
      <c r="G31" s="33" t="e">
        <f>+#REF!</f>
        <v>#REF!</v>
      </c>
      <c r="H31" s="70" t="e">
        <f t="shared" si="7"/>
        <v>#REF!</v>
      </c>
      <c r="I31" s="33" t="e">
        <f>+#REF!</f>
        <v>#REF!</v>
      </c>
      <c r="J31" s="33" t="e">
        <f>+#REF!</f>
        <v>#REF!</v>
      </c>
      <c r="K31" s="70" t="e">
        <f t="shared" si="8"/>
        <v>#REF!</v>
      </c>
      <c r="L31" s="33">
        <f>+КЎ!D31</f>
        <v>190</v>
      </c>
      <c r="M31" s="33">
        <f>+КЎ!G31</f>
        <v>46</v>
      </c>
      <c r="N31" s="70">
        <f t="shared" si="9"/>
        <v>0.24210526315789474</v>
      </c>
      <c r="O31" s="33">
        <v>65</v>
      </c>
      <c r="P31" s="83">
        <v>22</v>
      </c>
      <c r="Q31" s="83">
        <v>68</v>
      </c>
      <c r="R31" s="25">
        <v>6</v>
      </c>
      <c r="T31" s="9">
        <v>515.9</v>
      </c>
      <c r="U31" s="88" t="e">
        <f t="shared" si="4"/>
        <v>#REF!</v>
      </c>
      <c r="V31" s="9" t="e">
        <f t="shared" si="5"/>
        <v>#REF!</v>
      </c>
    </row>
    <row r="32" spans="1:22" s="9" customFormat="1" ht="15.75" customHeight="1" x14ac:dyDescent="0.25">
      <c r="A32" s="14"/>
      <c r="B32" s="31">
        <v>10</v>
      </c>
      <c r="C32" s="32" t="s">
        <v>248</v>
      </c>
      <c r="D32" s="33" t="e">
        <f>+#REF!</f>
        <v>#REF!</v>
      </c>
      <c r="E32" s="33" t="e">
        <f t="shared" si="6"/>
        <v>#REF!</v>
      </c>
      <c r="F32" s="80">
        <v>1015</v>
      </c>
      <c r="G32" s="33" t="e">
        <f>+#REF!</f>
        <v>#REF!</v>
      </c>
      <c r="H32" s="70" t="e">
        <f t="shared" si="7"/>
        <v>#REF!</v>
      </c>
      <c r="I32" s="33" t="e">
        <f>+#REF!</f>
        <v>#REF!</v>
      </c>
      <c r="J32" s="33" t="e">
        <f>+#REF!</f>
        <v>#REF!</v>
      </c>
      <c r="K32" s="70" t="e">
        <f t="shared" si="8"/>
        <v>#REF!</v>
      </c>
      <c r="L32" s="33">
        <f>+КЎ!D32</f>
        <v>63</v>
      </c>
      <c r="M32" s="33">
        <f>+КЎ!G32</f>
        <v>25</v>
      </c>
      <c r="N32" s="70">
        <f t="shared" si="9"/>
        <v>0.3968253968253968</v>
      </c>
      <c r="O32" s="33">
        <v>38</v>
      </c>
      <c r="P32" s="83">
        <v>24</v>
      </c>
      <c r="Q32" s="83">
        <v>219</v>
      </c>
      <c r="R32" s="25">
        <v>19</v>
      </c>
      <c r="T32" s="9">
        <v>223.3</v>
      </c>
      <c r="U32" s="88" t="e">
        <f t="shared" si="4"/>
        <v>#REF!</v>
      </c>
      <c r="V32" s="9" t="e">
        <f t="shared" si="5"/>
        <v>#REF!</v>
      </c>
    </row>
    <row r="33" spans="1:22" s="9" customFormat="1" ht="15.75" customHeight="1" x14ac:dyDescent="0.25">
      <c r="A33" s="14"/>
      <c r="B33" s="31">
        <v>11</v>
      </c>
      <c r="C33" s="32" t="s">
        <v>249</v>
      </c>
      <c r="D33" s="33" t="e">
        <f>+#REF!</f>
        <v>#REF!</v>
      </c>
      <c r="E33" s="33" t="e">
        <f t="shared" si="6"/>
        <v>#REF!</v>
      </c>
      <c r="F33" s="80">
        <v>1795</v>
      </c>
      <c r="G33" s="33" t="e">
        <f>+#REF!</f>
        <v>#REF!</v>
      </c>
      <c r="H33" s="70" t="e">
        <f t="shared" si="7"/>
        <v>#REF!</v>
      </c>
      <c r="I33" s="33" t="e">
        <f>+#REF!</f>
        <v>#REF!</v>
      </c>
      <c r="J33" s="33" t="e">
        <f>+#REF!</f>
        <v>#REF!</v>
      </c>
      <c r="K33" s="70" t="e">
        <f t="shared" si="8"/>
        <v>#REF!</v>
      </c>
      <c r="L33" s="33">
        <f>+КЎ!D33</f>
        <v>170</v>
      </c>
      <c r="M33" s="33">
        <f>+КЎ!G33</f>
        <v>65</v>
      </c>
      <c r="N33" s="70">
        <f t="shared" si="9"/>
        <v>0.38235294117647056</v>
      </c>
      <c r="O33" s="33">
        <v>93</v>
      </c>
      <c r="P33" s="83">
        <v>28</v>
      </c>
      <c r="Q33" s="83">
        <v>180</v>
      </c>
      <c r="R33" s="25">
        <v>2</v>
      </c>
      <c r="T33" s="9">
        <v>394.9</v>
      </c>
      <c r="U33" s="88" t="e">
        <f t="shared" si="4"/>
        <v>#REF!</v>
      </c>
      <c r="V33" s="9" t="e">
        <f t="shared" si="5"/>
        <v>#REF!</v>
      </c>
    </row>
    <row r="34" spans="1:22" s="9" customFormat="1" ht="15.75" customHeight="1" x14ac:dyDescent="0.25">
      <c r="A34" s="14"/>
      <c r="B34" s="31">
        <v>12</v>
      </c>
      <c r="C34" s="32" t="s">
        <v>250</v>
      </c>
      <c r="D34" s="33" t="e">
        <f>+#REF!</f>
        <v>#REF!</v>
      </c>
      <c r="E34" s="33" t="e">
        <f t="shared" si="6"/>
        <v>#REF!</v>
      </c>
      <c r="F34" s="80">
        <v>2007</v>
      </c>
      <c r="G34" s="33" t="e">
        <f>+#REF!</f>
        <v>#REF!</v>
      </c>
      <c r="H34" s="70" t="e">
        <f t="shared" si="7"/>
        <v>#REF!</v>
      </c>
      <c r="I34" s="33" t="e">
        <f>+#REF!</f>
        <v>#REF!</v>
      </c>
      <c r="J34" s="33" t="e">
        <f>+#REF!</f>
        <v>#REF!</v>
      </c>
      <c r="K34" s="70" t="e">
        <f t="shared" si="8"/>
        <v>#REF!</v>
      </c>
      <c r="L34" s="33">
        <f>+КЎ!D34</f>
        <v>159</v>
      </c>
      <c r="M34" s="33">
        <f>+КЎ!G34</f>
        <v>49</v>
      </c>
      <c r="N34" s="70">
        <f t="shared" si="9"/>
        <v>0.3081761006289308</v>
      </c>
      <c r="O34" s="33">
        <v>66</v>
      </c>
      <c r="P34" s="83">
        <v>19</v>
      </c>
      <c r="Q34" s="83">
        <v>153</v>
      </c>
      <c r="R34" s="25">
        <v>4</v>
      </c>
      <c r="T34" s="9">
        <v>441.54</v>
      </c>
      <c r="U34" s="88" t="e">
        <f t="shared" si="4"/>
        <v>#REF!</v>
      </c>
      <c r="V34" s="9" t="e">
        <f t="shared" si="5"/>
        <v>#REF!</v>
      </c>
    </row>
    <row r="35" spans="1:22" s="9" customFormat="1" ht="15.75" customHeight="1" x14ac:dyDescent="0.25">
      <c r="A35" s="14"/>
      <c r="B35" s="31">
        <v>13</v>
      </c>
      <c r="C35" s="32" t="s">
        <v>251</v>
      </c>
      <c r="D35" s="33" t="e">
        <f>+#REF!</f>
        <v>#REF!</v>
      </c>
      <c r="E35" s="33" t="e">
        <f t="shared" si="6"/>
        <v>#REF!</v>
      </c>
      <c r="F35" s="80">
        <v>1873</v>
      </c>
      <c r="G35" s="33" t="e">
        <f>+#REF!</f>
        <v>#REF!</v>
      </c>
      <c r="H35" s="70" t="e">
        <f t="shared" si="7"/>
        <v>#REF!</v>
      </c>
      <c r="I35" s="33" t="e">
        <f>+#REF!</f>
        <v>#REF!</v>
      </c>
      <c r="J35" s="33" t="e">
        <f>+#REF!</f>
        <v>#REF!</v>
      </c>
      <c r="K35" s="70" t="e">
        <f t="shared" si="8"/>
        <v>#REF!</v>
      </c>
      <c r="L35" s="33">
        <f>+КЎ!D35</f>
        <v>170</v>
      </c>
      <c r="M35" s="33">
        <f>+КЎ!G35</f>
        <v>52</v>
      </c>
      <c r="N35" s="70">
        <f t="shared" si="9"/>
        <v>0.30588235294117649</v>
      </c>
      <c r="O35" s="33">
        <v>63</v>
      </c>
      <c r="P35" s="83">
        <v>15</v>
      </c>
      <c r="Q35" s="83">
        <v>382</v>
      </c>
      <c r="R35" s="25">
        <v>24</v>
      </c>
      <c r="T35" s="9">
        <v>412.22500000000002</v>
      </c>
      <c r="U35" s="88" t="e">
        <f t="shared" si="4"/>
        <v>#REF!</v>
      </c>
      <c r="V35" s="9" t="e">
        <f t="shared" si="5"/>
        <v>#REF!</v>
      </c>
    </row>
    <row r="36" spans="1:22" s="9" customFormat="1" ht="15.75" customHeight="1" x14ac:dyDescent="0.25">
      <c r="A36" s="14"/>
      <c r="B36" s="31">
        <v>14</v>
      </c>
      <c r="C36" s="32" t="s">
        <v>252</v>
      </c>
      <c r="D36" s="33" t="e">
        <f>+#REF!</f>
        <v>#REF!</v>
      </c>
      <c r="E36" s="33" t="e">
        <f t="shared" si="6"/>
        <v>#REF!</v>
      </c>
      <c r="F36" s="80">
        <v>2244</v>
      </c>
      <c r="G36" s="33" t="e">
        <f>+#REF!</f>
        <v>#REF!</v>
      </c>
      <c r="H36" s="70" t="e">
        <f t="shared" si="7"/>
        <v>#REF!</v>
      </c>
      <c r="I36" s="33" t="e">
        <f>+#REF!</f>
        <v>#REF!</v>
      </c>
      <c r="J36" s="33" t="e">
        <f>+#REF!</f>
        <v>#REF!</v>
      </c>
      <c r="K36" s="70" t="e">
        <f t="shared" si="8"/>
        <v>#REF!</v>
      </c>
      <c r="L36" s="33">
        <f>+КЎ!D36</f>
        <v>150</v>
      </c>
      <c r="M36" s="33">
        <f>+КЎ!G36</f>
        <v>60</v>
      </c>
      <c r="N36" s="70">
        <f t="shared" si="9"/>
        <v>0.4</v>
      </c>
      <c r="O36" s="33">
        <v>91</v>
      </c>
      <c r="P36" s="83">
        <v>31</v>
      </c>
      <c r="Q36" s="83">
        <v>414</v>
      </c>
      <c r="R36" s="25">
        <v>6</v>
      </c>
      <c r="T36" s="9">
        <v>493.68</v>
      </c>
      <c r="U36" s="88" t="e">
        <f t="shared" si="4"/>
        <v>#REF!</v>
      </c>
      <c r="V36" s="9" t="e">
        <f t="shared" si="5"/>
        <v>#REF!</v>
      </c>
    </row>
    <row r="37" spans="1:22" s="9" customFormat="1" ht="15.75" customHeight="1" x14ac:dyDescent="0.25">
      <c r="A37" s="14"/>
      <c r="B37" s="31">
        <v>15</v>
      </c>
      <c r="C37" s="32" t="s">
        <v>253</v>
      </c>
      <c r="D37" s="33" t="e">
        <f>+#REF!</f>
        <v>#REF!</v>
      </c>
      <c r="E37" s="33" t="e">
        <f t="shared" si="6"/>
        <v>#REF!</v>
      </c>
      <c r="F37" s="80">
        <v>1925</v>
      </c>
      <c r="G37" s="33" t="e">
        <f>+#REF!</f>
        <v>#REF!</v>
      </c>
      <c r="H37" s="70" t="e">
        <f t="shared" si="7"/>
        <v>#REF!</v>
      </c>
      <c r="I37" s="33" t="e">
        <f>+#REF!</f>
        <v>#REF!</v>
      </c>
      <c r="J37" s="33" t="e">
        <f>+#REF!</f>
        <v>#REF!</v>
      </c>
      <c r="K37" s="70" t="e">
        <f t="shared" si="8"/>
        <v>#REF!</v>
      </c>
      <c r="L37" s="33">
        <f>+КЎ!D37</f>
        <v>115</v>
      </c>
      <c r="M37" s="33">
        <f>+КЎ!G37</f>
        <v>54</v>
      </c>
      <c r="N37" s="70">
        <f t="shared" si="9"/>
        <v>0.46956521739130436</v>
      </c>
      <c r="O37" s="33">
        <v>80</v>
      </c>
      <c r="P37" s="83">
        <v>27</v>
      </c>
      <c r="Q37" s="83">
        <v>81</v>
      </c>
      <c r="R37" s="25">
        <v>1</v>
      </c>
      <c r="T37" s="9">
        <v>423.5</v>
      </c>
      <c r="U37" s="88" t="e">
        <f t="shared" si="4"/>
        <v>#REF!</v>
      </c>
      <c r="V37" s="9" t="e">
        <f t="shared" si="5"/>
        <v>#REF!</v>
      </c>
    </row>
    <row r="38" spans="1:22" s="9" customFormat="1" ht="15.75" customHeight="1" x14ac:dyDescent="0.25">
      <c r="A38" s="14"/>
      <c r="B38" s="31">
        <v>16</v>
      </c>
      <c r="C38" s="32" t="s">
        <v>254</v>
      </c>
      <c r="D38" s="33" t="e">
        <f>+#REF!</f>
        <v>#REF!</v>
      </c>
      <c r="E38" s="33" t="e">
        <f t="shared" si="6"/>
        <v>#REF!</v>
      </c>
      <c r="F38" s="80">
        <v>1760</v>
      </c>
      <c r="G38" s="33" t="e">
        <f>+#REF!</f>
        <v>#REF!</v>
      </c>
      <c r="H38" s="70" t="e">
        <f t="shared" si="7"/>
        <v>#REF!</v>
      </c>
      <c r="I38" s="33" t="e">
        <f>+#REF!</f>
        <v>#REF!</v>
      </c>
      <c r="J38" s="33" t="e">
        <f>+#REF!</f>
        <v>#REF!</v>
      </c>
      <c r="K38" s="70" t="e">
        <f t="shared" si="8"/>
        <v>#REF!</v>
      </c>
      <c r="L38" s="33">
        <f>+КЎ!D38</f>
        <v>150</v>
      </c>
      <c r="M38" s="33">
        <f>+КЎ!G38</f>
        <v>58</v>
      </c>
      <c r="N38" s="70">
        <f t="shared" si="9"/>
        <v>0.38666666666666666</v>
      </c>
      <c r="O38" s="33">
        <v>58</v>
      </c>
      <c r="P38" s="83">
        <v>0</v>
      </c>
      <c r="Q38" s="83">
        <v>431</v>
      </c>
      <c r="R38" s="25">
        <v>1</v>
      </c>
      <c r="T38" s="9">
        <v>386.98</v>
      </c>
      <c r="U38" s="88" t="e">
        <f t="shared" si="4"/>
        <v>#REF!</v>
      </c>
      <c r="V38" s="9" t="e">
        <f t="shared" si="5"/>
        <v>#REF!</v>
      </c>
    </row>
    <row r="39" spans="1:22" s="17" customFormat="1" ht="60" customHeight="1" x14ac:dyDescent="0.25">
      <c r="A39" s="10">
        <v>1</v>
      </c>
      <c r="B39" s="15">
        <v>2</v>
      </c>
      <c r="C39" s="5" t="s">
        <v>349</v>
      </c>
      <c r="D39" s="16" t="e">
        <f>SUM(D23:D38)</f>
        <v>#REF!</v>
      </c>
      <c r="E39" s="16" t="e">
        <f>SUM(E23:E38)</f>
        <v>#REF!</v>
      </c>
      <c r="F39" s="16">
        <f>SUM(F23:F38)</f>
        <v>32746</v>
      </c>
      <c r="G39" s="16" t="e">
        <f>SUM(G23:G38)</f>
        <v>#REF!</v>
      </c>
      <c r="H39" s="13" t="e">
        <f>+G39/F39</f>
        <v>#REF!</v>
      </c>
      <c r="I39" s="16" t="e">
        <f>SUM(I23:I38)</f>
        <v>#REF!</v>
      </c>
      <c r="J39" s="16" t="e">
        <f>SUM(J23:J38)</f>
        <v>#REF!</v>
      </c>
      <c r="K39" s="13" t="e">
        <f>+J39/I39</f>
        <v>#REF!</v>
      </c>
      <c r="L39" s="16">
        <f>SUM(L23:L38)</f>
        <v>2282</v>
      </c>
      <c r="M39" s="16">
        <f>SUM(M23:M38)</f>
        <v>663</v>
      </c>
      <c r="N39" s="13">
        <f>+M39/L39</f>
        <v>0.29053461875547765</v>
      </c>
      <c r="O39" s="16">
        <v>1011</v>
      </c>
      <c r="P39" s="16">
        <v>398</v>
      </c>
      <c r="Q39" s="16">
        <v>3591</v>
      </c>
      <c r="R39" s="16">
        <f>SUM(R23:R38)</f>
        <v>116</v>
      </c>
      <c r="T39" s="17">
        <v>7204.1749999999993</v>
      </c>
      <c r="U39" s="88" t="e">
        <f t="shared" si="4"/>
        <v>#REF!</v>
      </c>
      <c r="V39" s="9" t="e">
        <f t="shared" si="5"/>
        <v>#REF!</v>
      </c>
    </row>
    <row r="40" spans="1:22" s="9" customFormat="1" x14ac:dyDescent="0.25">
      <c r="B40" s="31">
        <v>1</v>
      </c>
      <c r="C40" s="32" t="s">
        <v>47</v>
      </c>
      <c r="D40" s="33" t="e">
        <f>+#REF!</f>
        <v>#REF!</v>
      </c>
      <c r="E40" s="33" t="e">
        <f t="shared" ref="E40:E52" si="10">+G40+J40</f>
        <v>#REF!</v>
      </c>
      <c r="F40" s="33">
        <v>2643</v>
      </c>
      <c r="G40" s="33" t="e">
        <f>+#REF!</f>
        <v>#REF!</v>
      </c>
      <c r="H40" s="70" t="e">
        <f t="shared" ref="H40:H52" si="11">+G40/F40</f>
        <v>#REF!</v>
      </c>
      <c r="I40" s="33" t="e">
        <f>+#REF!</f>
        <v>#REF!</v>
      </c>
      <c r="J40" s="33" t="e">
        <f>+#REF!</f>
        <v>#REF!</v>
      </c>
      <c r="K40" s="70" t="e">
        <f t="shared" ref="K40:K52" si="12">+J40/I40</f>
        <v>#REF!</v>
      </c>
      <c r="L40" s="33">
        <f>+КЎ!D40</f>
        <v>240</v>
      </c>
      <c r="M40" s="33">
        <f>+КЎ!G40</f>
        <v>26</v>
      </c>
      <c r="N40" s="70">
        <f t="shared" ref="N40:N52" si="13">+M40/L40</f>
        <v>0.10833333333333334</v>
      </c>
      <c r="O40" s="33">
        <v>44</v>
      </c>
      <c r="P40" s="80">
        <v>20</v>
      </c>
      <c r="Q40" s="80">
        <v>226</v>
      </c>
      <c r="R40" s="2">
        <v>2</v>
      </c>
      <c r="T40" s="9">
        <v>449</v>
      </c>
      <c r="U40" s="88" t="e">
        <f t="shared" si="4"/>
        <v>#REF!</v>
      </c>
      <c r="V40" s="9" t="e">
        <f t="shared" si="5"/>
        <v>#REF!</v>
      </c>
    </row>
    <row r="41" spans="1:22" s="9" customFormat="1" x14ac:dyDescent="0.25">
      <c r="B41" s="31">
        <v>2</v>
      </c>
      <c r="C41" s="32" t="s">
        <v>48</v>
      </c>
      <c r="D41" s="33" t="e">
        <f>+#REF!</f>
        <v>#REF!</v>
      </c>
      <c r="E41" s="33" t="e">
        <f t="shared" si="10"/>
        <v>#REF!</v>
      </c>
      <c r="F41" s="33">
        <v>555</v>
      </c>
      <c r="G41" s="33" t="e">
        <f>+#REF!</f>
        <v>#REF!</v>
      </c>
      <c r="H41" s="70" t="e">
        <f t="shared" si="11"/>
        <v>#REF!</v>
      </c>
      <c r="I41" s="33" t="e">
        <f>+#REF!</f>
        <v>#REF!</v>
      </c>
      <c r="J41" s="33" t="e">
        <f>+#REF!</f>
        <v>#REF!</v>
      </c>
      <c r="K41" s="70" t="e">
        <f t="shared" si="12"/>
        <v>#REF!</v>
      </c>
      <c r="L41" s="33">
        <f>+КЎ!D41</f>
        <v>50</v>
      </c>
      <c r="M41" s="33">
        <f>+КЎ!G41</f>
        <v>20</v>
      </c>
      <c r="N41" s="70">
        <f t="shared" si="13"/>
        <v>0.4</v>
      </c>
      <c r="O41" s="33">
        <v>38</v>
      </c>
      <c r="P41" s="80">
        <v>18</v>
      </c>
      <c r="Q41" s="80">
        <v>122</v>
      </c>
      <c r="R41" s="2"/>
      <c r="T41" s="9">
        <v>94</v>
      </c>
      <c r="U41" s="88" t="e">
        <f t="shared" si="4"/>
        <v>#REF!</v>
      </c>
      <c r="V41" s="9" t="e">
        <f t="shared" si="5"/>
        <v>#REF!</v>
      </c>
    </row>
    <row r="42" spans="1:22" s="9" customFormat="1" x14ac:dyDescent="0.25">
      <c r="B42" s="31">
        <v>3</v>
      </c>
      <c r="C42" s="32" t="s">
        <v>49</v>
      </c>
      <c r="D42" s="33" t="e">
        <f>+#REF!</f>
        <v>#REF!</v>
      </c>
      <c r="E42" s="33" t="e">
        <f t="shared" si="10"/>
        <v>#REF!</v>
      </c>
      <c r="F42" s="33">
        <v>1488</v>
      </c>
      <c r="G42" s="33" t="e">
        <f>+#REF!</f>
        <v>#REF!</v>
      </c>
      <c r="H42" s="70" t="e">
        <f t="shared" si="11"/>
        <v>#REF!</v>
      </c>
      <c r="I42" s="33" t="e">
        <f>+#REF!</f>
        <v>#REF!</v>
      </c>
      <c r="J42" s="33" t="e">
        <f>+#REF!</f>
        <v>#REF!</v>
      </c>
      <c r="K42" s="70" t="e">
        <f t="shared" si="12"/>
        <v>#REF!</v>
      </c>
      <c r="L42" s="33">
        <f>+КЎ!D42</f>
        <v>126</v>
      </c>
      <c r="M42" s="33">
        <f>+КЎ!G42</f>
        <v>21</v>
      </c>
      <c r="N42" s="70">
        <f t="shared" si="13"/>
        <v>0.16666666666666666</v>
      </c>
      <c r="O42" s="33">
        <v>49</v>
      </c>
      <c r="P42" s="80">
        <v>29</v>
      </c>
      <c r="Q42" s="80">
        <v>82</v>
      </c>
      <c r="R42" s="2">
        <v>68</v>
      </c>
      <c r="T42" s="9">
        <v>253</v>
      </c>
      <c r="U42" s="88" t="e">
        <f t="shared" si="4"/>
        <v>#REF!</v>
      </c>
      <c r="V42" s="9" t="e">
        <f t="shared" si="5"/>
        <v>#REF!</v>
      </c>
    </row>
    <row r="43" spans="1:22" s="9" customFormat="1" x14ac:dyDescent="0.25">
      <c r="B43" s="31">
        <v>4</v>
      </c>
      <c r="C43" s="32" t="s">
        <v>50</v>
      </c>
      <c r="D43" s="33" t="e">
        <f>+#REF!</f>
        <v>#REF!</v>
      </c>
      <c r="E43" s="33" t="e">
        <f t="shared" si="10"/>
        <v>#REF!</v>
      </c>
      <c r="F43" s="33">
        <v>1251</v>
      </c>
      <c r="G43" s="33" t="e">
        <f>+#REF!</f>
        <v>#REF!</v>
      </c>
      <c r="H43" s="70" t="e">
        <f t="shared" si="11"/>
        <v>#REF!</v>
      </c>
      <c r="I43" s="33" t="e">
        <f>+#REF!</f>
        <v>#REF!</v>
      </c>
      <c r="J43" s="33" t="e">
        <f>+#REF!</f>
        <v>#REF!</v>
      </c>
      <c r="K43" s="70" t="e">
        <f t="shared" si="12"/>
        <v>#REF!</v>
      </c>
      <c r="L43" s="33">
        <f>+КЎ!D43</f>
        <v>88</v>
      </c>
      <c r="M43" s="33">
        <f>+КЎ!G43</f>
        <v>25</v>
      </c>
      <c r="N43" s="70">
        <f t="shared" si="13"/>
        <v>0.28409090909090912</v>
      </c>
      <c r="O43" s="33">
        <v>48</v>
      </c>
      <c r="P43" s="80">
        <v>24</v>
      </c>
      <c r="Q43" s="80">
        <v>265</v>
      </c>
      <c r="R43" s="2">
        <v>16</v>
      </c>
      <c r="T43" s="9">
        <v>213</v>
      </c>
      <c r="U43" s="88" t="e">
        <f t="shared" si="4"/>
        <v>#REF!</v>
      </c>
      <c r="V43" s="9" t="e">
        <f t="shared" si="5"/>
        <v>#REF!</v>
      </c>
    </row>
    <row r="44" spans="1:22" s="9" customFormat="1" x14ac:dyDescent="0.25">
      <c r="B44" s="31">
        <v>5</v>
      </c>
      <c r="C44" s="32" t="s">
        <v>51</v>
      </c>
      <c r="D44" s="33" t="e">
        <f>+#REF!</f>
        <v>#REF!</v>
      </c>
      <c r="E44" s="33" t="e">
        <f t="shared" si="10"/>
        <v>#REF!</v>
      </c>
      <c r="F44" s="33">
        <v>1525</v>
      </c>
      <c r="G44" s="33" t="e">
        <f>+#REF!</f>
        <v>#REF!</v>
      </c>
      <c r="H44" s="70" t="e">
        <f t="shared" si="11"/>
        <v>#REF!</v>
      </c>
      <c r="I44" s="33" t="e">
        <f>+#REF!</f>
        <v>#REF!</v>
      </c>
      <c r="J44" s="33" t="e">
        <f>+#REF!</f>
        <v>#REF!</v>
      </c>
      <c r="K44" s="70" t="e">
        <f t="shared" si="12"/>
        <v>#REF!</v>
      </c>
      <c r="L44" s="33">
        <f>+КЎ!D44</f>
        <v>136</v>
      </c>
      <c r="M44" s="33">
        <f>+КЎ!G44</f>
        <v>38</v>
      </c>
      <c r="N44" s="70">
        <f t="shared" si="13"/>
        <v>0.27941176470588236</v>
      </c>
      <c r="O44" s="33">
        <v>66</v>
      </c>
      <c r="P44" s="80">
        <v>28</v>
      </c>
      <c r="Q44" s="80">
        <v>297</v>
      </c>
      <c r="R44" s="2">
        <v>1</v>
      </c>
      <c r="T44" s="9">
        <v>259</v>
      </c>
      <c r="U44" s="88" t="e">
        <f t="shared" si="4"/>
        <v>#REF!</v>
      </c>
      <c r="V44" s="9" t="e">
        <f t="shared" si="5"/>
        <v>#REF!</v>
      </c>
    </row>
    <row r="45" spans="1:22" s="9" customFormat="1" x14ac:dyDescent="0.25">
      <c r="B45" s="31">
        <v>6</v>
      </c>
      <c r="C45" s="32" t="s">
        <v>52</v>
      </c>
      <c r="D45" s="33" t="e">
        <f>+#REF!</f>
        <v>#REF!</v>
      </c>
      <c r="E45" s="33" t="e">
        <f t="shared" si="10"/>
        <v>#REF!</v>
      </c>
      <c r="F45" s="33">
        <v>666</v>
      </c>
      <c r="G45" s="33" t="e">
        <f>+#REF!</f>
        <v>#REF!</v>
      </c>
      <c r="H45" s="70" t="e">
        <f t="shared" si="11"/>
        <v>#REF!</v>
      </c>
      <c r="I45" s="33" t="e">
        <f>+#REF!</f>
        <v>#REF!</v>
      </c>
      <c r="J45" s="33" t="e">
        <f>+#REF!</f>
        <v>#REF!</v>
      </c>
      <c r="K45" s="70" t="e">
        <f t="shared" si="12"/>
        <v>#REF!</v>
      </c>
      <c r="L45" s="33">
        <f>+КЎ!D45</f>
        <v>75</v>
      </c>
      <c r="M45" s="33">
        <f>+КЎ!G45</f>
        <v>15</v>
      </c>
      <c r="N45" s="70">
        <f t="shared" si="13"/>
        <v>0.2</v>
      </c>
      <c r="O45" s="33">
        <v>26</v>
      </c>
      <c r="P45" s="80">
        <v>11</v>
      </c>
      <c r="Q45" s="80">
        <v>189</v>
      </c>
      <c r="R45" s="2"/>
      <c r="T45" s="9">
        <v>113</v>
      </c>
      <c r="U45" s="88" t="e">
        <f t="shared" si="4"/>
        <v>#REF!</v>
      </c>
      <c r="V45" s="9" t="e">
        <f t="shared" si="5"/>
        <v>#REF!</v>
      </c>
    </row>
    <row r="46" spans="1:22" s="9" customFormat="1" x14ac:dyDescent="0.25">
      <c r="B46" s="31">
        <v>7</v>
      </c>
      <c r="C46" s="32" t="s">
        <v>53</v>
      </c>
      <c r="D46" s="33" t="e">
        <f>+#REF!</f>
        <v>#REF!</v>
      </c>
      <c r="E46" s="33" t="e">
        <f t="shared" si="10"/>
        <v>#REF!</v>
      </c>
      <c r="F46" s="33">
        <v>883</v>
      </c>
      <c r="G46" s="33" t="e">
        <f>+#REF!</f>
        <v>#REF!</v>
      </c>
      <c r="H46" s="70" t="e">
        <f t="shared" si="11"/>
        <v>#REF!</v>
      </c>
      <c r="I46" s="33" t="e">
        <f>+#REF!</f>
        <v>#REF!</v>
      </c>
      <c r="J46" s="33" t="e">
        <f>+#REF!</f>
        <v>#REF!</v>
      </c>
      <c r="K46" s="70" t="e">
        <f t="shared" si="12"/>
        <v>#REF!</v>
      </c>
      <c r="L46" s="33">
        <f>+КЎ!D46</f>
        <v>87</v>
      </c>
      <c r="M46" s="33">
        <f>+КЎ!G46</f>
        <v>15</v>
      </c>
      <c r="N46" s="70">
        <f t="shared" si="13"/>
        <v>0.17241379310344829</v>
      </c>
      <c r="O46" s="33">
        <v>21</v>
      </c>
      <c r="P46" s="80">
        <v>9</v>
      </c>
      <c r="Q46" s="80">
        <v>120</v>
      </c>
      <c r="R46" s="2">
        <v>6</v>
      </c>
      <c r="T46" s="9">
        <v>150</v>
      </c>
      <c r="U46" s="88" t="e">
        <f t="shared" si="4"/>
        <v>#REF!</v>
      </c>
      <c r="V46" s="9" t="e">
        <f t="shared" si="5"/>
        <v>#REF!</v>
      </c>
    </row>
    <row r="47" spans="1:22" s="9" customFormat="1" x14ac:dyDescent="0.25">
      <c r="B47" s="31">
        <v>8</v>
      </c>
      <c r="C47" s="32" t="s">
        <v>54</v>
      </c>
      <c r="D47" s="33" t="e">
        <f>+#REF!</f>
        <v>#REF!</v>
      </c>
      <c r="E47" s="33" t="e">
        <f t="shared" si="10"/>
        <v>#REF!</v>
      </c>
      <c r="F47" s="33">
        <v>1085</v>
      </c>
      <c r="G47" s="33" t="e">
        <f>+#REF!</f>
        <v>#REF!</v>
      </c>
      <c r="H47" s="70" t="e">
        <f t="shared" si="11"/>
        <v>#REF!</v>
      </c>
      <c r="I47" s="33" t="e">
        <f>+#REF!</f>
        <v>#REF!</v>
      </c>
      <c r="J47" s="33" t="e">
        <f>+#REF!</f>
        <v>#REF!</v>
      </c>
      <c r="K47" s="70" t="e">
        <f t="shared" si="12"/>
        <v>#REF!</v>
      </c>
      <c r="L47" s="33">
        <f>+КЎ!D47</f>
        <v>88</v>
      </c>
      <c r="M47" s="33">
        <f>+КЎ!G47</f>
        <v>15</v>
      </c>
      <c r="N47" s="70">
        <f t="shared" si="13"/>
        <v>0.17045454545454544</v>
      </c>
      <c r="O47" s="33">
        <v>38</v>
      </c>
      <c r="P47" s="80">
        <v>30</v>
      </c>
      <c r="Q47" s="80">
        <v>232</v>
      </c>
      <c r="R47" s="2">
        <v>22</v>
      </c>
      <c r="T47" s="9">
        <v>184</v>
      </c>
      <c r="U47" s="88" t="e">
        <f t="shared" si="4"/>
        <v>#REF!</v>
      </c>
      <c r="V47" s="9" t="e">
        <f t="shared" si="5"/>
        <v>#REF!</v>
      </c>
    </row>
    <row r="48" spans="1:22" s="9" customFormat="1" x14ac:dyDescent="0.25">
      <c r="B48" s="31">
        <v>9</v>
      </c>
      <c r="C48" s="32" t="s">
        <v>55</v>
      </c>
      <c r="D48" s="33" t="e">
        <f>+#REF!</f>
        <v>#REF!</v>
      </c>
      <c r="E48" s="33" t="e">
        <f t="shared" si="10"/>
        <v>#REF!</v>
      </c>
      <c r="F48" s="33">
        <v>1231</v>
      </c>
      <c r="G48" s="33" t="e">
        <f>+#REF!</f>
        <v>#REF!</v>
      </c>
      <c r="H48" s="70" t="e">
        <f t="shared" si="11"/>
        <v>#REF!</v>
      </c>
      <c r="I48" s="33" t="e">
        <f>+#REF!</f>
        <v>#REF!</v>
      </c>
      <c r="J48" s="33" t="e">
        <f>+#REF!</f>
        <v>#REF!</v>
      </c>
      <c r="K48" s="70" t="e">
        <f t="shared" si="12"/>
        <v>#REF!</v>
      </c>
      <c r="L48" s="33">
        <f>+КЎ!D48</f>
        <v>124</v>
      </c>
      <c r="M48" s="33">
        <f>+КЎ!G48</f>
        <v>34</v>
      </c>
      <c r="N48" s="70">
        <f t="shared" si="13"/>
        <v>0.27419354838709675</v>
      </c>
      <c r="O48" s="33">
        <v>75</v>
      </c>
      <c r="P48" s="80">
        <v>43</v>
      </c>
      <c r="Q48" s="80">
        <v>402</v>
      </c>
      <c r="R48" s="2">
        <v>9</v>
      </c>
      <c r="T48" s="9">
        <v>209</v>
      </c>
      <c r="U48" s="88" t="e">
        <f t="shared" si="4"/>
        <v>#REF!</v>
      </c>
      <c r="V48" s="9" t="e">
        <f t="shared" si="5"/>
        <v>#REF!</v>
      </c>
    </row>
    <row r="49" spans="1:22" s="9" customFormat="1" x14ac:dyDescent="0.25">
      <c r="B49" s="31">
        <v>10</v>
      </c>
      <c r="C49" s="32" t="s">
        <v>56</v>
      </c>
      <c r="D49" s="33" t="e">
        <f>+#REF!</f>
        <v>#REF!</v>
      </c>
      <c r="E49" s="33" t="e">
        <f t="shared" si="10"/>
        <v>#REF!</v>
      </c>
      <c r="F49" s="33">
        <v>1620</v>
      </c>
      <c r="G49" s="33" t="e">
        <f>+#REF!</f>
        <v>#REF!</v>
      </c>
      <c r="H49" s="70" t="e">
        <f t="shared" si="11"/>
        <v>#REF!</v>
      </c>
      <c r="I49" s="33" t="e">
        <f>+#REF!</f>
        <v>#REF!</v>
      </c>
      <c r="J49" s="33" t="e">
        <f>+#REF!</f>
        <v>#REF!</v>
      </c>
      <c r="K49" s="70" t="e">
        <f t="shared" si="12"/>
        <v>#REF!</v>
      </c>
      <c r="L49" s="33">
        <f>+КЎ!D49</f>
        <v>150</v>
      </c>
      <c r="M49" s="33">
        <f>+КЎ!G49</f>
        <v>43</v>
      </c>
      <c r="N49" s="70">
        <f t="shared" si="13"/>
        <v>0.28666666666666668</v>
      </c>
      <c r="O49" s="33">
        <v>74</v>
      </c>
      <c r="P49" s="80">
        <v>32</v>
      </c>
      <c r="Q49" s="80">
        <v>288</v>
      </c>
      <c r="R49" s="2">
        <v>2</v>
      </c>
      <c r="T49" s="9">
        <v>275</v>
      </c>
      <c r="U49" s="88" t="e">
        <f t="shared" si="4"/>
        <v>#REF!</v>
      </c>
      <c r="V49" s="9" t="e">
        <f t="shared" si="5"/>
        <v>#REF!</v>
      </c>
    </row>
    <row r="50" spans="1:22" s="9" customFormat="1" x14ac:dyDescent="0.25">
      <c r="B50" s="31">
        <v>11</v>
      </c>
      <c r="C50" s="32" t="s">
        <v>57</v>
      </c>
      <c r="D50" s="33" t="e">
        <f>+#REF!</f>
        <v>#REF!</v>
      </c>
      <c r="E50" s="33" t="e">
        <f t="shared" si="10"/>
        <v>#REF!</v>
      </c>
      <c r="F50" s="33">
        <v>1474</v>
      </c>
      <c r="G50" s="33" t="e">
        <f>+#REF!</f>
        <v>#REF!</v>
      </c>
      <c r="H50" s="70" t="e">
        <f t="shared" si="11"/>
        <v>#REF!</v>
      </c>
      <c r="I50" s="33" t="e">
        <f>+#REF!</f>
        <v>#REF!</v>
      </c>
      <c r="J50" s="33" t="e">
        <f>+#REF!</f>
        <v>#REF!</v>
      </c>
      <c r="K50" s="70" t="e">
        <f t="shared" si="12"/>
        <v>#REF!</v>
      </c>
      <c r="L50" s="33">
        <f>+КЎ!D50</f>
        <v>124</v>
      </c>
      <c r="M50" s="33">
        <f>+КЎ!G50</f>
        <v>40</v>
      </c>
      <c r="N50" s="70">
        <f t="shared" si="13"/>
        <v>0.32258064516129031</v>
      </c>
      <c r="O50" s="33">
        <v>47</v>
      </c>
      <c r="P50" s="80">
        <v>6</v>
      </c>
      <c r="Q50" s="80">
        <v>241</v>
      </c>
      <c r="R50" s="2"/>
      <c r="T50" s="9">
        <v>251</v>
      </c>
      <c r="U50" s="88" t="e">
        <f t="shared" si="4"/>
        <v>#REF!</v>
      </c>
      <c r="V50" s="9" t="e">
        <f t="shared" si="5"/>
        <v>#REF!</v>
      </c>
    </row>
    <row r="51" spans="1:22" s="9" customFormat="1" x14ac:dyDescent="0.25">
      <c r="B51" s="31">
        <v>12</v>
      </c>
      <c r="C51" s="32" t="s">
        <v>58</v>
      </c>
      <c r="D51" s="33" t="e">
        <f>+#REF!</f>
        <v>#REF!</v>
      </c>
      <c r="E51" s="33" t="e">
        <f t="shared" si="10"/>
        <v>#REF!</v>
      </c>
      <c r="F51" s="33">
        <v>422</v>
      </c>
      <c r="G51" s="33" t="e">
        <f>+#REF!</f>
        <v>#REF!</v>
      </c>
      <c r="H51" s="70" t="e">
        <f t="shared" si="11"/>
        <v>#REF!</v>
      </c>
      <c r="I51" s="33" t="e">
        <f>+#REF!</f>
        <v>#REF!</v>
      </c>
      <c r="J51" s="33" t="e">
        <f>+#REF!</f>
        <v>#REF!</v>
      </c>
      <c r="K51" s="70" t="e">
        <f t="shared" si="12"/>
        <v>#REF!</v>
      </c>
      <c r="L51" s="33">
        <f>+КЎ!D51</f>
        <v>35</v>
      </c>
      <c r="M51" s="33">
        <f>+КЎ!G51</f>
        <v>10</v>
      </c>
      <c r="N51" s="70">
        <f t="shared" si="13"/>
        <v>0.2857142857142857</v>
      </c>
      <c r="O51" s="33">
        <v>26</v>
      </c>
      <c r="P51" s="80">
        <v>16</v>
      </c>
      <c r="Q51" s="80">
        <v>141</v>
      </c>
      <c r="R51" s="2"/>
      <c r="T51" s="9">
        <v>72</v>
      </c>
      <c r="U51" s="88" t="e">
        <f t="shared" si="4"/>
        <v>#REF!</v>
      </c>
      <c r="V51" s="9" t="e">
        <f t="shared" si="5"/>
        <v>#REF!</v>
      </c>
    </row>
    <row r="52" spans="1:22" s="9" customFormat="1" x14ac:dyDescent="0.25">
      <c r="B52" s="31">
        <v>13</v>
      </c>
      <c r="C52" s="32" t="s">
        <v>59</v>
      </c>
      <c r="D52" s="33" t="e">
        <f>+#REF!</f>
        <v>#REF!</v>
      </c>
      <c r="E52" s="33" t="e">
        <f t="shared" si="10"/>
        <v>#REF!</v>
      </c>
      <c r="F52" s="33">
        <v>2736</v>
      </c>
      <c r="G52" s="33" t="e">
        <f>+#REF!</f>
        <v>#REF!</v>
      </c>
      <c r="H52" s="70" t="e">
        <f t="shared" si="11"/>
        <v>#REF!</v>
      </c>
      <c r="I52" s="33" t="e">
        <f>+#REF!</f>
        <v>#REF!</v>
      </c>
      <c r="J52" s="33" t="e">
        <f>+#REF!</f>
        <v>#REF!</v>
      </c>
      <c r="K52" s="70" t="e">
        <f t="shared" si="12"/>
        <v>#REF!</v>
      </c>
      <c r="L52" s="33">
        <f>+КЎ!D52</f>
        <v>262</v>
      </c>
      <c r="M52" s="33">
        <f>+КЎ!G52</f>
        <v>42</v>
      </c>
      <c r="N52" s="70">
        <f t="shared" si="13"/>
        <v>0.16030534351145037</v>
      </c>
      <c r="O52" s="33">
        <v>54</v>
      </c>
      <c r="P52" s="80">
        <v>18</v>
      </c>
      <c r="Q52" s="80">
        <v>323</v>
      </c>
      <c r="R52" s="2">
        <v>49</v>
      </c>
      <c r="T52" s="9">
        <v>465</v>
      </c>
      <c r="U52" s="88" t="e">
        <f t="shared" si="4"/>
        <v>#REF!</v>
      </c>
      <c r="V52" s="9" t="e">
        <f t="shared" si="5"/>
        <v>#REF!</v>
      </c>
    </row>
    <row r="53" spans="1:22" s="14" customFormat="1" ht="60" customHeight="1" x14ac:dyDescent="0.25">
      <c r="A53" s="10">
        <v>1</v>
      </c>
      <c r="B53" s="11">
        <v>3</v>
      </c>
      <c r="C53" s="5" t="s">
        <v>350</v>
      </c>
      <c r="D53" s="18" t="e">
        <f>SUM(D40:D52)</f>
        <v>#REF!</v>
      </c>
      <c r="E53" s="18" t="e">
        <f>SUM(E40:E52)</f>
        <v>#REF!</v>
      </c>
      <c r="F53" s="18">
        <f>SUM(F40:F52)</f>
        <v>17579</v>
      </c>
      <c r="G53" s="18" t="e">
        <f>SUM(G40:G52)</f>
        <v>#REF!</v>
      </c>
      <c r="H53" s="13" t="e">
        <f>+G53/F53</f>
        <v>#REF!</v>
      </c>
      <c r="I53" s="18" t="e">
        <f>SUM(I40:I52)</f>
        <v>#REF!</v>
      </c>
      <c r="J53" s="18" t="e">
        <f>SUM(J40:J52)</f>
        <v>#REF!</v>
      </c>
      <c r="K53" s="13" t="e">
        <f>+J53/I53</f>
        <v>#REF!</v>
      </c>
      <c r="L53" s="18">
        <f>SUM(L40:L52)</f>
        <v>1585</v>
      </c>
      <c r="M53" s="18">
        <f>SUM(M40:M52)</f>
        <v>344</v>
      </c>
      <c r="N53" s="13">
        <f>+M53/L53</f>
        <v>0.21703470031545741</v>
      </c>
      <c r="O53" s="18">
        <v>606</v>
      </c>
      <c r="P53" s="18">
        <v>284</v>
      </c>
      <c r="Q53" s="18">
        <v>2928</v>
      </c>
      <c r="R53" s="18">
        <f>SUM(R40:R52)</f>
        <v>175</v>
      </c>
      <c r="T53" s="14">
        <v>2987</v>
      </c>
      <c r="U53" s="88" t="e">
        <f t="shared" si="4"/>
        <v>#REF!</v>
      </c>
      <c r="V53" s="9" t="e">
        <f t="shared" si="5"/>
        <v>#REF!</v>
      </c>
    </row>
    <row r="54" spans="1:22" s="19" customFormat="1" x14ac:dyDescent="0.25">
      <c r="B54" s="31">
        <v>1</v>
      </c>
      <c r="C54" s="32" t="s">
        <v>280</v>
      </c>
      <c r="D54" s="33" t="e">
        <f>+#REF!</f>
        <v>#REF!</v>
      </c>
      <c r="E54" s="33" t="e">
        <f t="shared" ref="E54:E66" si="14">+G54+J54</f>
        <v>#REF!</v>
      </c>
      <c r="F54" s="33">
        <v>542</v>
      </c>
      <c r="G54" s="33" t="e">
        <f>+#REF!</f>
        <v>#REF!</v>
      </c>
      <c r="H54" s="70" t="e">
        <f t="shared" ref="H54:H66" si="15">+G54/F54</f>
        <v>#REF!</v>
      </c>
      <c r="I54" s="33" t="e">
        <f>+#REF!</f>
        <v>#REF!</v>
      </c>
      <c r="J54" s="33" t="e">
        <f>+#REF!</f>
        <v>#REF!</v>
      </c>
      <c r="K54" s="70" t="e">
        <f t="shared" ref="K54:K66" si="16">+J54/I54</f>
        <v>#REF!</v>
      </c>
      <c r="L54" s="33">
        <f>+КЎ!D54</f>
        <v>80</v>
      </c>
      <c r="M54" s="33">
        <f>+КЎ!G54</f>
        <v>22</v>
      </c>
      <c r="N54" s="70">
        <f t="shared" ref="N54:N66" si="17">+M54/L54</f>
        <v>0.27500000000000002</v>
      </c>
      <c r="O54" s="33">
        <v>59</v>
      </c>
      <c r="P54" s="33">
        <v>37</v>
      </c>
      <c r="Q54" s="81">
        <v>361</v>
      </c>
      <c r="R54" s="1">
        <v>29</v>
      </c>
      <c r="T54" s="19">
        <v>110</v>
      </c>
      <c r="U54" s="88" t="e">
        <f t="shared" si="4"/>
        <v>#REF!</v>
      </c>
      <c r="V54" s="9" t="e">
        <f t="shared" si="5"/>
        <v>#REF!</v>
      </c>
    </row>
    <row r="55" spans="1:22" s="19" customFormat="1" x14ac:dyDescent="0.25">
      <c r="B55" s="31">
        <v>2</v>
      </c>
      <c r="C55" s="32" t="s">
        <v>351</v>
      </c>
      <c r="D55" s="33" t="e">
        <f>+#REF!</f>
        <v>#REF!</v>
      </c>
      <c r="E55" s="33" t="e">
        <f t="shared" si="14"/>
        <v>#REF!</v>
      </c>
      <c r="F55" s="33">
        <v>1078</v>
      </c>
      <c r="G55" s="33" t="e">
        <f>+#REF!</f>
        <v>#REF!</v>
      </c>
      <c r="H55" s="70" t="e">
        <f t="shared" si="15"/>
        <v>#REF!</v>
      </c>
      <c r="I55" s="33" t="e">
        <f>+#REF!</f>
        <v>#REF!</v>
      </c>
      <c r="J55" s="33" t="e">
        <f>+#REF!</f>
        <v>#REF!</v>
      </c>
      <c r="K55" s="70" t="e">
        <f t="shared" si="16"/>
        <v>#REF!</v>
      </c>
      <c r="L55" s="33">
        <f>+КЎ!D55</f>
        <v>110</v>
      </c>
      <c r="M55" s="33">
        <f>+КЎ!G55</f>
        <v>33</v>
      </c>
      <c r="N55" s="70">
        <f t="shared" si="17"/>
        <v>0.3</v>
      </c>
      <c r="O55" s="33">
        <v>46</v>
      </c>
      <c r="P55" s="33">
        <v>1</v>
      </c>
      <c r="Q55" s="81">
        <v>292</v>
      </c>
      <c r="R55" s="1">
        <v>58</v>
      </c>
      <c r="T55" s="19">
        <v>215</v>
      </c>
      <c r="U55" s="88" t="e">
        <f t="shared" si="4"/>
        <v>#REF!</v>
      </c>
      <c r="V55" s="9" t="e">
        <f t="shared" si="5"/>
        <v>#REF!</v>
      </c>
    </row>
    <row r="56" spans="1:22" s="19" customFormat="1" x14ac:dyDescent="0.25">
      <c r="B56" s="31">
        <v>3</v>
      </c>
      <c r="C56" s="32" t="s">
        <v>281</v>
      </c>
      <c r="D56" s="33" t="e">
        <f>+#REF!</f>
        <v>#REF!</v>
      </c>
      <c r="E56" s="33" t="e">
        <f t="shared" si="14"/>
        <v>#REF!</v>
      </c>
      <c r="F56" s="33">
        <v>1124</v>
      </c>
      <c r="G56" s="33" t="e">
        <f>+#REF!</f>
        <v>#REF!</v>
      </c>
      <c r="H56" s="70" t="e">
        <f t="shared" si="15"/>
        <v>#REF!</v>
      </c>
      <c r="I56" s="33" t="e">
        <f>+#REF!</f>
        <v>#REF!</v>
      </c>
      <c r="J56" s="33" t="e">
        <f>+#REF!</f>
        <v>#REF!</v>
      </c>
      <c r="K56" s="70" t="e">
        <f t="shared" si="16"/>
        <v>#REF!</v>
      </c>
      <c r="L56" s="33">
        <f>+КЎ!D56</f>
        <v>144</v>
      </c>
      <c r="M56" s="33">
        <f>+КЎ!G56</f>
        <v>32</v>
      </c>
      <c r="N56" s="70">
        <f t="shared" si="17"/>
        <v>0.22222222222222221</v>
      </c>
      <c r="O56" s="33">
        <v>56</v>
      </c>
      <c r="P56" s="33">
        <v>24</v>
      </c>
      <c r="Q56" s="81">
        <v>303</v>
      </c>
      <c r="R56" s="1">
        <v>47</v>
      </c>
      <c r="T56" s="19">
        <v>230</v>
      </c>
      <c r="U56" s="88" t="e">
        <f t="shared" si="4"/>
        <v>#REF!</v>
      </c>
      <c r="V56" s="9" t="e">
        <f t="shared" si="5"/>
        <v>#REF!</v>
      </c>
    </row>
    <row r="57" spans="1:22" s="19" customFormat="1" x14ac:dyDescent="0.25">
      <c r="B57" s="31">
        <v>4</v>
      </c>
      <c r="C57" s="32" t="s">
        <v>282</v>
      </c>
      <c r="D57" s="33" t="e">
        <f>+#REF!</f>
        <v>#REF!</v>
      </c>
      <c r="E57" s="33" t="e">
        <f t="shared" si="14"/>
        <v>#REF!</v>
      </c>
      <c r="F57" s="33">
        <v>689</v>
      </c>
      <c r="G57" s="33" t="e">
        <f>+#REF!</f>
        <v>#REF!</v>
      </c>
      <c r="H57" s="70" t="e">
        <f t="shared" si="15"/>
        <v>#REF!</v>
      </c>
      <c r="I57" s="33" t="e">
        <f>+#REF!</f>
        <v>#REF!</v>
      </c>
      <c r="J57" s="33" t="e">
        <f>+#REF!</f>
        <v>#REF!</v>
      </c>
      <c r="K57" s="70" t="e">
        <f t="shared" si="16"/>
        <v>#REF!</v>
      </c>
      <c r="L57" s="33">
        <f>+КЎ!D57</f>
        <v>122</v>
      </c>
      <c r="M57" s="33">
        <f>+КЎ!G57</f>
        <v>26</v>
      </c>
      <c r="N57" s="70">
        <f t="shared" si="17"/>
        <v>0.21311475409836064</v>
      </c>
      <c r="O57" s="33">
        <v>40</v>
      </c>
      <c r="P57" s="33">
        <v>13</v>
      </c>
      <c r="Q57" s="81">
        <v>529</v>
      </c>
      <c r="R57" s="1">
        <v>12</v>
      </c>
      <c r="T57" s="19">
        <v>140</v>
      </c>
      <c r="U57" s="88" t="e">
        <f t="shared" si="4"/>
        <v>#REF!</v>
      </c>
      <c r="V57" s="9" t="e">
        <f t="shared" si="5"/>
        <v>#REF!</v>
      </c>
    </row>
    <row r="58" spans="1:22" s="19" customFormat="1" x14ac:dyDescent="0.25">
      <c r="B58" s="31">
        <v>5</v>
      </c>
      <c r="C58" s="32" t="s">
        <v>65</v>
      </c>
      <c r="D58" s="33" t="e">
        <f>+#REF!</f>
        <v>#REF!</v>
      </c>
      <c r="E58" s="33" t="e">
        <f t="shared" si="14"/>
        <v>#REF!</v>
      </c>
      <c r="F58" s="33">
        <v>1217</v>
      </c>
      <c r="G58" s="33" t="e">
        <f>+#REF!</f>
        <v>#REF!</v>
      </c>
      <c r="H58" s="70" t="e">
        <f t="shared" si="15"/>
        <v>#REF!</v>
      </c>
      <c r="I58" s="33" t="e">
        <f>+#REF!</f>
        <v>#REF!</v>
      </c>
      <c r="J58" s="33" t="e">
        <f>+#REF!</f>
        <v>#REF!</v>
      </c>
      <c r="K58" s="70" t="e">
        <f t="shared" si="16"/>
        <v>#REF!</v>
      </c>
      <c r="L58" s="33">
        <f>+КЎ!D58</f>
        <v>140</v>
      </c>
      <c r="M58" s="33">
        <f>+КЎ!G58</f>
        <v>39</v>
      </c>
      <c r="N58" s="70">
        <f t="shared" si="17"/>
        <v>0.27857142857142858</v>
      </c>
      <c r="O58" s="33">
        <v>95</v>
      </c>
      <c r="P58" s="33">
        <v>56</v>
      </c>
      <c r="Q58" s="81">
        <v>367</v>
      </c>
      <c r="R58" s="1">
        <v>15</v>
      </c>
      <c r="T58" s="19">
        <v>245</v>
      </c>
      <c r="U58" s="88" t="e">
        <f t="shared" si="4"/>
        <v>#REF!</v>
      </c>
      <c r="V58" s="9" t="e">
        <f t="shared" si="5"/>
        <v>#REF!</v>
      </c>
    </row>
    <row r="59" spans="1:22" s="19" customFormat="1" x14ac:dyDescent="0.25">
      <c r="B59" s="31">
        <v>6</v>
      </c>
      <c r="C59" s="32" t="s">
        <v>283</v>
      </c>
      <c r="D59" s="33" t="e">
        <f>+#REF!</f>
        <v>#REF!</v>
      </c>
      <c r="E59" s="33" t="e">
        <f t="shared" si="14"/>
        <v>#REF!</v>
      </c>
      <c r="F59" s="33">
        <v>678</v>
      </c>
      <c r="G59" s="33" t="e">
        <f>+#REF!</f>
        <v>#REF!</v>
      </c>
      <c r="H59" s="70" t="e">
        <f t="shared" si="15"/>
        <v>#REF!</v>
      </c>
      <c r="I59" s="33" t="e">
        <f>+#REF!</f>
        <v>#REF!</v>
      </c>
      <c r="J59" s="33" t="e">
        <f>+#REF!</f>
        <v>#REF!</v>
      </c>
      <c r="K59" s="70" t="e">
        <f t="shared" si="16"/>
        <v>#REF!</v>
      </c>
      <c r="L59" s="33">
        <f>+КЎ!D59</f>
        <v>110</v>
      </c>
      <c r="M59" s="33">
        <f>+КЎ!G59</f>
        <v>22</v>
      </c>
      <c r="N59" s="70">
        <f t="shared" si="17"/>
        <v>0.2</v>
      </c>
      <c r="O59" s="33">
        <v>38</v>
      </c>
      <c r="P59" s="33">
        <v>16</v>
      </c>
      <c r="Q59" s="81">
        <v>129</v>
      </c>
      <c r="R59" s="1">
        <v>13</v>
      </c>
      <c r="T59" s="19">
        <v>135</v>
      </c>
      <c r="U59" s="88" t="e">
        <f t="shared" si="4"/>
        <v>#REF!</v>
      </c>
      <c r="V59" s="9" t="e">
        <f t="shared" si="5"/>
        <v>#REF!</v>
      </c>
    </row>
    <row r="60" spans="1:22" s="19" customFormat="1" x14ac:dyDescent="0.25">
      <c r="B60" s="31">
        <v>7</v>
      </c>
      <c r="C60" s="32" t="s">
        <v>284</v>
      </c>
      <c r="D60" s="33" t="e">
        <f>+#REF!</f>
        <v>#REF!</v>
      </c>
      <c r="E60" s="33" t="e">
        <f t="shared" si="14"/>
        <v>#REF!</v>
      </c>
      <c r="F60" s="33">
        <v>740</v>
      </c>
      <c r="G60" s="33" t="e">
        <f>+#REF!</f>
        <v>#REF!</v>
      </c>
      <c r="H60" s="70" t="e">
        <f t="shared" si="15"/>
        <v>#REF!</v>
      </c>
      <c r="I60" s="33" t="e">
        <f>+#REF!</f>
        <v>#REF!</v>
      </c>
      <c r="J60" s="33" t="e">
        <f>+#REF!</f>
        <v>#REF!</v>
      </c>
      <c r="K60" s="70" t="e">
        <f t="shared" si="16"/>
        <v>#REF!</v>
      </c>
      <c r="L60" s="33">
        <f>+КЎ!D60</f>
        <v>110</v>
      </c>
      <c r="M60" s="33">
        <f>+КЎ!G60</f>
        <v>37</v>
      </c>
      <c r="N60" s="70">
        <f t="shared" si="17"/>
        <v>0.33636363636363636</v>
      </c>
      <c r="O60" s="33">
        <v>65</v>
      </c>
      <c r="P60" s="33">
        <v>24</v>
      </c>
      <c r="Q60" s="81">
        <v>318</v>
      </c>
      <c r="R60" s="1">
        <v>37</v>
      </c>
      <c r="T60" s="19">
        <v>148</v>
      </c>
      <c r="U60" s="88" t="e">
        <f t="shared" si="4"/>
        <v>#REF!</v>
      </c>
      <c r="V60" s="9" t="e">
        <f t="shared" si="5"/>
        <v>#REF!</v>
      </c>
    </row>
    <row r="61" spans="1:22" s="19" customFormat="1" x14ac:dyDescent="0.25">
      <c r="B61" s="31">
        <v>8</v>
      </c>
      <c r="C61" s="32" t="s">
        <v>285</v>
      </c>
      <c r="D61" s="33" t="e">
        <f>+#REF!</f>
        <v>#REF!</v>
      </c>
      <c r="E61" s="33" t="e">
        <f t="shared" si="14"/>
        <v>#REF!</v>
      </c>
      <c r="F61" s="33">
        <v>1184</v>
      </c>
      <c r="G61" s="33" t="e">
        <f>+#REF!</f>
        <v>#REF!</v>
      </c>
      <c r="H61" s="70" t="e">
        <f t="shared" si="15"/>
        <v>#REF!</v>
      </c>
      <c r="I61" s="33" t="e">
        <f>+#REF!</f>
        <v>#REF!</v>
      </c>
      <c r="J61" s="33" t="e">
        <f>+#REF!</f>
        <v>#REF!</v>
      </c>
      <c r="K61" s="70" t="e">
        <f t="shared" si="16"/>
        <v>#REF!</v>
      </c>
      <c r="L61" s="33">
        <f>+КЎ!D61</f>
        <v>130</v>
      </c>
      <c r="M61" s="33">
        <f>+КЎ!G61</f>
        <v>67</v>
      </c>
      <c r="N61" s="70">
        <f t="shared" si="17"/>
        <v>0.51538461538461533</v>
      </c>
      <c r="O61" s="33">
        <v>89</v>
      </c>
      <c r="P61" s="33">
        <v>21</v>
      </c>
      <c r="Q61" s="81">
        <v>329</v>
      </c>
      <c r="R61" s="1">
        <v>5</v>
      </c>
      <c r="T61" s="19">
        <v>240</v>
      </c>
      <c r="U61" s="88" t="e">
        <f t="shared" si="4"/>
        <v>#REF!</v>
      </c>
      <c r="V61" s="9" t="e">
        <f t="shared" si="5"/>
        <v>#REF!</v>
      </c>
    </row>
    <row r="62" spans="1:22" s="19" customFormat="1" x14ac:dyDescent="0.25">
      <c r="B62" s="31">
        <v>9</v>
      </c>
      <c r="C62" s="32" t="s">
        <v>256</v>
      </c>
      <c r="D62" s="33" t="e">
        <f>+#REF!</f>
        <v>#REF!</v>
      </c>
      <c r="E62" s="33" t="e">
        <f t="shared" si="14"/>
        <v>#REF!</v>
      </c>
      <c r="F62" s="33">
        <v>745</v>
      </c>
      <c r="G62" s="33" t="e">
        <f>+#REF!</f>
        <v>#REF!</v>
      </c>
      <c r="H62" s="70" t="e">
        <f t="shared" si="15"/>
        <v>#REF!</v>
      </c>
      <c r="I62" s="33" t="e">
        <f>+#REF!</f>
        <v>#REF!</v>
      </c>
      <c r="J62" s="33" t="e">
        <f>+#REF!</f>
        <v>#REF!</v>
      </c>
      <c r="K62" s="70" t="e">
        <f t="shared" si="16"/>
        <v>#REF!</v>
      </c>
      <c r="L62" s="33">
        <f>+КЎ!D62</f>
        <v>120</v>
      </c>
      <c r="M62" s="33">
        <f>+КЎ!G62</f>
        <v>47</v>
      </c>
      <c r="N62" s="70">
        <f t="shared" si="17"/>
        <v>0.39166666666666666</v>
      </c>
      <c r="O62" s="33">
        <v>64</v>
      </c>
      <c r="P62" s="33">
        <v>14</v>
      </c>
      <c r="Q62" s="81">
        <v>247</v>
      </c>
      <c r="R62" s="1">
        <v>20</v>
      </c>
      <c r="T62" s="19">
        <v>150</v>
      </c>
      <c r="U62" s="88" t="e">
        <f t="shared" si="4"/>
        <v>#REF!</v>
      </c>
      <c r="V62" s="9" t="e">
        <f t="shared" si="5"/>
        <v>#REF!</v>
      </c>
    </row>
    <row r="63" spans="1:22" s="19" customFormat="1" x14ac:dyDescent="0.25">
      <c r="B63" s="31">
        <v>10</v>
      </c>
      <c r="C63" s="32" t="s">
        <v>286</v>
      </c>
      <c r="D63" s="33" t="e">
        <f>+#REF!</f>
        <v>#REF!</v>
      </c>
      <c r="E63" s="33" t="e">
        <f t="shared" si="14"/>
        <v>#REF!</v>
      </c>
      <c r="F63" s="33">
        <v>840</v>
      </c>
      <c r="G63" s="33" t="e">
        <f>+#REF!</f>
        <v>#REF!</v>
      </c>
      <c r="H63" s="70" t="e">
        <f t="shared" si="15"/>
        <v>#REF!</v>
      </c>
      <c r="I63" s="33" t="e">
        <f>+#REF!</f>
        <v>#REF!</v>
      </c>
      <c r="J63" s="33" t="e">
        <f>+#REF!</f>
        <v>#REF!</v>
      </c>
      <c r="K63" s="70" t="e">
        <f t="shared" si="16"/>
        <v>#REF!</v>
      </c>
      <c r="L63" s="33">
        <f>+КЎ!D63</f>
        <v>112</v>
      </c>
      <c r="M63" s="33">
        <f>+КЎ!G63</f>
        <v>31</v>
      </c>
      <c r="N63" s="70">
        <f t="shared" si="17"/>
        <v>0.2767857142857143</v>
      </c>
      <c r="O63" s="33">
        <v>46</v>
      </c>
      <c r="P63" s="33">
        <v>15</v>
      </c>
      <c r="Q63" s="81">
        <v>249</v>
      </c>
      <c r="R63" s="1">
        <v>8</v>
      </c>
      <c r="T63" s="19">
        <v>170</v>
      </c>
      <c r="U63" s="88" t="e">
        <f t="shared" si="4"/>
        <v>#REF!</v>
      </c>
      <c r="V63" s="9" t="e">
        <f t="shared" si="5"/>
        <v>#REF!</v>
      </c>
    </row>
    <row r="64" spans="1:22" s="19" customFormat="1" x14ac:dyDescent="0.25">
      <c r="B64" s="31">
        <v>11</v>
      </c>
      <c r="C64" s="32" t="s">
        <v>287</v>
      </c>
      <c r="D64" s="33" t="e">
        <f>+#REF!</f>
        <v>#REF!</v>
      </c>
      <c r="E64" s="33" t="e">
        <f t="shared" si="14"/>
        <v>#REF!</v>
      </c>
      <c r="F64" s="33">
        <v>960</v>
      </c>
      <c r="G64" s="33" t="e">
        <f>+#REF!</f>
        <v>#REF!</v>
      </c>
      <c r="H64" s="70" t="e">
        <f t="shared" si="15"/>
        <v>#REF!</v>
      </c>
      <c r="I64" s="33" t="e">
        <f>+#REF!</f>
        <v>#REF!</v>
      </c>
      <c r="J64" s="33" t="e">
        <f>+#REF!</f>
        <v>#REF!</v>
      </c>
      <c r="K64" s="70" t="e">
        <f t="shared" si="16"/>
        <v>#REF!</v>
      </c>
      <c r="L64" s="33">
        <f>+КЎ!D64</f>
        <v>112</v>
      </c>
      <c r="M64" s="33">
        <f>+КЎ!G64</f>
        <v>26</v>
      </c>
      <c r="N64" s="70">
        <f t="shared" si="17"/>
        <v>0.23214285714285715</v>
      </c>
      <c r="O64" s="33">
        <v>72</v>
      </c>
      <c r="P64" s="33">
        <v>24</v>
      </c>
      <c r="Q64" s="81">
        <v>1043</v>
      </c>
      <c r="R64" s="1">
        <v>19</v>
      </c>
      <c r="T64" s="19">
        <v>200</v>
      </c>
      <c r="U64" s="88" t="e">
        <f t="shared" si="4"/>
        <v>#REF!</v>
      </c>
      <c r="V64" s="9" t="e">
        <f t="shared" si="5"/>
        <v>#REF!</v>
      </c>
    </row>
    <row r="65" spans="1:22" s="19" customFormat="1" x14ac:dyDescent="0.25">
      <c r="B65" s="31">
        <v>12</v>
      </c>
      <c r="C65" s="32" t="s">
        <v>288</v>
      </c>
      <c r="D65" s="33" t="e">
        <f>+#REF!</f>
        <v>#REF!</v>
      </c>
      <c r="E65" s="33" t="e">
        <f t="shared" si="14"/>
        <v>#REF!</v>
      </c>
      <c r="F65" s="33">
        <v>454</v>
      </c>
      <c r="G65" s="33" t="e">
        <f>+#REF!</f>
        <v>#REF!</v>
      </c>
      <c r="H65" s="70" t="e">
        <f t="shared" si="15"/>
        <v>#REF!</v>
      </c>
      <c r="I65" s="33" t="e">
        <f>+#REF!</f>
        <v>#REF!</v>
      </c>
      <c r="J65" s="33" t="e">
        <f>+#REF!</f>
        <v>#REF!</v>
      </c>
      <c r="K65" s="70" t="e">
        <f t="shared" si="16"/>
        <v>#REF!</v>
      </c>
      <c r="L65" s="33">
        <f>+КЎ!D65</f>
        <v>70</v>
      </c>
      <c r="M65" s="33">
        <f>+КЎ!G65</f>
        <v>24</v>
      </c>
      <c r="N65" s="70">
        <f t="shared" si="17"/>
        <v>0.34285714285714286</v>
      </c>
      <c r="O65" s="33">
        <v>62</v>
      </c>
      <c r="P65" s="33">
        <v>20</v>
      </c>
      <c r="Q65" s="81">
        <v>268</v>
      </c>
      <c r="R65" s="1">
        <v>13</v>
      </c>
      <c r="T65" s="19">
        <v>90</v>
      </c>
      <c r="U65" s="88" t="e">
        <f t="shared" si="4"/>
        <v>#REF!</v>
      </c>
      <c r="V65" s="9" t="e">
        <f t="shared" si="5"/>
        <v>#REF!</v>
      </c>
    </row>
    <row r="66" spans="1:22" s="19" customFormat="1" x14ac:dyDescent="0.25">
      <c r="B66" s="31">
        <v>13</v>
      </c>
      <c r="C66" s="32" t="s">
        <v>257</v>
      </c>
      <c r="D66" s="33" t="e">
        <f>+#REF!</f>
        <v>#REF!</v>
      </c>
      <c r="E66" s="33" t="e">
        <f t="shared" si="14"/>
        <v>#REF!</v>
      </c>
      <c r="F66" s="33">
        <v>1450</v>
      </c>
      <c r="G66" s="33" t="e">
        <f>+#REF!</f>
        <v>#REF!</v>
      </c>
      <c r="H66" s="70" t="e">
        <f t="shared" si="15"/>
        <v>#REF!</v>
      </c>
      <c r="I66" s="33" t="e">
        <f>+#REF!</f>
        <v>#REF!</v>
      </c>
      <c r="J66" s="33" t="e">
        <f>+#REF!</f>
        <v>#REF!</v>
      </c>
      <c r="K66" s="70" t="e">
        <f t="shared" si="16"/>
        <v>#REF!</v>
      </c>
      <c r="L66" s="33">
        <f>+КЎ!D66</f>
        <v>165</v>
      </c>
      <c r="M66" s="33">
        <f>+КЎ!G66</f>
        <v>60</v>
      </c>
      <c r="N66" s="70">
        <f t="shared" si="17"/>
        <v>0.36363636363636365</v>
      </c>
      <c r="O66" s="33">
        <v>107</v>
      </c>
      <c r="P66" s="33">
        <v>48</v>
      </c>
      <c r="Q66" s="81">
        <v>205</v>
      </c>
      <c r="R66" s="1">
        <v>27</v>
      </c>
      <c r="T66" s="19">
        <v>290</v>
      </c>
      <c r="U66" s="88" t="e">
        <f t="shared" si="4"/>
        <v>#REF!</v>
      </c>
      <c r="V66" s="9" t="e">
        <f t="shared" si="5"/>
        <v>#REF!</v>
      </c>
    </row>
    <row r="67" spans="1:22" s="14" customFormat="1" ht="60" customHeight="1" x14ac:dyDescent="0.25">
      <c r="A67" s="10">
        <v>1</v>
      </c>
      <c r="B67" s="11">
        <v>4</v>
      </c>
      <c r="C67" s="4" t="s">
        <v>352</v>
      </c>
      <c r="D67" s="18" t="e">
        <f>SUM(D54:D66)</f>
        <v>#REF!</v>
      </c>
      <c r="E67" s="18" t="e">
        <f>SUM(E54:E66)</f>
        <v>#REF!</v>
      </c>
      <c r="F67" s="18">
        <f>SUM(F54:F66)</f>
        <v>11701</v>
      </c>
      <c r="G67" s="18" t="e">
        <f>SUM(G54:G66)</f>
        <v>#REF!</v>
      </c>
      <c r="H67" s="13" t="e">
        <f>+G67/F67</f>
        <v>#REF!</v>
      </c>
      <c r="I67" s="18" t="e">
        <f>SUM(I54:I66)</f>
        <v>#REF!</v>
      </c>
      <c r="J67" s="18" t="e">
        <f>SUM(J54:J66)</f>
        <v>#REF!</v>
      </c>
      <c r="K67" s="13" t="e">
        <f>+J67/I67</f>
        <v>#REF!</v>
      </c>
      <c r="L67" s="18">
        <f>SUM(L54:L66)</f>
        <v>1525</v>
      </c>
      <c r="M67" s="18">
        <f>SUM(M54:M66)</f>
        <v>466</v>
      </c>
      <c r="N67" s="13">
        <f>+M67/L67</f>
        <v>0.30557377049180329</v>
      </c>
      <c r="O67" s="18">
        <v>839</v>
      </c>
      <c r="P67" s="18">
        <v>313</v>
      </c>
      <c r="Q67" s="18">
        <v>4640</v>
      </c>
      <c r="R67" s="18">
        <f>SUM(R54:R66)</f>
        <v>303</v>
      </c>
      <c r="T67" s="14">
        <v>2363</v>
      </c>
      <c r="U67" s="88" t="e">
        <f t="shared" si="4"/>
        <v>#REF!</v>
      </c>
      <c r="V67" s="9" t="e">
        <f t="shared" si="5"/>
        <v>#REF!</v>
      </c>
    </row>
    <row r="68" spans="1:22" s="19" customFormat="1" x14ac:dyDescent="0.25">
      <c r="B68" s="31">
        <v>1</v>
      </c>
      <c r="C68" s="32" t="s">
        <v>75</v>
      </c>
      <c r="D68" s="33" t="e">
        <f>+#REF!</f>
        <v>#REF!</v>
      </c>
      <c r="E68" s="33" t="e">
        <f t="shared" ref="E68:E82" si="18">+G68+J68</f>
        <v>#REF!</v>
      </c>
      <c r="F68" s="33">
        <v>2256</v>
      </c>
      <c r="G68" s="33" t="e">
        <f>+#REF!</f>
        <v>#REF!</v>
      </c>
      <c r="H68" s="70" t="e">
        <f t="shared" ref="H68:H82" si="19">+G68/F68</f>
        <v>#REF!</v>
      </c>
      <c r="I68" s="33" t="e">
        <f>+#REF!</f>
        <v>#REF!</v>
      </c>
      <c r="J68" s="33" t="e">
        <f>+#REF!</f>
        <v>#REF!</v>
      </c>
      <c r="K68" s="70" t="e">
        <f t="shared" ref="K68:K82" si="20">+J68/I68</f>
        <v>#REF!</v>
      </c>
      <c r="L68" s="33">
        <f>+КЎ!D68</f>
        <v>338</v>
      </c>
      <c r="M68" s="33">
        <f>+КЎ!G68</f>
        <v>53</v>
      </c>
      <c r="N68" s="70">
        <f t="shared" ref="N68:N82" si="21">+M68/L68</f>
        <v>0.15680473372781065</v>
      </c>
      <c r="O68" s="33">
        <v>64</v>
      </c>
      <c r="P68" s="85">
        <v>6</v>
      </c>
      <c r="Q68" s="85">
        <v>300</v>
      </c>
      <c r="R68" s="85">
        <v>299</v>
      </c>
      <c r="T68" s="19">
        <v>541</v>
      </c>
      <c r="U68" s="88" t="e">
        <f t="shared" si="4"/>
        <v>#REF!</v>
      </c>
      <c r="V68" s="9" t="e">
        <f t="shared" si="5"/>
        <v>#REF!</v>
      </c>
    </row>
    <row r="69" spans="1:22" s="19" customFormat="1" x14ac:dyDescent="0.25">
      <c r="B69" s="31">
        <v>2</v>
      </c>
      <c r="C69" s="32" t="s">
        <v>76</v>
      </c>
      <c r="D69" s="33" t="e">
        <f>+#REF!</f>
        <v>#REF!</v>
      </c>
      <c r="E69" s="33" t="e">
        <f t="shared" si="18"/>
        <v>#REF!</v>
      </c>
      <c r="F69" s="33">
        <v>1433</v>
      </c>
      <c r="G69" s="33" t="e">
        <f>+#REF!</f>
        <v>#REF!</v>
      </c>
      <c r="H69" s="70" t="e">
        <f t="shared" si="19"/>
        <v>#REF!</v>
      </c>
      <c r="I69" s="33" t="e">
        <f>+#REF!</f>
        <v>#REF!</v>
      </c>
      <c r="J69" s="33" t="e">
        <f>+#REF!</f>
        <v>#REF!</v>
      </c>
      <c r="K69" s="70" t="e">
        <f t="shared" si="20"/>
        <v>#REF!</v>
      </c>
      <c r="L69" s="33">
        <f>+КЎ!D69</f>
        <v>181</v>
      </c>
      <c r="M69" s="33">
        <f>+КЎ!G69</f>
        <v>30</v>
      </c>
      <c r="N69" s="70">
        <f t="shared" si="21"/>
        <v>0.16574585635359115</v>
      </c>
      <c r="O69" s="33">
        <v>68</v>
      </c>
      <c r="P69" s="85">
        <v>23</v>
      </c>
      <c r="Q69" s="85">
        <v>606</v>
      </c>
      <c r="R69" s="85">
        <v>606</v>
      </c>
      <c r="T69" s="19">
        <v>274</v>
      </c>
      <c r="U69" s="88" t="e">
        <f t="shared" si="4"/>
        <v>#REF!</v>
      </c>
      <c r="V69" s="9" t="e">
        <f t="shared" si="5"/>
        <v>#REF!</v>
      </c>
    </row>
    <row r="70" spans="1:22" s="19" customFormat="1" x14ac:dyDescent="0.25">
      <c r="B70" s="31">
        <v>3</v>
      </c>
      <c r="C70" s="32" t="s">
        <v>77</v>
      </c>
      <c r="D70" s="33" t="e">
        <f>+#REF!</f>
        <v>#REF!</v>
      </c>
      <c r="E70" s="33" t="e">
        <f t="shared" si="18"/>
        <v>#REF!</v>
      </c>
      <c r="F70" s="33">
        <v>1179</v>
      </c>
      <c r="G70" s="33" t="e">
        <f>+#REF!</f>
        <v>#REF!</v>
      </c>
      <c r="H70" s="70" t="e">
        <f t="shared" si="19"/>
        <v>#REF!</v>
      </c>
      <c r="I70" s="33" t="e">
        <f>+#REF!</f>
        <v>#REF!</v>
      </c>
      <c r="J70" s="33" t="e">
        <f>+#REF!</f>
        <v>#REF!</v>
      </c>
      <c r="K70" s="70" t="e">
        <f t="shared" si="20"/>
        <v>#REF!</v>
      </c>
      <c r="L70" s="33">
        <f>+КЎ!D70</f>
        <v>222</v>
      </c>
      <c r="M70" s="33">
        <f>+КЎ!G70</f>
        <v>20</v>
      </c>
      <c r="N70" s="70">
        <f t="shared" si="21"/>
        <v>9.0090090090090086E-2</v>
      </c>
      <c r="O70" s="33">
        <v>50</v>
      </c>
      <c r="P70" s="85">
        <v>14</v>
      </c>
      <c r="Q70" s="85">
        <v>224</v>
      </c>
      <c r="R70" s="85">
        <v>224</v>
      </c>
      <c r="T70" s="19">
        <v>257</v>
      </c>
      <c r="U70" s="88" t="e">
        <f t="shared" si="4"/>
        <v>#REF!</v>
      </c>
      <c r="V70" s="9" t="e">
        <f t="shared" si="5"/>
        <v>#REF!</v>
      </c>
    </row>
    <row r="71" spans="1:22" s="19" customFormat="1" x14ac:dyDescent="0.25">
      <c r="B71" s="31">
        <v>4</v>
      </c>
      <c r="C71" s="32" t="s">
        <v>78</v>
      </c>
      <c r="D71" s="33" t="e">
        <f>+#REF!</f>
        <v>#REF!</v>
      </c>
      <c r="E71" s="33" t="e">
        <f t="shared" si="18"/>
        <v>#REF!</v>
      </c>
      <c r="F71" s="33">
        <v>1118</v>
      </c>
      <c r="G71" s="33" t="e">
        <f>+#REF!</f>
        <v>#REF!</v>
      </c>
      <c r="H71" s="70" t="e">
        <f t="shared" si="19"/>
        <v>#REF!</v>
      </c>
      <c r="I71" s="33" t="e">
        <f>+#REF!</f>
        <v>#REF!</v>
      </c>
      <c r="J71" s="33" t="e">
        <f>+#REF!</f>
        <v>#REF!</v>
      </c>
      <c r="K71" s="70" t="e">
        <f t="shared" si="20"/>
        <v>#REF!</v>
      </c>
      <c r="L71" s="33">
        <f>+КЎ!D71</f>
        <v>182</v>
      </c>
      <c r="M71" s="33">
        <f>+КЎ!G71</f>
        <v>19</v>
      </c>
      <c r="N71" s="70">
        <f t="shared" si="21"/>
        <v>0.1043956043956044</v>
      </c>
      <c r="O71" s="33">
        <v>53</v>
      </c>
      <c r="P71" s="85">
        <v>12</v>
      </c>
      <c r="Q71" s="85">
        <v>312</v>
      </c>
      <c r="R71" s="85">
        <v>312</v>
      </c>
      <c r="T71" s="19">
        <v>280</v>
      </c>
      <c r="U71" s="88" t="e">
        <f t="shared" ref="U71:U134" si="22">+G71</f>
        <v>#REF!</v>
      </c>
      <c r="V71" s="9" t="e">
        <f t="shared" ref="V71:V134" si="23">+U71/T71*100</f>
        <v>#REF!</v>
      </c>
    </row>
    <row r="72" spans="1:22" s="19" customFormat="1" x14ac:dyDescent="0.25">
      <c r="B72" s="31">
        <v>5</v>
      </c>
      <c r="C72" s="32" t="s">
        <v>353</v>
      </c>
      <c r="D72" s="33" t="e">
        <f>+#REF!</f>
        <v>#REF!</v>
      </c>
      <c r="E72" s="33" t="e">
        <f t="shared" si="18"/>
        <v>#REF!</v>
      </c>
      <c r="F72" s="33">
        <v>1544</v>
      </c>
      <c r="G72" s="33" t="e">
        <f>+#REF!</f>
        <v>#REF!</v>
      </c>
      <c r="H72" s="70" t="e">
        <f t="shared" si="19"/>
        <v>#REF!</v>
      </c>
      <c r="I72" s="33" t="e">
        <f>+#REF!</f>
        <v>#REF!</v>
      </c>
      <c r="J72" s="33" t="e">
        <f>+#REF!</f>
        <v>#REF!</v>
      </c>
      <c r="K72" s="70" t="e">
        <f t="shared" si="20"/>
        <v>#REF!</v>
      </c>
      <c r="L72" s="33">
        <f>+КЎ!D72</f>
        <v>178</v>
      </c>
      <c r="M72" s="33">
        <f>+КЎ!G72</f>
        <v>28</v>
      </c>
      <c r="N72" s="70">
        <f t="shared" si="21"/>
        <v>0.15730337078651685</v>
      </c>
      <c r="O72" s="33">
        <v>28</v>
      </c>
      <c r="P72" s="85">
        <v>28</v>
      </c>
      <c r="Q72" s="85">
        <v>172</v>
      </c>
      <c r="R72" s="85">
        <v>172</v>
      </c>
      <c r="T72" s="19">
        <v>402</v>
      </c>
      <c r="U72" s="88" t="e">
        <f t="shared" si="22"/>
        <v>#REF!</v>
      </c>
      <c r="V72" s="9" t="e">
        <f t="shared" si="23"/>
        <v>#REF!</v>
      </c>
    </row>
    <row r="73" spans="1:22" s="19" customFormat="1" x14ac:dyDescent="0.25">
      <c r="B73" s="31">
        <v>6</v>
      </c>
      <c r="C73" s="32" t="s">
        <v>290</v>
      </c>
      <c r="D73" s="33" t="e">
        <f>+#REF!</f>
        <v>#REF!</v>
      </c>
      <c r="E73" s="33" t="e">
        <f t="shared" si="18"/>
        <v>#REF!</v>
      </c>
      <c r="F73" s="33">
        <v>1247</v>
      </c>
      <c r="G73" s="33" t="e">
        <f>+#REF!</f>
        <v>#REF!</v>
      </c>
      <c r="H73" s="70" t="e">
        <f t="shared" si="19"/>
        <v>#REF!</v>
      </c>
      <c r="I73" s="33" t="e">
        <f>+#REF!</f>
        <v>#REF!</v>
      </c>
      <c r="J73" s="33" t="e">
        <f>+#REF!</f>
        <v>#REF!</v>
      </c>
      <c r="K73" s="70" t="e">
        <f t="shared" si="20"/>
        <v>#REF!</v>
      </c>
      <c r="L73" s="33">
        <f>+КЎ!D73</f>
        <v>228</v>
      </c>
      <c r="M73" s="33">
        <f>+КЎ!G73</f>
        <v>15</v>
      </c>
      <c r="N73" s="70">
        <f t="shared" si="21"/>
        <v>6.5789473684210523E-2</v>
      </c>
      <c r="O73" s="33">
        <v>28</v>
      </c>
      <c r="P73" s="85">
        <v>16</v>
      </c>
      <c r="Q73" s="85">
        <v>672</v>
      </c>
      <c r="R73" s="85">
        <v>572</v>
      </c>
      <c r="T73" s="19">
        <v>249</v>
      </c>
      <c r="U73" s="88" t="e">
        <f t="shared" si="22"/>
        <v>#REF!</v>
      </c>
      <c r="V73" s="9" t="e">
        <f t="shared" si="23"/>
        <v>#REF!</v>
      </c>
    </row>
    <row r="74" spans="1:22" s="19" customFormat="1" x14ac:dyDescent="0.25">
      <c r="B74" s="31">
        <v>7</v>
      </c>
      <c r="C74" s="32" t="s">
        <v>81</v>
      </c>
      <c r="D74" s="33" t="e">
        <f>+#REF!</f>
        <v>#REF!</v>
      </c>
      <c r="E74" s="33" t="e">
        <f t="shared" si="18"/>
        <v>#REF!</v>
      </c>
      <c r="F74" s="33">
        <v>1791</v>
      </c>
      <c r="G74" s="33" t="e">
        <f>+#REF!</f>
        <v>#REF!</v>
      </c>
      <c r="H74" s="70" t="e">
        <f t="shared" si="19"/>
        <v>#REF!</v>
      </c>
      <c r="I74" s="33" t="e">
        <f>+#REF!</f>
        <v>#REF!</v>
      </c>
      <c r="J74" s="33" t="e">
        <f>+#REF!</f>
        <v>#REF!</v>
      </c>
      <c r="K74" s="70" t="e">
        <f t="shared" si="20"/>
        <v>#REF!</v>
      </c>
      <c r="L74" s="33">
        <f>+КЎ!D74</f>
        <v>190</v>
      </c>
      <c r="M74" s="33">
        <f>+КЎ!G74</f>
        <v>29</v>
      </c>
      <c r="N74" s="70">
        <f t="shared" si="21"/>
        <v>0.15263157894736842</v>
      </c>
      <c r="O74" s="33">
        <v>42</v>
      </c>
      <c r="P74" s="85">
        <v>22</v>
      </c>
      <c r="Q74" s="85">
        <v>279</v>
      </c>
      <c r="R74" s="85">
        <v>279</v>
      </c>
      <c r="T74" s="19">
        <v>485</v>
      </c>
      <c r="U74" s="88" t="e">
        <f t="shared" si="22"/>
        <v>#REF!</v>
      </c>
      <c r="V74" s="9" t="e">
        <f t="shared" si="23"/>
        <v>#REF!</v>
      </c>
    </row>
    <row r="75" spans="1:22" s="19" customFormat="1" x14ac:dyDescent="0.25">
      <c r="B75" s="31">
        <v>8</v>
      </c>
      <c r="C75" s="32" t="s">
        <v>82</v>
      </c>
      <c r="D75" s="33" t="e">
        <f>+#REF!</f>
        <v>#REF!</v>
      </c>
      <c r="E75" s="33" t="e">
        <f t="shared" si="18"/>
        <v>#REF!</v>
      </c>
      <c r="F75" s="33">
        <v>1301</v>
      </c>
      <c r="G75" s="33" t="e">
        <f>+#REF!</f>
        <v>#REF!</v>
      </c>
      <c r="H75" s="70" t="e">
        <f t="shared" si="19"/>
        <v>#REF!</v>
      </c>
      <c r="I75" s="33" t="e">
        <f>+#REF!</f>
        <v>#REF!</v>
      </c>
      <c r="J75" s="33" t="e">
        <f>+#REF!</f>
        <v>#REF!</v>
      </c>
      <c r="K75" s="70" t="e">
        <f t="shared" si="20"/>
        <v>#REF!</v>
      </c>
      <c r="L75" s="33">
        <f>+КЎ!D75</f>
        <v>213</v>
      </c>
      <c r="M75" s="33">
        <f>+КЎ!G75</f>
        <v>33</v>
      </c>
      <c r="N75" s="70">
        <f t="shared" si="21"/>
        <v>0.15492957746478872</v>
      </c>
      <c r="O75" s="33">
        <v>72</v>
      </c>
      <c r="P75" s="85">
        <v>15</v>
      </c>
      <c r="Q75" s="85">
        <v>201</v>
      </c>
      <c r="R75" s="85">
        <v>201</v>
      </c>
      <c r="T75" s="19">
        <v>310</v>
      </c>
      <c r="U75" s="88" t="e">
        <f t="shared" si="22"/>
        <v>#REF!</v>
      </c>
      <c r="V75" s="9" t="e">
        <f t="shared" si="23"/>
        <v>#REF!</v>
      </c>
    </row>
    <row r="76" spans="1:22" s="19" customFormat="1" x14ac:dyDescent="0.25">
      <c r="B76" s="31">
        <v>9</v>
      </c>
      <c r="C76" s="32" t="s">
        <v>83</v>
      </c>
      <c r="D76" s="33" t="e">
        <f>+#REF!</f>
        <v>#REF!</v>
      </c>
      <c r="E76" s="33" t="e">
        <f t="shared" si="18"/>
        <v>#REF!</v>
      </c>
      <c r="F76" s="33">
        <v>1007</v>
      </c>
      <c r="G76" s="33" t="e">
        <f>+#REF!</f>
        <v>#REF!</v>
      </c>
      <c r="H76" s="70" t="e">
        <f t="shared" si="19"/>
        <v>#REF!</v>
      </c>
      <c r="I76" s="33" t="e">
        <f>+#REF!</f>
        <v>#REF!</v>
      </c>
      <c r="J76" s="33" t="e">
        <f>+#REF!</f>
        <v>#REF!</v>
      </c>
      <c r="K76" s="70" t="e">
        <f t="shared" si="20"/>
        <v>#REF!</v>
      </c>
      <c r="L76" s="33">
        <f>+КЎ!D76</f>
        <v>218</v>
      </c>
      <c r="M76" s="33">
        <f>+КЎ!G76</f>
        <v>34</v>
      </c>
      <c r="N76" s="70">
        <f t="shared" si="21"/>
        <v>0.15596330275229359</v>
      </c>
      <c r="O76" s="33">
        <v>43</v>
      </c>
      <c r="P76" s="85">
        <v>2</v>
      </c>
      <c r="Q76" s="85">
        <v>130</v>
      </c>
      <c r="R76" s="85">
        <v>130</v>
      </c>
      <c r="T76" s="19">
        <v>215</v>
      </c>
      <c r="U76" s="88" t="e">
        <f t="shared" si="22"/>
        <v>#REF!</v>
      </c>
      <c r="V76" s="9" t="e">
        <f t="shared" si="23"/>
        <v>#REF!</v>
      </c>
    </row>
    <row r="77" spans="1:22" s="19" customFormat="1" x14ac:dyDescent="0.25">
      <c r="B77" s="31">
        <v>10</v>
      </c>
      <c r="C77" s="32" t="s">
        <v>84</v>
      </c>
      <c r="D77" s="33" t="e">
        <f>+#REF!</f>
        <v>#REF!</v>
      </c>
      <c r="E77" s="33" t="e">
        <f t="shared" si="18"/>
        <v>#REF!</v>
      </c>
      <c r="F77" s="33">
        <v>1071</v>
      </c>
      <c r="G77" s="33" t="e">
        <f>+#REF!</f>
        <v>#REF!</v>
      </c>
      <c r="H77" s="70" t="e">
        <f t="shared" si="19"/>
        <v>#REF!</v>
      </c>
      <c r="I77" s="33" t="e">
        <f>+#REF!</f>
        <v>#REF!</v>
      </c>
      <c r="J77" s="33" t="e">
        <f>+#REF!</f>
        <v>#REF!</v>
      </c>
      <c r="K77" s="70" t="e">
        <f t="shared" si="20"/>
        <v>#REF!</v>
      </c>
      <c r="L77" s="33">
        <f>+КЎ!D77</f>
        <v>178</v>
      </c>
      <c r="M77" s="33">
        <f>+КЎ!G77</f>
        <v>21</v>
      </c>
      <c r="N77" s="70">
        <f t="shared" si="21"/>
        <v>0.11797752808988764</v>
      </c>
      <c r="O77" s="33">
        <v>34</v>
      </c>
      <c r="P77" s="85">
        <v>14</v>
      </c>
      <c r="Q77" s="85">
        <v>256</v>
      </c>
      <c r="R77" s="85">
        <v>245</v>
      </c>
      <c r="T77" s="19">
        <v>210</v>
      </c>
      <c r="U77" s="88" t="e">
        <f t="shared" si="22"/>
        <v>#REF!</v>
      </c>
      <c r="V77" s="9" t="e">
        <f t="shared" si="23"/>
        <v>#REF!</v>
      </c>
    </row>
    <row r="78" spans="1:22" s="19" customFormat="1" x14ac:dyDescent="0.25">
      <c r="B78" s="31">
        <v>11</v>
      </c>
      <c r="C78" s="32" t="s">
        <v>85</v>
      </c>
      <c r="D78" s="33" t="e">
        <f>+#REF!</f>
        <v>#REF!</v>
      </c>
      <c r="E78" s="33" t="e">
        <f t="shared" si="18"/>
        <v>#REF!</v>
      </c>
      <c r="F78" s="33">
        <v>1235</v>
      </c>
      <c r="G78" s="33" t="e">
        <f>+#REF!</f>
        <v>#REF!</v>
      </c>
      <c r="H78" s="70" t="e">
        <f t="shared" si="19"/>
        <v>#REF!</v>
      </c>
      <c r="I78" s="33" t="e">
        <f>+#REF!</f>
        <v>#REF!</v>
      </c>
      <c r="J78" s="33" t="e">
        <f>+#REF!</f>
        <v>#REF!</v>
      </c>
      <c r="K78" s="70" t="e">
        <f t="shared" si="20"/>
        <v>#REF!</v>
      </c>
      <c r="L78" s="33">
        <f>+КЎ!D78</f>
        <v>160</v>
      </c>
      <c r="M78" s="33">
        <f>+КЎ!G78</f>
        <v>19</v>
      </c>
      <c r="N78" s="70">
        <f t="shared" si="21"/>
        <v>0.11874999999999999</v>
      </c>
      <c r="O78" s="33">
        <v>30</v>
      </c>
      <c r="P78" s="85">
        <v>17</v>
      </c>
      <c r="Q78" s="85">
        <v>244</v>
      </c>
      <c r="R78" s="85">
        <v>128</v>
      </c>
      <c r="T78" s="19">
        <v>296</v>
      </c>
      <c r="U78" s="88" t="e">
        <f t="shared" si="22"/>
        <v>#REF!</v>
      </c>
      <c r="V78" s="9" t="e">
        <f t="shared" si="23"/>
        <v>#REF!</v>
      </c>
    </row>
    <row r="79" spans="1:22" s="19" customFormat="1" x14ac:dyDescent="0.25">
      <c r="B79" s="31">
        <v>12</v>
      </c>
      <c r="C79" s="32" t="s">
        <v>86</v>
      </c>
      <c r="D79" s="33" t="e">
        <f>+#REF!</f>
        <v>#REF!</v>
      </c>
      <c r="E79" s="33" t="e">
        <f t="shared" si="18"/>
        <v>#REF!</v>
      </c>
      <c r="F79" s="33">
        <v>2546</v>
      </c>
      <c r="G79" s="33" t="e">
        <f>+#REF!</f>
        <v>#REF!</v>
      </c>
      <c r="H79" s="70" t="e">
        <f t="shared" si="19"/>
        <v>#REF!</v>
      </c>
      <c r="I79" s="33" t="e">
        <f>+#REF!</f>
        <v>#REF!</v>
      </c>
      <c r="J79" s="33" t="e">
        <f>+#REF!</f>
        <v>#REF!</v>
      </c>
      <c r="K79" s="70" t="e">
        <f t="shared" si="20"/>
        <v>#REF!</v>
      </c>
      <c r="L79" s="33">
        <f>+КЎ!D79</f>
        <v>208</v>
      </c>
      <c r="M79" s="33">
        <f>+КЎ!G79</f>
        <v>19</v>
      </c>
      <c r="N79" s="70">
        <f t="shared" si="21"/>
        <v>9.1346153846153841E-2</v>
      </c>
      <c r="O79" s="33">
        <v>37</v>
      </c>
      <c r="P79" s="85">
        <v>15</v>
      </c>
      <c r="Q79" s="85">
        <v>445</v>
      </c>
      <c r="R79" s="85">
        <v>438</v>
      </c>
      <c r="T79" s="19">
        <v>492</v>
      </c>
      <c r="U79" s="88" t="e">
        <f t="shared" si="22"/>
        <v>#REF!</v>
      </c>
      <c r="V79" s="9" t="e">
        <f t="shared" si="23"/>
        <v>#REF!</v>
      </c>
    </row>
    <row r="80" spans="1:22" s="19" customFormat="1" x14ac:dyDescent="0.25">
      <c r="B80" s="31">
        <v>13</v>
      </c>
      <c r="C80" s="32" t="s">
        <v>87</v>
      </c>
      <c r="D80" s="33" t="e">
        <f>+#REF!</f>
        <v>#REF!</v>
      </c>
      <c r="E80" s="33" t="e">
        <f t="shared" si="18"/>
        <v>#REF!</v>
      </c>
      <c r="F80" s="33">
        <v>1403</v>
      </c>
      <c r="G80" s="33" t="e">
        <f>+#REF!</f>
        <v>#REF!</v>
      </c>
      <c r="H80" s="70" t="e">
        <f t="shared" si="19"/>
        <v>#REF!</v>
      </c>
      <c r="I80" s="33" t="e">
        <f>+#REF!</f>
        <v>#REF!</v>
      </c>
      <c r="J80" s="33" t="e">
        <f>+#REF!</f>
        <v>#REF!</v>
      </c>
      <c r="K80" s="70" t="e">
        <f t="shared" si="20"/>
        <v>#REF!</v>
      </c>
      <c r="L80" s="33">
        <f>+КЎ!D80</f>
        <v>268</v>
      </c>
      <c r="M80" s="33">
        <f>+КЎ!G80</f>
        <v>76</v>
      </c>
      <c r="N80" s="70">
        <f t="shared" si="21"/>
        <v>0.28358208955223879</v>
      </c>
      <c r="O80" s="33">
        <v>100</v>
      </c>
      <c r="P80" s="85">
        <v>23</v>
      </c>
      <c r="Q80" s="85">
        <v>325</v>
      </c>
      <c r="R80" s="85">
        <v>325</v>
      </c>
      <c r="T80" s="19">
        <v>287</v>
      </c>
      <c r="U80" s="88" t="e">
        <f t="shared" si="22"/>
        <v>#REF!</v>
      </c>
      <c r="V80" s="9" t="e">
        <f t="shared" si="23"/>
        <v>#REF!</v>
      </c>
    </row>
    <row r="81" spans="1:22" s="19" customFormat="1" x14ac:dyDescent="0.25">
      <c r="B81" s="31">
        <v>14</v>
      </c>
      <c r="C81" s="32" t="s">
        <v>88</v>
      </c>
      <c r="D81" s="33" t="e">
        <f>+#REF!</f>
        <v>#REF!</v>
      </c>
      <c r="E81" s="33" t="e">
        <f t="shared" si="18"/>
        <v>#REF!</v>
      </c>
      <c r="F81" s="33">
        <v>1331</v>
      </c>
      <c r="G81" s="33" t="e">
        <f>+#REF!</f>
        <v>#REF!</v>
      </c>
      <c r="H81" s="70" t="e">
        <f t="shared" si="19"/>
        <v>#REF!</v>
      </c>
      <c r="I81" s="33" t="e">
        <f>+#REF!</f>
        <v>#REF!</v>
      </c>
      <c r="J81" s="33" t="e">
        <f>+#REF!</f>
        <v>#REF!</v>
      </c>
      <c r="K81" s="70" t="e">
        <f t="shared" si="20"/>
        <v>#REF!</v>
      </c>
      <c r="L81" s="33">
        <f>+КЎ!D81</f>
        <v>238</v>
      </c>
      <c r="M81" s="33">
        <f>+КЎ!G81</f>
        <v>102</v>
      </c>
      <c r="N81" s="70">
        <f t="shared" si="21"/>
        <v>0.42857142857142855</v>
      </c>
      <c r="O81" s="33">
        <v>138</v>
      </c>
      <c r="P81" s="85">
        <v>20</v>
      </c>
      <c r="Q81" s="85">
        <v>514</v>
      </c>
      <c r="R81" s="85">
        <v>511</v>
      </c>
      <c r="T81" s="19">
        <v>271</v>
      </c>
      <c r="U81" s="88" t="e">
        <f t="shared" si="22"/>
        <v>#REF!</v>
      </c>
      <c r="V81" s="9" t="e">
        <f t="shared" si="23"/>
        <v>#REF!</v>
      </c>
    </row>
    <row r="82" spans="1:22" s="19" customFormat="1" x14ac:dyDescent="0.25">
      <c r="B82" s="31">
        <v>15</v>
      </c>
      <c r="C82" s="32" t="s">
        <v>89</v>
      </c>
      <c r="D82" s="33" t="e">
        <f>+#REF!</f>
        <v>#REF!</v>
      </c>
      <c r="E82" s="33" t="e">
        <f t="shared" si="18"/>
        <v>#REF!</v>
      </c>
      <c r="F82" s="33">
        <v>1400</v>
      </c>
      <c r="G82" s="33" t="e">
        <f>+#REF!</f>
        <v>#REF!</v>
      </c>
      <c r="H82" s="70" t="e">
        <f t="shared" si="19"/>
        <v>#REF!</v>
      </c>
      <c r="I82" s="33" t="e">
        <f>+#REF!</f>
        <v>#REF!</v>
      </c>
      <c r="J82" s="33" t="e">
        <f>+#REF!</f>
        <v>#REF!</v>
      </c>
      <c r="K82" s="70" t="e">
        <f t="shared" si="20"/>
        <v>#REF!</v>
      </c>
      <c r="L82" s="33">
        <f>+КЎ!D82</f>
        <v>208</v>
      </c>
      <c r="M82" s="33">
        <f>+КЎ!G82</f>
        <v>83</v>
      </c>
      <c r="N82" s="70">
        <f t="shared" si="21"/>
        <v>0.39903846153846156</v>
      </c>
      <c r="O82" s="33">
        <v>106</v>
      </c>
      <c r="P82" s="85">
        <v>12</v>
      </c>
      <c r="Q82" s="85">
        <v>409</v>
      </c>
      <c r="R82" s="85">
        <v>135</v>
      </c>
      <c r="T82" s="19">
        <v>297</v>
      </c>
      <c r="U82" s="88" t="e">
        <f t="shared" si="22"/>
        <v>#REF!</v>
      </c>
      <c r="V82" s="9" t="e">
        <f t="shared" si="23"/>
        <v>#REF!</v>
      </c>
    </row>
    <row r="83" spans="1:22" s="14" customFormat="1" ht="60" customHeight="1" x14ac:dyDescent="0.25">
      <c r="A83" s="10">
        <v>1</v>
      </c>
      <c r="B83" s="11">
        <v>5</v>
      </c>
      <c r="C83" s="4" t="s">
        <v>354</v>
      </c>
      <c r="D83" s="18" t="e">
        <f>SUM(D68:D82)</f>
        <v>#REF!</v>
      </c>
      <c r="E83" s="18" t="e">
        <f>SUM(E68:E82)</f>
        <v>#REF!</v>
      </c>
      <c r="F83" s="18">
        <f>SUM(F68:F82)</f>
        <v>21862</v>
      </c>
      <c r="G83" s="18" t="e">
        <f>SUM(G68:G82)</f>
        <v>#REF!</v>
      </c>
      <c r="H83" s="13" t="e">
        <f>+G83/F83</f>
        <v>#REF!</v>
      </c>
      <c r="I83" s="18" t="e">
        <f>SUM(I68:I82)</f>
        <v>#REF!</v>
      </c>
      <c r="J83" s="18" t="e">
        <f>SUM(J68:J82)</f>
        <v>#REF!</v>
      </c>
      <c r="K83" s="13" t="e">
        <f>+J83/I83</f>
        <v>#REF!</v>
      </c>
      <c r="L83" s="18">
        <f>SUM(L68:L82)</f>
        <v>3210</v>
      </c>
      <c r="M83" s="18">
        <f>SUM(M68:M82)</f>
        <v>581</v>
      </c>
      <c r="N83" s="13">
        <f>+M83/L83</f>
        <v>0.18099688473520248</v>
      </c>
      <c r="O83" s="18">
        <v>893</v>
      </c>
      <c r="P83" s="18">
        <v>239</v>
      </c>
      <c r="Q83" s="18">
        <v>5089</v>
      </c>
      <c r="R83" s="18">
        <f>SUM(R68:R82)</f>
        <v>4577</v>
      </c>
      <c r="T83" s="14">
        <v>4866</v>
      </c>
      <c r="U83" s="88" t="e">
        <f t="shared" si="22"/>
        <v>#REF!</v>
      </c>
      <c r="V83" s="9" t="e">
        <f t="shared" si="23"/>
        <v>#REF!</v>
      </c>
    </row>
    <row r="84" spans="1:22" s="19" customFormat="1" x14ac:dyDescent="0.25">
      <c r="B84" s="31">
        <v>1</v>
      </c>
      <c r="C84" s="32" t="s">
        <v>91</v>
      </c>
      <c r="D84" s="33" t="e">
        <f>+#REF!</f>
        <v>#REF!</v>
      </c>
      <c r="E84" s="33" t="e">
        <f>+G84+J84</f>
        <v>#REF!</v>
      </c>
      <c r="F84" s="33">
        <v>2225</v>
      </c>
      <c r="G84" s="33" t="e">
        <f>+#REF!</f>
        <v>#REF!</v>
      </c>
      <c r="H84" s="70" t="e">
        <f>+G84/F84</f>
        <v>#REF!</v>
      </c>
      <c r="I84" s="33" t="e">
        <f>+#REF!</f>
        <v>#REF!</v>
      </c>
      <c r="J84" s="33" t="e">
        <f>+#REF!</f>
        <v>#REF!</v>
      </c>
      <c r="K84" s="70" t="e">
        <f>+J84/I84</f>
        <v>#REF!</v>
      </c>
      <c r="L84" s="33">
        <f>+КЎ!D84</f>
        <v>267</v>
      </c>
      <c r="M84" s="33">
        <f>+КЎ!G84</f>
        <v>34</v>
      </c>
      <c r="N84" s="70">
        <f>+M84/L84</f>
        <v>0.12734082397003746</v>
      </c>
      <c r="O84" s="33">
        <v>46</v>
      </c>
      <c r="P84" s="33">
        <v>14</v>
      </c>
      <c r="Q84" s="33">
        <v>174</v>
      </c>
      <c r="R84" s="1">
        <v>35</v>
      </c>
      <c r="T84" s="19">
        <v>516</v>
      </c>
      <c r="U84" s="88" t="e">
        <f t="shared" si="22"/>
        <v>#REF!</v>
      </c>
      <c r="V84" s="9" t="e">
        <f t="shared" si="23"/>
        <v>#REF!</v>
      </c>
    </row>
    <row r="85" spans="1:22" s="19" customFormat="1" x14ac:dyDescent="0.25">
      <c r="B85" s="31">
        <v>2</v>
      </c>
      <c r="C85" s="32" t="s">
        <v>92</v>
      </c>
      <c r="D85" s="33" t="e">
        <f>+#REF!</f>
        <v>#REF!</v>
      </c>
      <c r="E85" s="33" t="e">
        <f t="shared" ref="E85:E93" si="24">+G85+J85</f>
        <v>#REF!</v>
      </c>
      <c r="F85" s="33">
        <v>1455</v>
      </c>
      <c r="G85" s="33" t="e">
        <f>+#REF!</f>
        <v>#REF!</v>
      </c>
      <c r="H85" s="70" t="e">
        <f t="shared" ref="H85:H106" si="25">+G85/F85</f>
        <v>#REF!</v>
      </c>
      <c r="I85" s="33" t="e">
        <f>+#REF!</f>
        <v>#REF!</v>
      </c>
      <c r="J85" s="33" t="e">
        <f>+#REF!</f>
        <v>#REF!</v>
      </c>
      <c r="K85" s="70" t="e">
        <f t="shared" ref="K85:K106" si="26">+J85/I85</f>
        <v>#REF!</v>
      </c>
      <c r="L85" s="33">
        <f>+КЎ!D85</f>
        <v>169</v>
      </c>
      <c r="M85" s="33">
        <f>+КЎ!G85</f>
        <v>25</v>
      </c>
      <c r="N85" s="70">
        <f t="shared" ref="N85:N106" si="27">+M85/L85</f>
        <v>0.14792899408284024</v>
      </c>
      <c r="O85" s="33">
        <v>36</v>
      </c>
      <c r="P85" s="33">
        <v>10</v>
      </c>
      <c r="Q85" s="33">
        <v>130</v>
      </c>
      <c r="R85" s="1">
        <v>22</v>
      </c>
      <c r="T85" s="19">
        <v>287</v>
      </c>
      <c r="U85" s="88" t="e">
        <f t="shared" si="22"/>
        <v>#REF!</v>
      </c>
      <c r="V85" s="9" t="e">
        <f t="shared" si="23"/>
        <v>#REF!</v>
      </c>
    </row>
    <row r="86" spans="1:22" s="19" customFormat="1" x14ac:dyDescent="0.25">
      <c r="B86" s="31">
        <v>3</v>
      </c>
      <c r="C86" s="32" t="s">
        <v>93</v>
      </c>
      <c r="D86" s="33" t="e">
        <f>+#REF!</f>
        <v>#REF!</v>
      </c>
      <c r="E86" s="33" t="e">
        <f t="shared" si="24"/>
        <v>#REF!</v>
      </c>
      <c r="F86" s="33">
        <v>1045</v>
      </c>
      <c r="G86" s="33" t="e">
        <f>+#REF!</f>
        <v>#REF!</v>
      </c>
      <c r="H86" s="70" t="e">
        <f t="shared" si="25"/>
        <v>#REF!</v>
      </c>
      <c r="I86" s="33" t="e">
        <f>+#REF!</f>
        <v>#REF!</v>
      </c>
      <c r="J86" s="33" t="e">
        <f>+#REF!</f>
        <v>#REF!</v>
      </c>
      <c r="K86" s="70" t="e">
        <f t="shared" si="26"/>
        <v>#REF!</v>
      </c>
      <c r="L86" s="33">
        <f>+КЎ!D86</f>
        <v>102</v>
      </c>
      <c r="M86" s="33">
        <f>+КЎ!G86</f>
        <v>17</v>
      </c>
      <c r="N86" s="70">
        <f t="shared" si="27"/>
        <v>0.16666666666666666</v>
      </c>
      <c r="O86" s="33">
        <v>20</v>
      </c>
      <c r="P86" s="33">
        <v>6</v>
      </c>
      <c r="Q86" s="33">
        <v>21</v>
      </c>
      <c r="R86" s="1">
        <v>18</v>
      </c>
      <c r="T86" s="19">
        <v>208</v>
      </c>
      <c r="U86" s="88" t="e">
        <f t="shared" si="22"/>
        <v>#REF!</v>
      </c>
      <c r="V86" s="9" t="e">
        <f t="shared" si="23"/>
        <v>#REF!</v>
      </c>
    </row>
    <row r="87" spans="1:22" s="19" customFormat="1" x14ac:dyDescent="0.25">
      <c r="B87" s="31">
        <v>4</v>
      </c>
      <c r="C87" s="32" t="s">
        <v>94</v>
      </c>
      <c r="D87" s="33" t="e">
        <f>+#REF!</f>
        <v>#REF!</v>
      </c>
      <c r="E87" s="33" t="e">
        <f t="shared" si="24"/>
        <v>#REF!</v>
      </c>
      <c r="F87" s="33">
        <v>1030</v>
      </c>
      <c r="G87" s="33" t="e">
        <f>+#REF!</f>
        <v>#REF!</v>
      </c>
      <c r="H87" s="70" t="e">
        <f t="shared" si="25"/>
        <v>#REF!</v>
      </c>
      <c r="I87" s="33" t="e">
        <f>+#REF!</f>
        <v>#REF!</v>
      </c>
      <c r="J87" s="33" t="e">
        <f>+#REF!</f>
        <v>#REF!</v>
      </c>
      <c r="K87" s="70" t="e">
        <f t="shared" si="26"/>
        <v>#REF!</v>
      </c>
      <c r="L87" s="33">
        <f>+КЎ!D87</f>
        <v>231</v>
      </c>
      <c r="M87" s="33">
        <f>+КЎ!G87</f>
        <v>56</v>
      </c>
      <c r="N87" s="70">
        <f t="shared" si="27"/>
        <v>0.24242424242424243</v>
      </c>
      <c r="O87" s="33">
        <v>57</v>
      </c>
      <c r="P87" s="33">
        <v>3</v>
      </c>
      <c r="Q87" s="33">
        <v>166</v>
      </c>
      <c r="R87" s="1">
        <v>11</v>
      </c>
      <c r="T87" s="19">
        <v>200</v>
      </c>
      <c r="U87" s="88" t="e">
        <f t="shared" si="22"/>
        <v>#REF!</v>
      </c>
      <c r="V87" s="9" t="e">
        <f t="shared" si="23"/>
        <v>#REF!</v>
      </c>
    </row>
    <row r="88" spans="1:22" s="19" customFormat="1" x14ac:dyDescent="0.25">
      <c r="B88" s="31">
        <v>5</v>
      </c>
      <c r="C88" s="32" t="s">
        <v>95</v>
      </c>
      <c r="D88" s="33" t="e">
        <f>+#REF!</f>
        <v>#REF!</v>
      </c>
      <c r="E88" s="33" t="e">
        <f t="shared" si="24"/>
        <v>#REF!</v>
      </c>
      <c r="F88" s="33">
        <v>995</v>
      </c>
      <c r="G88" s="33" t="e">
        <f>+#REF!</f>
        <v>#REF!</v>
      </c>
      <c r="H88" s="70" t="e">
        <f t="shared" si="25"/>
        <v>#REF!</v>
      </c>
      <c r="I88" s="33" t="e">
        <f>+#REF!</f>
        <v>#REF!</v>
      </c>
      <c r="J88" s="33" t="e">
        <f>+#REF!</f>
        <v>#REF!</v>
      </c>
      <c r="K88" s="70" t="e">
        <f t="shared" si="26"/>
        <v>#REF!</v>
      </c>
      <c r="L88" s="33">
        <f>+КЎ!D88</f>
        <v>262</v>
      </c>
      <c r="M88" s="33">
        <f>+КЎ!G88</f>
        <v>32</v>
      </c>
      <c r="N88" s="70">
        <f t="shared" si="27"/>
        <v>0.12213740458015267</v>
      </c>
      <c r="O88" s="33">
        <v>52</v>
      </c>
      <c r="P88" s="33">
        <v>30</v>
      </c>
      <c r="Q88" s="33">
        <v>369</v>
      </c>
      <c r="R88" s="1">
        <v>22</v>
      </c>
      <c r="T88" s="19">
        <v>215</v>
      </c>
      <c r="U88" s="88" t="e">
        <f t="shared" si="22"/>
        <v>#REF!</v>
      </c>
      <c r="V88" s="9" t="e">
        <f t="shared" si="23"/>
        <v>#REF!</v>
      </c>
    </row>
    <row r="89" spans="1:22" s="19" customFormat="1" x14ac:dyDescent="0.25">
      <c r="B89" s="31">
        <v>6</v>
      </c>
      <c r="C89" s="32" t="s">
        <v>96</v>
      </c>
      <c r="D89" s="33" t="e">
        <f>+#REF!</f>
        <v>#REF!</v>
      </c>
      <c r="E89" s="33" t="e">
        <f t="shared" si="24"/>
        <v>#REF!</v>
      </c>
      <c r="F89" s="33">
        <v>538</v>
      </c>
      <c r="G89" s="33" t="e">
        <f>+#REF!</f>
        <v>#REF!</v>
      </c>
      <c r="H89" s="70" t="e">
        <f t="shared" si="25"/>
        <v>#REF!</v>
      </c>
      <c r="I89" s="33" t="e">
        <f>+#REF!</f>
        <v>#REF!</v>
      </c>
      <c r="J89" s="33" t="e">
        <f>+#REF!</f>
        <v>#REF!</v>
      </c>
      <c r="K89" s="70" t="e">
        <f t="shared" si="26"/>
        <v>#REF!</v>
      </c>
      <c r="L89" s="33">
        <f>+КЎ!D89</f>
        <v>96</v>
      </c>
      <c r="M89" s="33">
        <f>+КЎ!G89</f>
        <v>0</v>
      </c>
      <c r="N89" s="70">
        <f t="shared" si="27"/>
        <v>0</v>
      </c>
      <c r="O89" s="33">
        <v>3</v>
      </c>
      <c r="P89" s="33">
        <v>9</v>
      </c>
      <c r="Q89" s="33">
        <v>9</v>
      </c>
      <c r="R89" s="1">
        <v>14</v>
      </c>
      <c r="T89" s="19">
        <v>116</v>
      </c>
      <c r="U89" s="88" t="e">
        <f t="shared" si="22"/>
        <v>#REF!</v>
      </c>
      <c r="V89" s="9" t="e">
        <f t="shared" si="23"/>
        <v>#REF!</v>
      </c>
    </row>
    <row r="90" spans="1:22" s="19" customFormat="1" x14ac:dyDescent="0.25">
      <c r="B90" s="31">
        <v>7</v>
      </c>
      <c r="C90" s="32" t="s">
        <v>97</v>
      </c>
      <c r="D90" s="33" t="e">
        <f>+#REF!</f>
        <v>#REF!</v>
      </c>
      <c r="E90" s="33" t="e">
        <f t="shared" si="24"/>
        <v>#REF!</v>
      </c>
      <c r="F90" s="33">
        <v>860</v>
      </c>
      <c r="G90" s="33" t="e">
        <f>+#REF!</f>
        <v>#REF!</v>
      </c>
      <c r="H90" s="70" t="e">
        <f t="shared" si="25"/>
        <v>#REF!</v>
      </c>
      <c r="I90" s="33" t="e">
        <f>+#REF!</f>
        <v>#REF!</v>
      </c>
      <c r="J90" s="33" t="e">
        <f>+#REF!</f>
        <v>#REF!</v>
      </c>
      <c r="K90" s="70" t="e">
        <f t="shared" si="26"/>
        <v>#REF!</v>
      </c>
      <c r="L90" s="33">
        <f>+КЎ!D90</f>
        <v>181</v>
      </c>
      <c r="M90" s="33">
        <f>+КЎ!G90</f>
        <v>25</v>
      </c>
      <c r="N90" s="70">
        <f t="shared" si="27"/>
        <v>0.13812154696132597</v>
      </c>
      <c r="O90" s="33">
        <v>27</v>
      </c>
      <c r="P90" s="33">
        <v>10</v>
      </c>
      <c r="Q90" s="33">
        <v>279</v>
      </c>
      <c r="R90" s="1">
        <v>23</v>
      </c>
      <c r="T90" s="19">
        <v>190</v>
      </c>
      <c r="U90" s="88" t="e">
        <f t="shared" si="22"/>
        <v>#REF!</v>
      </c>
      <c r="V90" s="9" t="e">
        <f t="shared" si="23"/>
        <v>#REF!</v>
      </c>
    </row>
    <row r="91" spans="1:22" s="19" customFormat="1" x14ac:dyDescent="0.25">
      <c r="B91" s="31">
        <v>8</v>
      </c>
      <c r="C91" s="32" t="s">
        <v>98</v>
      </c>
      <c r="D91" s="33" t="e">
        <f>+#REF!</f>
        <v>#REF!</v>
      </c>
      <c r="E91" s="33" t="e">
        <f t="shared" si="24"/>
        <v>#REF!</v>
      </c>
      <c r="F91" s="33">
        <v>1214</v>
      </c>
      <c r="G91" s="33" t="e">
        <f>+#REF!</f>
        <v>#REF!</v>
      </c>
      <c r="H91" s="70" t="e">
        <f t="shared" si="25"/>
        <v>#REF!</v>
      </c>
      <c r="I91" s="33" t="e">
        <f>+#REF!</f>
        <v>#REF!</v>
      </c>
      <c r="J91" s="33" t="e">
        <f>+#REF!</f>
        <v>#REF!</v>
      </c>
      <c r="K91" s="70" t="e">
        <f t="shared" si="26"/>
        <v>#REF!</v>
      </c>
      <c r="L91" s="33">
        <f>+КЎ!D91</f>
        <v>192</v>
      </c>
      <c r="M91" s="33">
        <f>+КЎ!G91</f>
        <v>59</v>
      </c>
      <c r="N91" s="70">
        <f t="shared" si="27"/>
        <v>0.30729166666666669</v>
      </c>
      <c r="O91" s="33">
        <v>65</v>
      </c>
      <c r="P91" s="33">
        <v>8</v>
      </c>
      <c r="Q91" s="33">
        <v>272</v>
      </c>
      <c r="R91" s="1">
        <v>38</v>
      </c>
      <c r="T91" s="19">
        <v>235</v>
      </c>
      <c r="U91" s="88" t="e">
        <f t="shared" si="22"/>
        <v>#REF!</v>
      </c>
      <c r="V91" s="9" t="e">
        <f t="shared" si="23"/>
        <v>#REF!</v>
      </c>
    </row>
    <row r="92" spans="1:22" s="19" customFormat="1" x14ac:dyDescent="0.25">
      <c r="B92" s="31">
        <v>9</v>
      </c>
      <c r="C92" s="32" t="s">
        <v>99</v>
      </c>
      <c r="D92" s="33" t="e">
        <f>+#REF!</f>
        <v>#REF!</v>
      </c>
      <c r="E92" s="33" t="e">
        <f t="shared" si="24"/>
        <v>#REF!</v>
      </c>
      <c r="F92" s="33">
        <v>450</v>
      </c>
      <c r="G92" s="33" t="e">
        <f>+#REF!</f>
        <v>#REF!</v>
      </c>
      <c r="H92" s="70" t="e">
        <f t="shared" si="25"/>
        <v>#REF!</v>
      </c>
      <c r="I92" s="33" t="e">
        <f>+#REF!</f>
        <v>#REF!</v>
      </c>
      <c r="J92" s="33" t="e">
        <f>+#REF!</f>
        <v>#REF!</v>
      </c>
      <c r="K92" s="70" t="e">
        <f t="shared" si="26"/>
        <v>#REF!</v>
      </c>
      <c r="L92" s="33">
        <f>+КЎ!D92</f>
        <v>30</v>
      </c>
      <c r="M92" s="33">
        <f>+КЎ!G92</f>
        <v>0</v>
      </c>
      <c r="N92" s="70">
        <f t="shared" si="27"/>
        <v>0</v>
      </c>
      <c r="O92" s="33">
        <v>16</v>
      </c>
      <c r="P92" s="33">
        <v>14</v>
      </c>
      <c r="Q92" s="33">
        <v>20</v>
      </c>
      <c r="R92" s="1">
        <v>0</v>
      </c>
      <c r="T92" s="19">
        <v>110</v>
      </c>
      <c r="U92" s="88" t="e">
        <f t="shared" si="22"/>
        <v>#REF!</v>
      </c>
      <c r="V92" s="9" t="e">
        <f t="shared" si="23"/>
        <v>#REF!</v>
      </c>
    </row>
    <row r="93" spans="1:22" s="19" customFormat="1" x14ac:dyDescent="0.25">
      <c r="B93" s="31">
        <v>10</v>
      </c>
      <c r="C93" s="32" t="s">
        <v>100</v>
      </c>
      <c r="D93" s="33" t="e">
        <f>+#REF!</f>
        <v>#REF!</v>
      </c>
      <c r="E93" s="33" t="e">
        <f t="shared" si="24"/>
        <v>#REF!</v>
      </c>
      <c r="F93" s="33">
        <v>1204</v>
      </c>
      <c r="G93" s="33" t="e">
        <f>+#REF!</f>
        <v>#REF!</v>
      </c>
      <c r="H93" s="70" t="e">
        <f t="shared" si="25"/>
        <v>#REF!</v>
      </c>
      <c r="I93" s="33" t="e">
        <f>+#REF!</f>
        <v>#REF!</v>
      </c>
      <c r="J93" s="33" t="e">
        <f>+#REF!</f>
        <v>#REF!</v>
      </c>
      <c r="K93" s="70" t="e">
        <f t="shared" si="26"/>
        <v>#REF!</v>
      </c>
      <c r="L93" s="33">
        <f>+КЎ!D93</f>
        <v>274</v>
      </c>
      <c r="M93" s="33">
        <f>+КЎ!G93</f>
        <v>47</v>
      </c>
      <c r="N93" s="70">
        <f t="shared" si="27"/>
        <v>0.17153284671532848</v>
      </c>
      <c r="O93" s="33">
        <v>58</v>
      </c>
      <c r="P93" s="33">
        <v>8</v>
      </c>
      <c r="Q93" s="33">
        <v>282</v>
      </c>
      <c r="R93" s="1">
        <v>46</v>
      </c>
      <c r="T93" s="19">
        <v>245</v>
      </c>
      <c r="U93" s="88" t="e">
        <f t="shared" si="22"/>
        <v>#REF!</v>
      </c>
      <c r="V93" s="9" t="e">
        <f t="shared" si="23"/>
        <v>#REF!</v>
      </c>
    </row>
    <row r="94" spans="1:22" s="17" customFormat="1" ht="60" customHeight="1" x14ac:dyDescent="0.25">
      <c r="A94" s="10">
        <v>1</v>
      </c>
      <c r="B94" s="11">
        <v>6</v>
      </c>
      <c r="C94" s="4" t="s">
        <v>356</v>
      </c>
      <c r="D94" s="18" t="e">
        <f>SUM(D84:D93)</f>
        <v>#REF!</v>
      </c>
      <c r="E94" s="18" t="e">
        <f>SUM(E84:E93)</f>
        <v>#REF!</v>
      </c>
      <c r="F94" s="18">
        <f>SUM(F84:F93)</f>
        <v>11016</v>
      </c>
      <c r="G94" s="18" t="e">
        <f>SUM(G84:G93)</f>
        <v>#REF!</v>
      </c>
      <c r="H94" s="13" t="e">
        <f>+G94/F94</f>
        <v>#REF!</v>
      </c>
      <c r="I94" s="18" t="e">
        <f>SUM(I84:I93)</f>
        <v>#REF!</v>
      </c>
      <c r="J94" s="18" t="e">
        <f>SUM(J84:J93)</f>
        <v>#REF!</v>
      </c>
      <c r="K94" s="13" t="e">
        <f>+J94/I94</f>
        <v>#REF!</v>
      </c>
      <c r="L94" s="18">
        <f>SUM(L84:L93)</f>
        <v>1804</v>
      </c>
      <c r="M94" s="18">
        <f>SUM(M84:M93)</f>
        <v>295</v>
      </c>
      <c r="N94" s="13">
        <f>+M94/L94</f>
        <v>0.16352549889135254</v>
      </c>
      <c r="O94" s="18">
        <v>380</v>
      </c>
      <c r="P94" s="18">
        <v>112</v>
      </c>
      <c r="Q94" s="18">
        <v>1722</v>
      </c>
      <c r="R94" s="18">
        <f>SUM(R84:R93)</f>
        <v>229</v>
      </c>
      <c r="T94" s="17">
        <v>2322</v>
      </c>
      <c r="U94" s="88" t="e">
        <f t="shared" si="22"/>
        <v>#REF!</v>
      </c>
      <c r="V94" s="9" t="e">
        <f t="shared" si="23"/>
        <v>#REF!</v>
      </c>
    </row>
    <row r="95" spans="1:22" s="19" customFormat="1" x14ac:dyDescent="0.25">
      <c r="B95" s="27">
        <v>1</v>
      </c>
      <c r="C95" s="24" t="s">
        <v>102</v>
      </c>
      <c r="D95" s="1" t="e">
        <f>+#REF!</f>
        <v>#REF!</v>
      </c>
      <c r="E95" s="1" t="e">
        <f t="shared" ref="E95:E106" si="28">+G95+J95</f>
        <v>#REF!</v>
      </c>
      <c r="F95" s="1">
        <v>3414.1651376146792</v>
      </c>
      <c r="G95" s="1" t="e">
        <f>+#REF!</f>
        <v>#REF!</v>
      </c>
      <c r="H95" s="26" t="e">
        <f t="shared" si="25"/>
        <v>#REF!</v>
      </c>
      <c r="I95" s="1" t="e">
        <f>+#REF!</f>
        <v>#REF!</v>
      </c>
      <c r="J95" s="1" t="e">
        <f>+#REF!</f>
        <v>#REF!</v>
      </c>
      <c r="K95" s="26" t="e">
        <f t="shared" si="26"/>
        <v>#REF!</v>
      </c>
      <c r="L95" s="1">
        <f>+КЎ!D95</f>
        <v>270</v>
      </c>
      <c r="M95" s="1">
        <f>+КЎ!G95</f>
        <v>66</v>
      </c>
      <c r="N95" s="26">
        <f t="shared" si="27"/>
        <v>0.24444444444444444</v>
      </c>
      <c r="O95" s="31">
        <v>77</v>
      </c>
      <c r="P95" s="31">
        <v>11</v>
      </c>
      <c r="Q95" s="31">
        <v>76</v>
      </c>
      <c r="R95" s="1">
        <v>13</v>
      </c>
      <c r="T95" s="19">
        <v>751</v>
      </c>
      <c r="U95" s="88" t="e">
        <f t="shared" si="22"/>
        <v>#REF!</v>
      </c>
      <c r="V95" s="9" t="e">
        <f t="shared" si="23"/>
        <v>#REF!</v>
      </c>
    </row>
    <row r="96" spans="1:22" s="19" customFormat="1" x14ac:dyDescent="0.25">
      <c r="B96" s="27">
        <v>2</v>
      </c>
      <c r="C96" s="24" t="s">
        <v>357</v>
      </c>
      <c r="D96" s="1" t="e">
        <f>+#REF!</f>
        <v>#REF!</v>
      </c>
      <c r="E96" s="1" t="e">
        <f t="shared" si="28"/>
        <v>#REF!</v>
      </c>
      <c r="F96" s="1">
        <v>1707.0825688073396</v>
      </c>
      <c r="G96" s="1" t="e">
        <f>+#REF!</f>
        <v>#REF!</v>
      </c>
      <c r="H96" s="26" t="e">
        <f t="shared" si="25"/>
        <v>#REF!</v>
      </c>
      <c r="I96" s="1" t="e">
        <f>+#REF!</f>
        <v>#REF!</v>
      </c>
      <c r="J96" s="1" t="e">
        <f>+#REF!</f>
        <v>#REF!</v>
      </c>
      <c r="K96" s="26" t="e">
        <f t="shared" si="26"/>
        <v>#REF!</v>
      </c>
      <c r="L96" s="1">
        <f>+КЎ!D96</f>
        <v>120</v>
      </c>
      <c r="M96" s="1">
        <f>+КЎ!G96</f>
        <v>22</v>
      </c>
      <c r="N96" s="26">
        <f t="shared" si="27"/>
        <v>0.18333333333333332</v>
      </c>
      <c r="O96" s="31">
        <v>32</v>
      </c>
      <c r="P96" s="31">
        <v>12</v>
      </c>
      <c r="Q96" s="31">
        <v>55</v>
      </c>
      <c r="R96" s="1">
        <v>8</v>
      </c>
      <c r="T96" s="19">
        <v>375</v>
      </c>
      <c r="U96" s="88" t="e">
        <f t="shared" si="22"/>
        <v>#REF!</v>
      </c>
      <c r="V96" s="9" t="e">
        <f t="shared" si="23"/>
        <v>#REF!</v>
      </c>
    </row>
    <row r="97" spans="1:22" s="19" customFormat="1" x14ac:dyDescent="0.25">
      <c r="B97" s="27">
        <v>3</v>
      </c>
      <c r="C97" s="24" t="s">
        <v>104</v>
      </c>
      <c r="D97" s="1" t="e">
        <f>+#REF!</f>
        <v>#REF!</v>
      </c>
      <c r="E97" s="1" t="e">
        <f t="shared" si="28"/>
        <v>#REF!</v>
      </c>
      <c r="F97" s="1">
        <v>2276.1100917431195</v>
      </c>
      <c r="G97" s="1" t="e">
        <f>+#REF!</f>
        <v>#REF!</v>
      </c>
      <c r="H97" s="26" t="e">
        <f t="shared" si="25"/>
        <v>#REF!</v>
      </c>
      <c r="I97" s="1" t="e">
        <f>+#REF!</f>
        <v>#REF!</v>
      </c>
      <c r="J97" s="1" t="e">
        <f>+#REF!</f>
        <v>#REF!</v>
      </c>
      <c r="K97" s="26" t="e">
        <f t="shared" si="26"/>
        <v>#REF!</v>
      </c>
      <c r="L97" s="1">
        <f>+КЎ!D97</f>
        <v>184</v>
      </c>
      <c r="M97" s="1">
        <f>+КЎ!G97</f>
        <v>53</v>
      </c>
      <c r="N97" s="26">
        <f t="shared" si="27"/>
        <v>0.28804347826086957</v>
      </c>
      <c r="O97" s="33">
        <v>77</v>
      </c>
      <c r="P97" s="33">
        <v>12</v>
      </c>
      <c r="Q97" s="33">
        <v>12</v>
      </c>
      <c r="R97" s="1">
        <v>77</v>
      </c>
      <c r="T97" s="19">
        <v>500</v>
      </c>
      <c r="U97" s="88" t="e">
        <f t="shared" si="22"/>
        <v>#REF!</v>
      </c>
      <c r="V97" s="9" t="e">
        <f t="shared" si="23"/>
        <v>#REF!</v>
      </c>
    </row>
    <row r="98" spans="1:22" s="19" customFormat="1" x14ac:dyDescent="0.25">
      <c r="B98" s="27">
        <v>4</v>
      </c>
      <c r="C98" s="24" t="s">
        <v>105</v>
      </c>
      <c r="D98" s="1" t="e">
        <f>+#REF!</f>
        <v>#REF!</v>
      </c>
      <c r="E98" s="1" t="e">
        <f t="shared" si="28"/>
        <v>#REF!</v>
      </c>
      <c r="F98" s="1">
        <v>2276.1100917431195</v>
      </c>
      <c r="G98" s="1" t="e">
        <f>+#REF!</f>
        <v>#REF!</v>
      </c>
      <c r="H98" s="26" t="e">
        <f t="shared" si="25"/>
        <v>#REF!</v>
      </c>
      <c r="I98" s="1" t="e">
        <f>+#REF!</f>
        <v>#REF!</v>
      </c>
      <c r="J98" s="1" t="e">
        <f>+#REF!</f>
        <v>#REF!</v>
      </c>
      <c r="K98" s="26" t="e">
        <f t="shared" si="26"/>
        <v>#REF!</v>
      </c>
      <c r="L98" s="1">
        <f>+КЎ!D98</f>
        <v>170</v>
      </c>
      <c r="M98" s="1">
        <f>+КЎ!G98</f>
        <v>100</v>
      </c>
      <c r="N98" s="26">
        <f t="shared" si="27"/>
        <v>0.58823529411764708</v>
      </c>
      <c r="O98" s="33">
        <v>146</v>
      </c>
      <c r="P98" s="33">
        <v>55</v>
      </c>
      <c r="Q98" s="33">
        <v>55</v>
      </c>
      <c r="R98" s="1">
        <v>86</v>
      </c>
      <c r="T98" s="19">
        <v>500</v>
      </c>
      <c r="U98" s="88" t="e">
        <f t="shared" si="22"/>
        <v>#REF!</v>
      </c>
      <c r="V98" s="9" t="e">
        <f t="shared" si="23"/>
        <v>#REF!</v>
      </c>
    </row>
    <row r="99" spans="1:22" s="19" customFormat="1" x14ac:dyDescent="0.25">
      <c r="B99" s="27">
        <v>5</v>
      </c>
      <c r="C99" s="24" t="s">
        <v>106</v>
      </c>
      <c r="D99" s="1" t="e">
        <f>+#REF!</f>
        <v>#REF!</v>
      </c>
      <c r="E99" s="1" t="e">
        <f t="shared" si="28"/>
        <v>#REF!</v>
      </c>
      <c r="F99" s="1">
        <v>2560.6238532110092</v>
      </c>
      <c r="G99" s="1" t="e">
        <f>+#REF!</f>
        <v>#REF!</v>
      </c>
      <c r="H99" s="26" t="e">
        <f t="shared" si="25"/>
        <v>#REF!</v>
      </c>
      <c r="I99" s="1" t="e">
        <f>+#REF!</f>
        <v>#REF!</v>
      </c>
      <c r="J99" s="1" t="e">
        <f>+#REF!</f>
        <v>#REF!</v>
      </c>
      <c r="K99" s="26" t="e">
        <f t="shared" si="26"/>
        <v>#REF!</v>
      </c>
      <c r="L99" s="1">
        <f>+КЎ!D99</f>
        <v>165</v>
      </c>
      <c r="M99" s="1">
        <f>+КЎ!G99</f>
        <v>43</v>
      </c>
      <c r="N99" s="26">
        <f t="shared" si="27"/>
        <v>0.26060606060606062</v>
      </c>
      <c r="O99" s="33">
        <v>46</v>
      </c>
      <c r="P99" s="33">
        <v>17</v>
      </c>
      <c r="Q99" s="33">
        <v>70</v>
      </c>
      <c r="R99" s="1">
        <v>38</v>
      </c>
      <c r="T99" s="19">
        <v>563</v>
      </c>
      <c r="U99" s="88" t="e">
        <f t="shared" si="22"/>
        <v>#REF!</v>
      </c>
      <c r="V99" s="9" t="e">
        <f t="shared" si="23"/>
        <v>#REF!</v>
      </c>
    </row>
    <row r="100" spans="1:22" s="19" customFormat="1" x14ac:dyDescent="0.25">
      <c r="B100" s="27">
        <v>6</v>
      </c>
      <c r="C100" s="24" t="s">
        <v>107</v>
      </c>
      <c r="D100" s="1" t="e">
        <f>+#REF!</f>
        <v>#REF!</v>
      </c>
      <c r="E100" s="1" t="e">
        <f t="shared" si="28"/>
        <v>#REF!</v>
      </c>
      <c r="F100" s="1">
        <v>3129.6513761467895</v>
      </c>
      <c r="G100" s="1" t="e">
        <f>+#REF!</f>
        <v>#REF!</v>
      </c>
      <c r="H100" s="26" t="e">
        <f t="shared" si="25"/>
        <v>#REF!</v>
      </c>
      <c r="I100" s="1" t="e">
        <f>+#REF!</f>
        <v>#REF!</v>
      </c>
      <c r="J100" s="1" t="e">
        <f>+#REF!</f>
        <v>#REF!</v>
      </c>
      <c r="K100" s="26" t="e">
        <f t="shared" si="26"/>
        <v>#REF!</v>
      </c>
      <c r="L100" s="1">
        <f>+КЎ!D100</f>
        <v>190</v>
      </c>
      <c r="M100" s="1">
        <f>+КЎ!G100</f>
        <v>25</v>
      </c>
      <c r="N100" s="26">
        <f t="shared" si="27"/>
        <v>0.13157894736842105</v>
      </c>
      <c r="O100" s="33">
        <v>50</v>
      </c>
      <c r="P100" s="33">
        <v>40</v>
      </c>
      <c r="Q100" s="33">
        <v>66</v>
      </c>
      <c r="R100" s="1">
        <v>28</v>
      </c>
      <c r="T100" s="19">
        <v>688</v>
      </c>
      <c r="U100" s="88" t="e">
        <f t="shared" si="22"/>
        <v>#REF!</v>
      </c>
      <c r="V100" s="9" t="e">
        <f t="shared" si="23"/>
        <v>#REF!</v>
      </c>
    </row>
    <row r="101" spans="1:22" s="19" customFormat="1" x14ac:dyDescent="0.25">
      <c r="B101" s="27">
        <v>7</v>
      </c>
      <c r="C101" s="24" t="s">
        <v>358</v>
      </c>
      <c r="D101" s="1" t="e">
        <f>+#REF!</f>
        <v>#REF!</v>
      </c>
      <c r="E101" s="1" t="e">
        <f t="shared" si="28"/>
        <v>#REF!</v>
      </c>
      <c r="F101" s="1">
        <v>3129.6513761467895</v>
      </c>
      <c r="G101" s="1" t="e">
        <f>+#REF!</f>
        <v>#REF!</v>
      </c>
      <c r="H101" s="26" t="e">
        <f t="shared" si="25"/>
        <v>#REF!</v>
      </c>
      <c r="I101" s="1" t="e">
        <f>+#REF!</f>
        <v>#REF!</v>
      </c>
      <c r="J101" s="1" t="e">
        <f>+#REF!</f>
        <v>#REF!</v>
      </c>
      <c r="K101" s="26" t="e">
        <f t="shared" si="26"/>
        <v>#REF!</v>
      </c>
      <c r="L101" s="1">
        <f>+КЎ!D101</f>
        <v>170</v>
      </c>
      <c r="M101" s="1">
        <f>+КЎ!G101</f>
        <v>29</v>
      </c>
      <c r="N101" s="26">
        <f t="shared" si="27"/>
        <v>0.17058823529411765</v>
      </c>
      <c r="O101" s="33">
        <v>29</v>
      </c>
      <c r="P101" s="33">
        <v>12</v>
      </c>
      <c r="Q101" s="33">
        <v>12</v>
      </c>
      <c r="R101" s="1">
        <v>0</v>
      </c>
      <c r="T101" s="19">
        <v>688</v>
      </c>
      <c r="U101" s="88" t="e">
        <f t="shared" si="22"/>
        <v>#REF!</v>
      </c>
      <c r="V101" s="9" t="e">
        <f t="shared" si="23"/>
        <v>#REF!</v>
      </c>
    </row>
    <row r="102" spans="1:22" s="19" customFormat="1" x14ac:dyDescent="0.25">
      <c r="B102" s="27">
        <v>8</v>
      </c>
      <c r="C102" s="24" t="s">
        <v>109</v>
      </c>
      <c r="D102" s="1" t="e">
        <f>+#REF!</f>
        <v>#REF!</v>
      </c>
      <c r="E102" s="1" t="e">
        <f t="shared" si="28"/>
        <v>#REF!</v>
      </c>
      <c r="F102" s="1">
        <v>2276.1100917431195</v>
      </c>
      <c r="G102" s="1" t="e">
        <f>+#REF!</f>
        <v>#REF!</v>
      </c>
      <c r="H102" s="26" t="e">
        <f t="shared" si="25"/>
        <v>#REF!</v>
      </c>
      <c r="I102" s="1" t="e">
        <f>+#REF!</f>
        <v>#REF!</v>
      </c>
      <c r="J102" s="1" t="e">
        <f>+#REF!</f>
        <v>#REF!</v>
      </c>
      <c r="K102" s="26" t="e">
        <f t="shared" si="26"/>
        <v>#REF!</v>
      </c>
      <c r="L102" s="1">
        <f>+КЎ!D102</f>
        <v>170</v>
      </c>
      <c r="M102" s="1">
        <f>+КЎ!G102</f>
        <v>68</v>
      </c>
      <c r="N102" s="26">
        <f t="shared" si="27"/>
        <v>0.4</v>
      </c>
      <c r="O102" s="33">
        <v>89</v>
      </c>
      <c r="P102" s="33">
        <v>27</v>
      </c>
      <c r="Q102" s="33">
        <v>68</v>
      </c>
      <c r="R102" s="1">
        <v>19</v>
      </c>
      <c r="T102" s="19">
        <v>500</v>
      </c>
      <c r="U102" s="88" t="e">
        <f t="shared" si="22"/>
        <v>#REF!</v>
      </c>
      <c r="V102" s="9" t="e">
        <f t="shared" si="23"/>
        <v>#REF!</v>
      </c>
    </row>
    <row r="103" spans="1:22" s="19" customFormat="1" x14ac:dyDescent="0.25">
      <c r="B103" s="27">
        <v>9</v>
      </c>
      <c r="C103" s="24" t="s">
        <v>359</v>
      </c>
      <c r="D103" s="1" t="e">
        <f>+#REF!</f>
        <v>#REF!</v>
      </c>
      <c r="E103" s="1" t="e">
        <f t="shared" si="28"/>
        <v>#REF!</v>
      </c>
      <c r="F103" s="1">
        <v>2276.1100917431195</v>
      </c>
      <c r="G103" s="1" t="e">
        <f>+#REF!</f>
        <v>#REF!</v>
      </c>
      <c r="H103" s="26" t="e">
        <f t="shared" si="25"/>
        <v>#REF!</v>
      </c>
      <c r="I103" s="1" t="e">
        <f>+#REF!</f>
        <v>#REF!</v>
      </c>
      <c r="J103" s="1" t="e">
        <f>+#REF!</f>
        <v>#REF!</v>
      </c>
      <c r="K103" s="26" t="e">
        <f t="shared" si="26"/>
        <v>#REF!</v>
      </c>
      <c r="L103" s="1">
        <f>+КЎ!D103</f>
        <v>175</v>
      </c>
      <c r="M103" s="1">
        <f>+КЎ!G103</f>
        <v>25</v>
      </c>
      <c r="N103" s="26">
        <f t="shared" si="27"/>
        <v>0.14285714285714285</v>
      </c>
      <c r="O103" s="33">
        <v>39</v>
      </c>
      <c r="P103" s="33">
        <v>24</v>
      </c>
      <c r="Q103" s="33">
        <v>64</v>
      </c>
      <c r="R103" s="1">
        <v>24</v>
      </c>
      <c r="T103" s="19">
        <v>500</v>
      </c>
      <c r="U103" s="88" t="e">
        <f t="shared" si="22"/>
        <v>#REF!</v>
      </c>
      <c r="V103" s="9" t="e">
        <f t="shared" si="23"/>
        <v>#REF!</v>
      </c>
    </row>
    <row r="104" spans="1:22" s="19" customFormat="1" x14ac:dyDescent="0.25">
      <c r="B104" s="27">
        <v>10</v>
      </c>
      <c r="C104" s="24" t="s">
        <v>360</v>
      </c>
      <c r="D104" s="1" t="e">
        <f>+#REF!</f>
        <v>#REF!</v>
      </c>
      <c r="E104" s="1" t="e">
        <f t="shared" si="28"/>
        <v>#REF!</v>
      </c>
      <c r="F104" s="1">
        <v>1991.5963302752295</v>
      </c>
      <c r="G104" s="1" t="e">
        <f>+#REF!</f>
        <v>#REF!</v>
      </c>
      <c r="H104" s="26" t="e">
        <f t="shared" si="25"/>
        <v>#REF!</v>
      </c>
      <c r="I104" s="1" t="e">
        <f>+#REF!</f>
        <v>#REF!</v>
      </c>
      <c r="J104" s="1" t="e">
        <f>+#REF!</f>
        <v>#REF!</v>
      </c>
      <c r="K104" s="26" t="e">
        <f t="shared" si="26"/>
        <v>#REF!</v>
      </c>
      <c r="L104" s="1">
        <f>+КЎ!D104</f>
        <v>165</v>
      </c>
      <c r="M104" s="1">
        <f>+КЎ!G104</f>
        <v>142</v>
      </c>
      <c r="N104" s="26">
        <f t="shared" si="27"/>
        <v>0.8606060606060606</v>
      </c>
      <c r="O104" s="33">
        <v>147</v>
      </c>
      <c r="P104" s="33">
        <v>34</v>
      </c>
      <c r="Q104" s="33">
        <v>100</v>
      </c>
      <c r="R104" s="1">
        <v>99</v>
      </c>
      <c r="T104" s="19">
        <v>438</v>
      </c>
      <c r="U104" s="88" t="e">
        <f t="shared" si="22"/>
        <v>#REF!</v>
      </c>
      <c r="V104" s="9" t="e">
        <f t="shared" si="23"/>
        <v>#REF!</v>
      </c>
    </row>
    <row r="105" spans="1:22" s="19" customFormat="1" x14ac:dyDescent="0.25">
      <c r="B105" s="27">
        <v>11</v>
      </c>
      <c r="C105" s="24" t="s">
        <v>112</v>
      </c>
      <c r="D105" s="1" t="e">
        <f>+#REF!</f>
        <v>#REF!</v>
      </c>
      <c r="E105" s="1" t="e">
        <f t="shared" si="28"/>
        <v>#REF!</v>
      </c>
      <c r="F105" s="1">
        <v>3129.6513761467895</v>
      </c>
      <c r="G105" s="1" t="e">
        <f>+#REF!</f>
        <v>#REF!</v>
      </c>
      <c r="H105" s="26" t="e">
        <f t="shared" si="25"/>
        <v>#REF!</v>
      </c>
      <c r="I105" s="1" t="e">
        <f>+#REF!</f>
        <v>#REF!</v>
      </c>
      <c r="J105" s="1" t="e">
        <f>+#REF!</f>
        <v>#REF!</v>
      </c>
      <c r="K105" s="26" t="e">
        <f t="shared" si="26"/>
        <v>#REF!</v>
      </c>
      <c r="L105" s="1">
        <f>+КЎ!D105</f>
        <v>225</v>
      </c>
      <c r="M105" s="1">
        <f>+КЎ!G105</f>
        <v>40</v>
      </c>
      <c r="N105" s="26">
        <f t="shared" si="27"/>
        <v>0.17777777777777778</v>
      </c>
      <c r="O105" s="33">
        <v>50</v>
      </c>
      <c r="P105" s="33">
        <v>15</v>
      </c>
      <c r="Q105" s="33">
        <v>57</v>
      </c>
      <c r="R105" s="1">
        <v>23</v>
      </c>
      <c r="T105" s="19">
        <v>688</v>
      </c>
      <c r="U105" s="88" t="e">
        <f t="shared" si="22"/>
        <v>#REF!</v>
      </c>
      <c r="V105" s="9" t="e">
        <f t="shared" si="23"/>
        <v>#REF!</v>
      </c>
    </row>
    <row r="106" spans="1:22" s="19" customFormat="1" x14ac:dyDescent="0.25">
      <c r="B106" s="27">
        <v>12</v>
      </c>
      <c r="C106" s="24" t="s">
        <v>361</v>
      </c>
      <c r="D106" s="1" t="e">
        <f>+#REF!</f>
        <v>#REF!</v>
      </c>
      <c r="E106" s="1" t="e">
        <f t="shared" si="28"/>
        <v>#REF!</v>
      </c>
      <c r="F106" s="1">
        <v>2845.1376146788994</v>
      </c>
      <c r="G106" s="1" t="e">
        <f>+#REF!</f>
        <v>#REF!</v>
      </c>
      <c r="H106" s="26" t="e">
        <f t="shared" si="25"/>
        <v>#REF!</v>
      </c>
      <c r="I106" s="1" t="e">
        <f>+#REF!</f>
        <v>#REF!</v>
      </c>
      <c r="J106" s="1" t="e">
        <f>+#REF!</f>
        <v>#REF!</v>
      </c>
      <c r="K106" s="26" t="e">
        <f t="shared" si="26"/>
        <v>#REF!</v>
      </c>
      <c r="L106" s="1">
        <f>+КЎ!D106</f>
        <v>190</v>
      </c>
      <c r="M106" s="1">
        <f>+КЎ!G106</f>
        <v>29</v>
      </c>
      <c r="N106" s="26">
        <f t="shared" si="27"/>
        <v>0.15263157894736842</v>
      </c>
      <c r="O106" s="33">
        <v>52</v>
      </c>
      <c r="P106" s="33">
        <v>19</v>
      </c>
      <c r="Q106" s="33">
        <v>19</v>
      </c>
      <c r="R106" s="1">
        <v>30</v>
      </c>
      <c r="T106" s="19">
        <v>625</v>
      </c>
      <c r="U106" s="88" t="e">
        <f t="shared" si="22"/>
        <v>#REF!</v>
      </c>
      <c r="V106" s="9" t="e">
        <f t="shared" si="23"/>
        <v>#REF!</v>
      </c>
    </row>
    <row r="107" spans="1:22" s="14" customFormat="1" ht="60" customHeight="1" x14ac:dyDescent="0.25">
      <c r="A107" s="10">
        <v>1</v>
      </c>
      <c r="B107" s="11">
        <v>7</v>
      </c>
      <c r="C107" s="4" t="s">
        <v>362</v>
      </c>
      <c r="D107" s="18" t="e">
        <f>SUM(D95:D106)</f>
        <v>#REF!</v>
      </c>
      <c r="E107" s="18" t="e">
        <f>SUM(E95:E106)</f>
        <v>#REF!</v>
      </c>
      <c r="F107" s="18">
        <f>SUM(F95:F106)</f>
        <v>31012</v>
      </c>
      <c r="G107" s="18" t="e">
        <f>SUM(G95:G106)</f>
        <v>#REF!</v>
      </c>
      <c r="H107" s="13" t="e">
        <f>+G107/F107</f>
        <v>#REF!</v>
      </c>
      <c r="I107" s="18" t="e">
        <f>SUM(I95:I106)</f>
        <v>#REF!</v>
      </c>
      <c r="J107" s="18" t="e">
        <f>SUM(J95:J106)</f>
        <v>#REF!</v>
      </c>
      <c r="K107" s="13" t="e">
        <f>+J107/I107</f>
        <v>#REF!</v>
      </c>
      <c r="L107" s="18">
        <f>SUM(L95:L106)</f>
        <v>2194</v>
      </c>
      <c r="M107" s="18">
        <f>SUM(M95:M106)</f>
        <v>642</v>
      </c>
      <c r="N107" s="13">
        <f>+M107/L107</f>
        <v>0.29261622607110299</v>
      </c>
      <c r="O107" s="18">
        <v>834</v>
      </c>
      <c r="P107" s="18">
        <v>278</v>
      </c>
      <c r="Q107" s="18">
        <v>654</v>
      </c>
      <c r="R107" s="18">
        <f>SUM(R95:R106)</f>
        <v>445</v>
      </c>
      <c r="T107" s="14">
        <v>6816</v>
      </c>
      <c r="U107" s="88" t="e">
        <f t="shared" si="22"/>
        <v>#REF!</v>
      </c>
      <c r="V107" s="9" t="e">
        <f t="shared" si="23"/>
        <v>#REF!</v>
      </c>
    </row>
    <row r="108" spans="1:22" s="19" customFormat="1" x14ac:dyDescent="0.25">
      <c r="B108" s="31">
        <v>1</v>
      </c>
      <c r="C108" s="32" t="s">
        <v>363</v>
      </c>
      <c r="D108" s="33" t="e">
        <f>+#REF!</f>
        <v>#REF!</v>
      </c>
      <c r="E108" s="33" t="e">
        <f t="shared" ref="E108:E123" si="29">+G108+J108</f>
        <v>#REF!</v>
      </c>
      <c r="F108" s="33">
        <v>4043</v>
      </c>
      <c r="G108" s="33" t="e">
        <f>+#REF!</f>
        <v>#REF!</v>
      </c>
      <c r="H108" s="70" t="e">
        <f t="shared" ref="H108:H123" si="30">+G108/F108</f>
        <v>#REF!</v>
      </c>
      <c r="I108" s="33" t="e">
        <f>+#REF!</f>
        <v>#REF!</v>
      </c>
      <c r="J108" s="33" t="e">
        <f>+#REF!</f>
        <v>#REF!</v>
      </c>
      <c r="K108" s="70" t="e">
        <f t="shared" ref="K108:K123" si="31">+J108/I108</f>
        <v>#REF!</v>
      </c>
      <c r="L108" s="33">
        <f>+КЎ!D108</f>
        <v>488</v>
      </c>
      <c r="M108" s="33">
        <f>+КЎ!G108</f>
        <v>41</v>
      </c>
      <c r="N108" s="70">
        <f t="shared" ref="N108:N123" si="32">+M108/L108</f>
        <v>8.4016393442622947E-2</v>
      </c>
      <c r="O108" s="33">
        <v>74</v>
      </c>
      <c r="P108" s="33">
        <v>74</v>
      </c>
      <c r="Q108" s="33">
        <v>374</v>
      </c>
      <c r="R108" s="1">
        <v>258</v>
      </c>
      <c r="T108" s="19">
        <v>841</v>
      </c>
      <c r="U108" s="88" t="e">
        <f t="shared" si="22"/>
        <v>#REF!</v>
      </c>
      <c r="V108" s="9" t="e">
        <f t="shared" si="23"/>
        <v>#REF!</v>
      </c>
    </row>
    <row r="109" spans="1:22" s="19" customFormat="1" x14ac:dyDescent="0.25">
      <c r="B109" s="31">
        <v>2</v>
      </c>
      <c r="C109" s="32" t="s">
        <v>364</v>
      </c>
      <c r="D109" s="33" t="e">
        <f>+#REF!</f>
        <v>#REF!</v>
      </c>
      <c r="E109" s="33" t="e">
        <f t="shared" si="29"/>
        <v>#REF!</v>
      </c>
      <c r="F109" s="33">
        <v>1184</v>
      </c>
      <c r="G109" s="33" t="e">
        <f>+#REF!</f>
        <v>#REF!</v>
      </c>
      <c r="H109" s="70" t="e">
        <f t="shared" si="30"/>
        <v>#REF!</v>
      </c>
      <c r="I109" s="33" t="e">
        <f>+#REF!</f>
        <v>#REF!</v>
      </c>
      <c r="J109" s="33" t="e">
        <f>+#REF!</f>
        <v>#REF!</v>
      </c>
      <c r="K109" s="70" t="e">
        <f t="shared" si="31"/>
        <v>#REF!</v>
      </c>
      <c r="L109" s="33">
        <f>+КЎ!D109</f>
        <v>75</v>
      </c>
      <c r="M109" s="33">
        <f>+КЎ!G109</f>
        <v>0</v>
      </c>
      <c r="N109" s="70">
        <f t="shared" si="32"/>
        <v>0</v>
      </c>
      <c r="O109" s="33">
        <v>8</v>
      </c>
      <c r="P109" s="33">
        <v>7</v>
      </c>
      <c r="Q109" s="33">
        <v>208</v>
      </c>
      <c r="R109" s="1">
        <v>110</v>
      </c>
      <c r="T109" s="19">
        <v>276</v>
      </c>
      <c r="U109" s="88" t="e">
        <f t="shared" si="22"/>
        <v>#REF!</v>
      </c>
      <c r="V109" s="9" t="e">
        <f t="shared" si="23"/>
        <v>#REF!</v>
      </c>
    </row>
    <row r="110" spans="1:22" s="19" customFormat="1" x14ac:dyDescent="0.25">
      <c r="B110" s="31">
        <v>3</v>
      </c>
      <c r="C110" s="32" t="s">
        <v>365</v>
      </c>
      <c r="D110" s="33" t="e">
        <f>+#REF!</f>
        <v>#REF!</v>
      </c>
      <c r="E110" s="33" t="e">
        <f t="shared" si="29"/>
        <v>#REF!</v>
      </c>
      <c r="F110" s="33">
        <v>1493</v>
      </c>
      <c r="G110" s="33" t="e">
        <f>+#REF!</f>
        <v>#REF!</v>
      </c>
      <c r="H110" s="70" t="e">
        <f t="shared" si="30"/>
        <v>#REF!</v>
      </c>
      <c r="I110" s="33" t="e">
        <f>+#REF!</f>
        <v>#REF!</v>
      </c>
      <c r="J110" s="33" t="e">
        <f>+#REF!</f>
        <v>#REF!</v>
      </c>
      <c r="K110" s="70" t="e">
        <f t="shared" si="31"/>
        <v>#REF!</v>
      </c>
      <c r="L110" s="33">
        <f>+КЎ!D110</f>
        <v>136</v>
      </c>
      <c r="M110" s="33">
        <f>+КЎ!G110</f>
        <v>5</v>
      </c>
      <c r="N110" s="70">
        <f t="shared" si="32"/>
        <v>3.6764705882352942E-2</v>
      </c>
      <c r="O110" s="33">
        <v>21</v>
      </c>
      <c r="P110" s="33">
        <v>21</v>
      </c>
      <c r="Q110" s="33">
        <v>426</v>
      </c>
      <c r="R110" s="1">
        <v>150</v>
      </c>
      <c r="T110" s="19">
        <v>301</v>
      </c>
      <c r="U110" s="88" t="e">
        <f t="shared" si="22"/>
        <v>#REF!</v>
      </c>
      <c r="V110" s="9" t="e">
        <f t="shared" si="23"/>
        <v>#REF!</v>
      </c>
    </row>
    <row r="111" spans="1:22" s="19" customFormat="1" x14ac:dyDescent="0.25">
      <c r="B111" s="31">
        <v>4</v>
      </c>
      <c r="C111" s="32" t="s">
        <v>118</v>
      </c>
      <c r="D111" s="33" t="e">
        <f>+#REF!</f>
        <v>#REF!</v>
      </c>
      <c r="E111" s="33" t="e">
        <f t="shared" si="29"/>
        <v>#REF!</v>
      </c>
      <c r="F111" s="33">
        <v>1609</v>
      </c>
      <c r="G111" s="33" t="e">
        <f>+#REF!</f>
        <v>#REF!</v>
      </c>
      <c r="H111" s="70" t="e">
        <f t="shared" si="30"/>
        <v>#REF!</v>
      </c>
      <c r="I111" s="33" t="e">
        <f>+#REF!</f>
        <v>#REF!</v>
      </c>
      <c r="J111" s="33" t="e">
        <f>+#REF!</f>
        <v>#REF!</v>
      </c>
      <c r="K111" s="70" t="e">
        <f t="shared" si="31"/>
        <v>#REF!</v>
      </c>
      <c r="L111" s="33">
        <f>+КЎ!D111</f>
        <v>167</v>
      </c>
      <c r="M111" s="33">
        <f>+КЎ!G111</f>
        <v>6</v>
      </c>
      <c r="N111" s="70">
        <f t="shared" si="32"/>
        <v>3.5928143712574849E-2</v>
      </c>
      <c r="O111" s="33">
        <v>24</v>
      </c>
      <c r="P111" s="33">
        <v>24</v>
      </c>
      <c r="Q111" s="33">
        <v>111</v>
      </c>
      <c r="R111" s="1">
        <v>66</v>
      </c>
      <c r="T111" s="19">
        <v>324</v>
      </c>
      <c r="U111" s="88" t="e">
        <f t="shared" si="22"/>
        <v>#REF!</v>
      </c>
      <c r="V111" s="9" t="e">
        <f t="shared" si="23"/>
        <v>#REF!</v>
      </c>
    </row>
    <row r="112" spans="1:22" s="19" customFormat="1" x14ac:dyDescent="0.25">
      <c r="B112" s="31">
        <v>5</v>
      </c>
      <c r="C112" s="32" t="s">
        <v>119</v>
      </c>
      <c r="D112" s="33" t="e">
        <f>+#REF!</f>
        <v>#REF!</v>
      </c>
      <c r="E112" s="33" t="e">
        <f t="shared" si="29"/>
        <v>#REF!</v>
      </c>
      <c r="F112" s="33">
        <v>1794</v>
      </c>
      <c r="G112" s="33" t="e">
        <f>+#REF!</f>
        <v>#REF!</v>
      </c>
      <c r="H112" s="70" t="e">
        <f t="shared" si="30"/>
        <v>#REF!</v>
      </c>
      <c r="I112" s="33" t="e">
        <f>+#REF!</f>
        <v>#REF!</v>
      </c>
      <c r="J112" s="33" t="e">
        <f>+#REF!</f>
        <v>#REF!</v>
      </c>
      <c r="K112" s="70" t="e">
        <f t="shared" si="31"/>
        <v>#REF!</v>
      </c>
      <c r="L112" s="33">
        <f>+КЎ!D112</f>
        <v>151</v>
      </c>
      <c r="M112" s="33">
        <f>+КЎ!G112</f>
        <v>33</v>
      </c>
      <c r="N112" s="70">
        <f t="shared" si="32"/>
        <v>0.2185430463576159</v>
      </c>
      <c r="O112" s="33">
        <v>32</v>
      </c>
      <c r="P112" s="33">
        <v>32</v>
      </c>
      <c r="Q112" s="33">
        <v>376</v>
      </c>
      <c r="R112" s="1">
        <v>251</v>
      </c>
      <c r="T112" s="19">
        <v>379</v>
      </c>
      <c r="U112" s="88" t="e">
        <f t="shared" si="22"/>
        <v>#REF!</v>
      </c>
      <c r="V112" s="9" t="e">
        <f t="shared" si="23"/>
        <v>#REF!</v>
      </c>
    </row>
    <row r="113" spans="1:22" s="19" customFormat="1" x14ac:dyDescent="0.25">
      <c r="B113" s="31">
        <v>6</v>
      </c>
      <c r="C113" s="32" t="s">
        <v>120</v>
      </c>
      <c r="D113" s="33" t="e">
        <f>+#REF!</f>
        <v>#REF!</v>
      </c>
      <c r="E113" s="33" t="e">
        <f t="shared" si="29"/>
        <v>#REF!</v>
      </c>
      <c r="F113" s="33">
        <v>1834</v>
      </c>
      <c r="G113" s="33" t="e">
        <f>+#REF!</f>
        <v>#REF!</v>
      </c>
      <c r="H113" s="70" t="e">
        <f t="shared" si="30"/>
        <v>#REF!</v>
      </c>
      <c r="I113" s="33" t="e">
        <f>+#REF!</f>
        <v>#REF!</v>
      </c>
      <c r="J113" s="33" t="e">
        <f>+#REF!</f>
        <v>#REF!</v>
      </c>
      <c r="K113" s="70" t="e">
        <f t="shared" si="31"/>
        <v>#REF!</v>
      </c>
      <c r="L113" s="33">
        <f>+КЎ!D113</f>
        <v>215</v>
      </c>
      <c r="M113" s="33">
        <f>+КЎ!G113</f>
        <v>25</v>
      </c>
      <c r="N113" s="70">
        <f t="shared" si="32"/>
        <v>0.11627906976744186</v>
      </c>
      <c r="O113" s="33">
        <v>62</v>
      </c>
      <c r="P113" s="33">
        <v>62</v>
      </c>
      <c r="Q113" s="33">
        <v>295</v>
      </c>
      <c r="R113" s="1">
        <v>123</v>
      </c>
      <c r="T113" s="19">
        <v>374</v>
      </c>
      <c r="U113" s="88" t="e">
        <f t="shared" si="22"/>
        <v>#REF!</v>
      </c>
      <c r="V113" s="9" t="e">
        <f t="shared" si="23"/>
        <v>#REF!</v>
      </c>
    </row>
    <row r="114" spans="1:22" s="19" customFormat="1" x14ac:dyDescent="0.25">
      <c r="B114" s="31">
        <v>7</v>
      </c>
      <c r="C114" s="32" t="s">
        <v>366</v>
      </c>
      <c r="D114" s="33" t="e">
        <f>+#REF!</f>
        <v>#REF!</v>
      </c>
      <c r="E114" s="33" t="e">
        <f t="shared" si="29"/>
        <v>#REF!</v>
      </c>
      <c r="F114" s="33">
        <v>1967</v>
      </c>
      <c r="G114" s="33" t="e">
        <f>+#REF!</f>
        <v>#REF!</v>
      </c>
      <c r="H114" s="70" t="e">
        <f t="shared" si="30"/>
        <v>#REF!</v>
      </c>
      <c r="I114" s="33" t="e">
        <f>+#REF!</f>
        <v>#REF!</v>
      </c>
      <c r="J114" s="33" t="e">
        <f>+#REF!</f>
        <v>#REF!</v>
      </c>
      <c r="K114" s="70" t="e">
        <f t="shared" si="31"/>
        <v>#REF!</v>
      </c>
      <c r="L114" s="33">
        <f>+КЎ!D114</f>
        <v>251</v>
      </c>
      <c r="M114" s="33">
        <f>+КЎ!G114</f>
        <v>8</v>
      </c>
      <c r="N114" s="70">
        <f t="shared" si="32"/>
        <v>3.1872509960159362E-2</v>
      </c>
      <c r="O114" s="33">
        <v>33</v>
      </c>
      <c r="P114" s="33">
        <v>32</v>
      </c>
      <c r="Q114" s="33">
        <v>142</v>
      </c>
      <c r="R114" s="1">
        <v>177</v>
      </c>
      <c r="T114" s="19">
        <v>441</v>
      </c>
      <c r="U114" s="88" t="e">
        <f t="shared" si="22"/>
        <v>#REF!</v>
      </c>
      <c r="V114" s="9" t="e">
        <f t="shared" si="23"/>
        <v>#REF!</v>
      </c>
    </row>
    <row r="115" spans="1:22" s="19" customFormat="1" x14ac:dyDescent="0.25">
      <c r="B115" s="31">
        <v>8</v>
      </c>
      <c r="C115" s="32" t="s">
        <v>367</v>
      </c>
      <c r="D115" s="33" t="e">
        <f>+#REF!</f>
        <v>#REF!</v>
      </c>
      <c r="E115" s="33" t="e">
        <f t="shared" si="29"/>
        <v>#REF!</v>
      </c>
      <c r="F115" s="33">
        <v>1427</v>
      </c>
      <c r="G115" s="33" t="e">
        <f>+#REF!</f>
        <v>#REF!</v>
      </c>
      <c r="H115" s="70" t="e">
        <f t="shared" si="30"/>
        <v>#REF!</v>
      </c>
      <c r="I115" s="33" t="e">
        <f>+#REF!</f>
        <v>#REF!</v>
      </c>
      <c r="J115" s="33" t="e">
        <f>+#REF!</f>
        <v>#REF!</v>
      </c>
      <c r="K115" s="70" t="e">
        <f t="shared" si="31"/>
        <v>#REF!</v>
      </c>
      <c r="L115" s="33">
        <f>+КЎ!D115</f>
        <v>127</v>
      </c>
      <c r="M115" s="33">
        <f>+КЎ!G115</f>
        <v>20</v>
      </c>
      <c r="N115" s="70">
        <f t="shared" si="32"/>
        <v>0.15748031496062992</v>
      </c>
      <c r="O115" s="33">
        <v>56</v>
      </c>
      <c r="P115" s="33">
        <v>56</v>
      </c>
      <c r="Q115" s="33">
        <v>429</v>
      </c>
      <c r="R115" s="1">
        <v>279</v>
      </c>
      <c r="T115" s="19">
        <v>310</v>
      </c>
      <c r="U115" s="88" t="e">
        <f t="shared" si="22"/>
        <v>#REF!</v>
      </c>
      <c r="V115" s="9" t="e">
        <f t="shared" si="23"/>
        <v>#REF!</v>
      </c>
    </row>
    <row r="116" spans="1:22" s="19" customFormat="1" x14ac:dyDescent="0.25">
      <c r="B116" s="31">
        <v>9</v>
      </c>
      <c r="C116" s="32" t="s">
        <v>123</v>
      </c>
      <c r="D116" s="33" t="e">
        <f>+#REF!</f>
        <v>#REF!</v>
      </c>
      <c r="E116" s="33" t="e">
        <f t="shared" si="29"/>
        <v>#REF!</v>
      </c>
      <c r="F116" s="33">
        <v>1487</v>
      </c>
      <c r="G116" s="33" t="e">
        <f>+#REF!</f>
        <v>#REF!</v>
      </c>
      <c r="H116" s="70" t="e">
        <f t="shared" si="30"/>
        <v>#REF!</v>
      </c>
      <c r="I116" s="33" t="e">
        <f>+#REF!</f>
        <v>#REF!</v>
      </c>
      <c r="J116" s="33" t="e">
        <f>+#REF!</f>
        <v>#REF!</v>
      </c>
      <c r="K116" s="70" t="e">
        <f t="shared" si="31"/>
        <v>#REF!</v>
      </c>
      <c r="L116" s="33">
        <f>+КЎ!D116</f>
        <v>201</v>
      </c>
      <c r="M116" s="33">
        <f>+КЎ!G116</f>
        <v>22</v>
      </c>
      <c r="N116" s="70">
        <f t="shared" si="32"/>
        <v>0.10945273631840796</v>
      </c>
      <c r="O116" s="33">
        <v>27</v>
      </c>
      <c r="P116" s="33">
        <v>27</v>
      </c>
      <c r="Q116" s="33">
        <v>316</v>
      </c>
      <c r="R116" s="1">
        <v>2</v>
      </c>
      <c r="T116" s="19">
        <v>300</v>
      </c>
      <c r="U116" s="88" t="e">
        <f t="shared" si="22"/>
        <v>#REF!</v>
      </c>
      <c r="V116" s="9" t="e">
        <f t="shared" si="23"/>
        <v>#REF!</v>
      </c>
    </row>
    <row r="117" spans="1:22" s="19" customFormat="1" x14ac:dyDescent="0.25">
      <c r="B117" s="31">
        <v>10</v>
      </c>
      <c r="C117" s="32" t="s">
        <v>368</v>
      </c>
      <c r="D117" s="33" t="e">
        <f>+#REF!</f>
        <v>#REF!</v>
      </c>
      <c r="E117" s="33" t="e">
        <f t="shared" si="29"/>
        <v>#REF!</v>
      </c>
      <c r="F117" s="33">
        <v>2098</v>
      </c>
      <c r="G117" s="33" t="e">
        <f>+#REF!</f>
        <v>#REF!</v>
      </c>
      <c r="H117" s="70" t="e">
        <f t="shared" si="30"/>
        <v>#REF!</v>
      </c>
      <c r="I117" s="33" t="e">
        <f>+#REF!</f>
        <v>#REF!</v>
      </c>
      <c r="J117" s="33" t="e">
        <f>+#REF!</f>
        <v>#REF!</v>
      </c>
      <c r="K117" s="70" t="e">
        <f t="shared" si="31"/>
        <v>#REF!</v>
      </c>
      <c r="L117" s="33">
        <f>+КЎ!D117</f>
        <v>219</v>
      </c>
      <c r="M117" s="33">
        <f>+КЎ!G117</f>
        <v>22</v>
      </c>
      <c r="N117" s="70">
        <f t="shared" si="32"/>
        <v>0.1004566210045662</v>
      </c>
      <c r="O117" s="33">
        <v>56</v>
      </c>
      <c r="P117" s="33">
        <v>56</v>
      </c>
      <c r="Q117" s="33">
        <v>154</v>
      </c>
      <c r="R117" s="1">
        <v>47</v>
      </c>
      <c r="T117" s="19">
        <v>416</v>
      </c>
      <c r="U117" s="88" t="e">
        <f t="shared" si="22"/>
        <v>#REF!</v>
      </c>
      <c r="V117" s="9" t="e">
        <f t="shared" si="23"/>
        <v>#REF!</v>
      </c>
    </row>
    <row r="118" spans="1:22" s="19" customFormat="1" x14ac:dyDescent="0.25">
      <c r="B118" s="31">
        <v>11</v>
      </c>
      <c r="C118" s="32" t="s">
        <v>125</v>
      </c>
      <c r="D118" s="33" t="e">
        <f>+#REF!</f>
        <v>#REF!</v>
      </c>
      <c r="E118" s="33" t="e">
        <f t="shared" si="29"/>
        <v>#REF!</v>
      </c>
      <c r="F118" s="33">
        <v>1663</v>
      </c>
      <c r="G118" s="33" t="e">
        <f>+#REF!</f>
        <v>#REF!</v>
      </c>
      <c r="H118" s="70" t="e">
        <f t="shared" si="30"/>
        <v>#REF!</v>
      </c>
      <c r="I118" s="33" t="e">
        <f>+#REF!</f>
        <v>#REF!</v>
      </c>
      <c r="J118" s="33" t="e">
        <f>+#REF!</f>
        <v>#REF!</v>
      </c>
      <c r="K118" s="70" t="e">
        <f t="shared" si="31"/>
        <v>#REF!</v>
      </c>
      <c r="L118" s="33">
        <f>+КЎ!D118</f>
        <v>134</v>
      </c>
      <c r="M118" s="33">
        <f>+КЎ!G118</f>
        <v>27</v>
      </c>
      <c r="N118" s="70">
        <f t="shared" si="32"/>
        <v>0.20149253731343283</v>
      </c>
      <c r="O118" s="33">
        <v>40</v>
      </c>
      <c r="P118" s="33">
        <v>40</v>
      </c>
      <c r="Q118" s="33">
        <v>602</v>
      </c>
      <c r="R118" s="1">
        <v>274</v>
      </c>
      <c r="T118" s="19">
        <v>371</v>
      </c>
      <c r="U118" s="88" t="e">
        <f t="shared" si="22"/>
        <v>#REF!</v>
      </c>
      <c r="V118" s="9" t="e">
        <f t="shared" si="23"/>
        <v>#REF!</v>
      </c>
    </row>
    <row r="119" spans="1:22" s="19" customFormat="1" x14ac:dyDescent="0.25">
      <c r="B119" s="31">
        <v>12</v>
      </c>
      <c r="C119" s="32" t="s">
        <v>369</v>
      </c>
      <c r="D119" s="33" t="e">
        <f>+#REF!</f>
        <v>#REF!</v>
      </c>
      <c r="E119" s="33" t="e">
        <f t="shared" si="29"/>
        <v>#REF!</v>
      </c>
      <c r="F119" s="33">
        <v>2602</v>
      </c>
      <c r="G119" s="33" t="e">
        <f>+#REF!</f>
        <v>#REF!</v>
      </c>
      <c r="H119" s="70" t="e">
        <f t="shared" si="30"/>
        <v>#REF!</v>
      </c>
      <c r="I119" s="33" t="e">
        <f>+#REF!</f>
        <v>#REF!</v>
      </c>
      <c r="J119" s="33" t="e">
        <f>+#REF!</f>
        <v>#REF!</v>
      </c>
      <c r="K119" s="70" t="e">
        <f t="shared" si="31"/>
        <v>#REF!</v>
      </c>
      <c r="L119" s="33">
        <f>+КЎ!D119</f>
        <v>311</v>
      </c>
      <c r="M119" s="33">
        <f>+КЎ!G119</f>
        <v>15</v>
      </c>
      <c r="N119" s="70">
        <f t="shared" si="32"/>
        <v>4.8231511254019289E-2</v>
      </c>
      <c r="O119" s="33">
        <v>32</v>
      </c>
      <c r="P119" s="33">
        <v>32</v>
      </c>
      <c r="Q119" s="33">
        <v>164</v>
      </c>
      <c r="R119" s="1">
        <v>222</v>
      </c>
      <c r="T119" s="19">
        <v>512</v>
      </c>
      <c r="U119" s="88" t="e">
        <f t="shared" si="22"/>
        <v>#REF!</v>
      </c>
      <c r="V119" s="9" t="e">
        <f t="shared" si="23"/>
        <v>#REF!</v>
      </c>
    </row>
    <row r="120" spans="1:22" s="19" customFormat="1" x14ac:dyDescent="0.25">
      <c r="B120" s="31">
        <v>13</v>
      </c>
      <c r="C120" s="32" t="s">
        <v>370</v>
      </c>
      <c r="D120" s="33" t="e">
        <f>+#REF!</f>
        <v>#REF!</v>
      </c>
      <c r="E120" s="33" t="e">
        <f t="shared" si="29"/>
        <v>#REF!</v>
      </c>
      <c r="F120" s="33">
        <v>2133</v>
      </c>
      <c r="G120" s="33" t="e">
        <f>+#REF!</f>
        <v>#REF!</v>
      </c>
      <c r="H120" s="70" t="e">
        <f t="shared" si="30"/>
        <v>#REF!</v>
      </c>
      <c r="I120" s="33" t="e">
        <f>+#REF!</f>
        <v>#REF!</v>
      </c>
      <c r="J120" s="33" t="e">
        <f>+#REF!</f>
        <v>#REF!</v>
      </c>
      <c r="K120" s="70" t="e">
        <f t="shared" si="31"/>
        <v>#REF!</v>
      </c>
      <c r="L120" s="33">
        <f>+КЎ!D120</f>
        <v>230</v>
      </c>
      <c r="M120" s="33">
        <f>+КЎ!G120</f>
        <v>5</v>
      </c>
      <c r="N120" s="70">
        <f t="shared" si="32"/>
        <v>2.1739130434782608E-2</v>
      </c>
      <c r="O120" s="33">
        <v>29</v>
      </c>
      <c r="P120" s="33">
        <v>29</v>
      </c>
      <c r="Q120" s="33">
        <v>132</v>
      </c>
      <c r="R120" s="1">
        <v>162</v>
      </c>
      <c r="T120" s="19">
        <v>452</v>
      </c>
      <c r="U120" s="88" t="e">
        <f t="shared" si="22"/>
        <v>#REF!</v>
      </c>
      <c r="V120" s="9" t="e">
        <f t="shared" si="23"/>
        <v>#REF!</v>
      </c>
    </row>
    <row r="121" spans="1:22" s="19" customFormat="1" x14ac:dyDescent="0.25">
      <c r="B121" s="31">
        <v>14</v>
      </c>
      <c r="C121" s="32" t="s">
        <v>128</v>
      </c>
      <c r="D121" s="33" t="e">
        <f>+#REF!</f>
        <v>#REF!</v>
      </c>
      <c r="E121" s="33" t="e">
        <f t="shared" si="29"/>
        <v>#REF!</v>
      </c>
      <c r="F121" s="33">
        <v>1370</v>
      </c>
      <c r="G121" s="33" t="e">
        <f>+#REF!</f>
        <v>#REF!</v>
      </c>
      <c r="H121" s="70" t="e">
        <f t="shared" si="30"/>
        <v>#REF!</v>
      </c>
      <c r="I121" s="33" t="e">
        <f>+#REF!</f>
        <v>#REF!</v>
      </c>
      <c r="J121" s="33" t="e">
        <f>+#REF!</f>
        <v>#REF!</v>
      </c>
      <c r="K121" s="70" t="e">
        <f t="shared" si="31"/>
        <v>#REF!</v>
      </c>
      <c r="L121" s="33">
        <f>+КЎ!D121</f>
        <v>125</v>
      </c>
      <c r="M121" s="33">
        <f>+КЎ!G121</f>
        <v>29</v>
      </c>
      <c r="N121" s="70">
        <f t="shared" si="32"/>
        <v>0.23200000000000001</v>
      </c>
      <c r="O121" s="33">
        <v>22</v>
      </c>
      <c r="P121" s="33">
        <v>22</v>
      </c>
      <c r="Q121" s="33">
        <v>173</v>
      </c>
      <c r="R121" s="1">
        <v>83</v>
      </c>
      <c r="T121" s="19">
        <v>278</v>
      </c>
      <c r="U121" s="88" t="e">
        <f t="shared" si="22"/>
        <v>#REF!</v>
      </c>
      <c r="V121" s="9" t="e">
        <f t="shared" si="23"/>
        <v>#REF!</v>
      </c>
    </row>
    <row r="122" spans="1:22" s="19" customFormat="1" x14ac:dyDescent="0.25">
      <c r="B122" s="31">
        <v>15</v>
      </c>
      <c r="C122" s="32" t="s">
        <v>129</v>
      </c>
      <c r="D122" s="33" t="e">
        <f>+#REF!</f>
        <v>#REF!</v>
      </c>
      <c r="E122" s="33" t="e">
        <f t="shared" si="29"/>
        <v>#REF!</v>
      </c>
      <c r="F122" s="33">
        <v>2219</v>
      </c>
      <c r="G122" s="33" t="e">
        <f>+#REF!</f>
        <v>#REF!</v>
      </c>
      <c r="H122" s="70" t="e">
        <f t="shared" si="30"/>
        <v>#REF!</v>
      </c>
      <c r="I122" s="33" t="e">
        <f>+#REF!</f>
        <v>#REF!</v>
      </c>
      <c r="J122" s="33" t="e">
        <f>+#REF!</f>
        <v>#REF!</v>
      </c>
      <c r="K122" s="70" t="e">
        <f t="shared" si="31"/>
        <v>#REF!</v>
      </c>
      <c r="L122" s="33">
        <f>+КЎ!D122</f>
        <v>449</v>
      </c>
      <c r="M122" s="33">
        <f>+КЎ!G122</f>
        <v>28</v>
      </c>
      <c r="N122" s="70">
        <f t="shared" si="32"/>
        <v>6.2360801781737196E-2</v>
      </c>
      <c r="O122" s="33">
        <v>35</v>
      </c>
      <c r="P122" s="33">
        <v>35</v>
      </c>
      <c r="Q122" s="33">
        <v>237</v>
      </c>
      <c r="R122" s="1">
        <v>99</v>
      </c>
      <c r="T122" s="19">
        <v>439</v>
      </c>
      <c r="U122" s="88" t="e">
        <f t="shared" si="22"/>
        <v>#REF!</v>
      </c>
      <c r="V122" s="9" t="e">
        <f t="shared" si="23"/>
        <v>#REF!</v>
      </c>
    </row>
    <row r="123" spans="1:22" s="19" customFormat="1" x14ac:dyDescent="0.25">
      <c r="B123" s="31">
        <v>16</v>
      </c>
      <c r="C123" s="32" t="s">
        <v>371</v>
      </c>
      <c r="D123" s="33" t="e">
        <f>+#REF!</f>
        <v>#REF!</v>
      </c>
      <c r="E123" s="33" t="e">
        <f t="shared" si="29"/>
        <v>#REF!</v>
      </c>
      <c r="F123" s="33">
        <v>1698</v>
      </c>
      <c r="G123" s="33" t="e">
        <f>+#REF!</f>
        <v>#REF!</v>
      </c>
      <c r="H123" s="70" t="e">
        <f t="shared" si="30"/>
        <v>#REF!</v>
      </c>
      <c r="I123" s="33" t="e">
        <f>+#REF!</f>
        <v>#REF!</v>
      </c>
      <c r="J123" s="33" t="e">
        <f>+#REF!</f>
        <v>#REF!</v>
      </c>
      <c r="K123" s="70" t="e">
        <f t="shared" si="31"/>
        <v>#REF!</v>
      </c>
      <c r="L123" s="33">
        <f>+КЎ!D123</f>
        <v>161</v>
      </c>
      <c r="M123" s="33">
        <f>+КЎ!G123</f>
        <v>10</v>
      </c>
      <c r="N123" s="70">
        <f t="shared" si="32"/>
        <v>6.2111801242236024E-2</v>
      </c>
      <c r="O123" s="33">
        <v>30</v>
      </c>
      <c r="P123" s="33">
        <v>30</v>
      </c>
      <c r="Q123" s="33">
        <v>90</v>
      </c>
      <c r="R123" s="1">
        <v>80</v>
      </c>
      <c r="T123" s="19">
        <v>348</v>
      </c>
      <c r="U123" s="88" t="e">
        <f t="shared" si="22"/>
        <v>#REF!</v>
      </c>
      <c r="V123" s="9" t="e">
        <f t="shared" si="23"/>
        <v>#REF!</v>
      </c>
    </row>
    <row r="124" spans="1:22" s="17" customFormat="1" ht="60" customHeight="1" x14ac:dyDescent="0.25">
      <c r="A124" s="10">
        <v>1</v>
      </c>
      <c r="B124" s="11">
        <v>8</v>
      </c>
      <c r="C124" s="4" t="s">
        <v>372</v>
      </c>
      <c r="D124" s="18" t="e">
        <f>SUM(D108:D123)</f>
        <v>#REF!</v>
      </c>
      <c r="E124" s="18" t="e">
        <f>SUM(E108:E123)</f>
        <v>#REF!</v>
      </c>
      <c r="F124" s="18">
        <f>SUM(F108:F123)</f>
        <v>30621</v>
      </c>
      <c r="G124" s="18" t="e">
        <f>SUM(G108:G123)</f>
        <v>#REF!</v>
      </c>
      <c r="H124" s="13" t="e">
        <f>+G124/F124</f>
        <v>#REF!</v>
      </c>
      <c r="I124" s="18" t="e">
        <f>SUM(I108:I123)</f>
        <v>#REF!</v>
      </c>
      <c r="J124" s="18" t="e">
        <f>SUM(J108:J123)</f>
        <v>#REF!</v>
      </c>
      <c r="K124" s="13" t="e">
        <f>+J124/I124</f>
        <v>#REF!</v>
      </c>
      <c r="L124" s="18">
        <f>SUM(L108:L123)</f>
        <v>3440</v>
      </c>
      <c r="M124" s="18">
        <f>SUM(M108:M123)</f>
        <v>296</v>
      </c>
      <c r="N124" s="13">
        <f>+M124/L124</f>
        <v>8.6046511627906982E-2</v>
      </c>
      <c r="O124" s="18">
        <v>581</v>
      </c>
      <c r="P124" s="18">
        <v>579</v>
      </c>
      <c r="Q124" s="18">
        <v>4229</v>
      </c>
      <c r="R124" s="18">
        <f>SUM(R108:R123)</f>
        <v>2383</v>
      </c>
      <c r="T124" s="17">
        <v>6362</v>
      </c>
      <c r="U124" s="88" t="e">
        <f t="shared" si="22"/>
        <v>#REF!</v>
      </c>
      <c r="V124" s="9" t="e">
        <f t="shared" si="23"/>
        <v>#REF!</v>
      </c>
    </row>
    <row r="125" spans="1:22" s="9" customFormat="1" x14ac:dyDescent="0.25">
      <c r="B125" s="31">
        <v>1</v>
      </c>
      <c r="C125" s="32" t="s">
        <v>292</v>
      </c>
      <c r="D125" s="33" t="e">
        <f>+#REF!</f>
        <v>#REF!</v>
      </c>
      <c r="E125" s="33" t="e">
        <f t="shared" ref="E125:E138" si="33">+G125+J125</f>
        <v>#REF!</v>
      </c>
      <c r="F125" s="33">
        <v>998</v>
      </c>
      <c r="G125" s="33" t="e">
        <f>+#REF!</f>
        <v>#REF!</v>
      </c>
      <c r="H125" s="70" t="e">
        <f>+G125/F125</f>
        <v>#REF!</v>
      </c>
      <c r="I125" s="33" t="e">
        <f>+#REF!</f>
        <v>#REF!</v>
      </c>
      <c r="J125" s="33" t="e">
        <f>+#REF!</f>
        <v>#REF!</v>
      </c>
      <c r="K125" s="70" t="e">
        <f t="shared" ref="K125:K138" si="34">+J125/I125</f>
        <v>#REF!</v>
      </c>
      <c r="L125" s="33">
        <f>+КЎ!D125</f>
        <v>143</v>
      </c>
      <c r="M125" s="33">
        <f>+КЎ!G125</f>
        <v>19</v>
      </c>
      <c r="N125" s="70">
        <f t="shared" ref="N125:N138" si="35">+M125/L125</f>
        <v>0.13286713286713286</v>
      </c>
      <c r="O125" s="33">
        <v>42</v>
      </c>
      <c r="P125" s="33">
        <v>27</v>
      </c>
      <c r="Q125" s="33">
        <v>344</v>
      </c>
      <c r="R125" s="33">
        <v>54</v>
      </c>
      <c r="T125" s="9">
        <v>150</v>
      </c>
      <c r="U125" s="88" t="e">
        <f t="shared" si="22"/>
        <v>#REF!</v>
      </c>
      <c r="V125" s="9" t="e">
        <f t="shared" si="23"/>
        <v>#REF!</v>
      </c>
    </row>
    <row r="126" spans="1:22" s="9" customFormat="1" x14ac:dyDescent="0.25">
      <c r="B126" s="31">
        <v>2</v>
      </c>
      <c r="C126" s="32" t="s">
        <v>293</v>
      </c>
      <c r="D126" s="33" t="e">
        <f>+#REF!</f>
        <v>#REF!</v>
      </c>
      <c r="E126" s="33" t="e">
        <f t="shared" si="33"/>
        <v>#REF!</v>
      </c>
      <c r="F126" s="33">
        <v>760</v>
      </c>
      <c r="G126" s="33" t="e">
        <f>+#REF!</f>
        <v>#REF!</v>
      </c>
      <c r="H126" s="70" t="e">
        <f t="shared" ref="H126:H138" si="36">+G126/F126</f>
        <v>#REF!</v>
      </c>
      <c r="I126" s="33" t="e">
        <f>+#REF!</f>
        <v>#REF!</v>
      </c>
      <c r="J126" s="33" t="e">
        <f>+#REF!</f>
        <v>#REF!</v>
      </c>
      <c r="K126" s="70" t="e">
        <f t="shared" si="34"/>
        <v>#REF!</v>
      </c>
      <c r="L126" s="33">
        <f>+КЎ!D126</f>
        <v>128</v>
      </c>
      <c r="M126" s="33">
        <f>+КЎ!G126</f>
        <v>50</v>
      </c>
      <c r="N126" s="70">
        <f t="shared" si="35"/>
        <v>0.390625</v>
      </c>
      <c r="O126" s="33">
        <v>59</v>
      </c>
      <c r="P126" s="33">
        <v>6</v>
      </c>
      <c r="Q126" s="33">
        <v>327</v>
      </c>
      <c r="R126" s="33">
        <v>55</v>
      </c>
      <c r="T126" s="9">
        <v>114</v>
      </c>
      <c r="U126" s="88" t="e">
        <f t="shared" si="22"/>
        <v>#REF!</v>
      </c>
      <c r="V126" s="9" t="e">
        <f t="shared" si="23"/>
        <v>#REF!</v>
      </c>
    </row>
    <row r="127" spans="1:22" s="9" customFormat="1" x14ac:dyDescent="0.25">
      <c r="B127" s="31">
        <v>3</v>
      </c>
      <c r="C127" s="32" t="s">
        <v>294</v>
      </c>
      <c r="D127" s="33" t="e">
        <f>+#REF!</f>
        <v>#REF!</v>
      </c>
      <c r="E127" s="33" t="e">
        <f t="shared" si="33"/>
        <v>#REF!</v>
      </c>
      <c r="F127" s="33">
        <v>699</v>
      </c>
      <c r="G127" s="33" t="e">
        <f>+#REF!</f>
        <v>#REF!</v>
      </c>
      <c r="H127" s="70" t="e">
        <f t="shared" si="36"/>
        <v>#REF!</v>
      </c>
      <c r="I127" s="33" t="e">
        <f>+#REF!</f>
        <v>#REF!</v>
      </c>
      <c r="J127" s="33" t="e">
        <f>+#REF!</f>
        <v>#REF!</v>
      </c>
      <c r="K127" s="70" t="e">
        <f t="shared" si="34"/>
        <v>#REF!</v>
      </c>
      <c r="L127" s="33">
        <f>+КЎ!D127</f>
        <v>146</v>
      </c>
      <c r="M127" s="33">
        <f>+КЎ!G127</f>
        <v>23</v>
      </c>
      <c r="N127" s="70">
        <f t="shared" si="35"/>
        <v>0.15753424657534246</v>
      </c>
      <c r="O127" s="33">
        <v>31</v>
      </c>
      <c r="P127" s="33">
        <v>11</v>
      </c>
      <c r="Q127" s="33">
        <v>288</v>
      </c>
      <c r="R127" s="33">
        <v>38</v>
      </c>
      <c r="T127" s="9">
        <v>105</v>
      </c>
      <c r="U127" s="88" t="e">
        <f t="shared" si="22"/>
        <v>#REF!</v>
      </c>
      <c r="V127" s="9" t="e">
        <f t="shared" si="23"/>
        <v>#REF!</v>
      </c>
    </row>
    <row r="128" spans="1:22" s="9" customFormat="1" x14ac:dyDescent="0.25">
      <c r="B128" s="31">
        <v>4</v>
      </c>
      <c r="C128" s="32" t="s">
        <v>295</v>
      </c>
      <c r="D128" s="33" t="e">
        <f>+#REF!</f>
        <v>#REF!</v>
      </c>
      <c r="E128" s="33" t="e">
        <f t="shared" si="33"/>
        <v>#REF!</v>
      </c>
      <c r="F128" s="33">
        <v>2340</v>
      </c>
      <c r="G128" s="33" t="e">
        <f>+#REF!</f>
        <v>#REF!</v>
      </c>
      <c r="H128" s="70" t="e">
        <f t="shared" si="36"/>
        <v>#REF!</v>
      </c>
      <c r="I128" s="33" t="e">
        <f>+#REF!</f>
        <v>#REF!</v>
      </c>
      <c r="J128" s="33" t="e">
        <f>+#REF!</f>
        <v>#REF!</v>
      </c>
      <c r="K128" s="70" t="e">
        <f t="shared" si="34"/>
        <v>#REF!</v>
      </c>
      <c r="L128" s="33">
        <f>+КЎ!D128</f>
        <v>227</v>
      </c>
      <c r="M128" s="33">
        <f>+КЎ!G128</f>
        <v>86</v>
      </c>
      <c r="N128" s="70">
        <f t="shared" si="35"/>
        <v>0.3788546255506608</v>
      </c>
      <c r="O128" s="33">
        <v>88</v>
      </c>
      <c r="P128" s="33">
        <v>9</v>
      </c>
      <c r="Q128" s="33">
        <v>446</v>
      </c>
      <c r="R128" s="33">
        <v>97</v>
      </c>
      <c r="T128" s="9">
        <v>351</v>
      </c>
      <c r="U128" s="88" t="e">
        <f t="shared" si="22"/>
        <v>#REF!</v>
      </c>
      <c r="V128" s="9" t="e">
        <f t="shared" si="23"/>
        <v>#REF!</v>
      </c>
    </row>
    <row r="129" spans="1:22" s="9" customFormat="1" x14ac:dyDescent="0.25">
      <c r="B129" s="31">
        <v>5</v>
      </c>
      <c r="C129" s="32" t="s">
        <v>296</v>
      </c>
      <c r="D129" s="33" t="e">
        <f>+#REF!</f>
        <v>#REF!</v>
      </c>
      <c r="E129" s="33" t="e">
        <f t="shared" si="33"/>
        <v>#REF!</v>
      </c>
      <c r="F129" s="33">
        <v>1201</v>
      </c>
      <c r="G129" s="33" t="e">
        <f>+#REF!</f>
        <v>#REF!</v>
      </c>
      <c r="H129" s="70" t="e">
        <f t="shared" si="36"/>
        <v>#REF!</v>
      </c>
      <c r="I129" s="33" t="e">
        <f>+#REF!</f>
        <v>#REF!</v>
      </c>
      <c r="J129" s="33" t="e">
        <f>+#REF!</f>
        <v>#REF!</v>
      </c>
      <c r="K129" s="70" t="e">
        <f t="shared" si="34"/>
        <v>#REF!</v>
      </c>
      <c r="L129" s="33">
        <f>+КЎ!D129</f>
        <v>155</v>
      </c>
      <c r="M129" s="33">
        <f>+КЎ!G129</f>
        <v>22</v>
      </c>
      <c r="N129" s="70">
        <f t="shared" si="35"/>
        <v>0.14193548387096774</v>
      </c>
      <c r="O129" s="33">
        <v>34</v>
      </c>
      <c r="P129" s="33">
        <v>17</v>
      </c>
      <c r="Q129" s="33">
        <v>435</v>
      </c>
      <c r="R129" s="33">
        <v>36</v>
      </c>
      <c r="T129" s="9">
        <v>180</v>
      </c>
      <c r="U129" s="88" t="e">
        <f t="shared" si="22"/>
        <v>#REF!</v>
      </c>
      <c r="V129" s="9" t="e">
        <f t="shared" si="23"/>
        <v>#REF!</v>
      </c>
    </row>
    <row r="130" spans="1:22" s="9" customFormat="1" x14ac:dyDescent="0.25">
      <c r="B130" s="31">
        <v>6</v>
      </c>
      <c r="C130" s="32" t="s">
        <v>297</v>
      </c>
      <c r="D130" s="33" t="e">
        <f>+#REF!</f>
        <v>#REF!</v>
      </c>
      <c r="E130" s="33" t="e">
        <f t="shared" si="33"/>
        <v>#REF!</v>
      </c>
      <c r="F130" s="33">
        <v>1025</v>
      </c>
      <c r="G130" s="33" t="e">
        <f>+#REF!</f>
        <v>#REF!</v>
      </c>
      <c r="H130" s="70" t="e">
        <f t="shared" si="36"/>
        <v>#REF!</v>
      </c>
      <c r="I130" s="33" t="e">
        <f>+#REF!</f>
        <v>#REF!</v>
      </c>
      <c r="J130" s="33" t="e">
        <f>+#REF!</f>
        <v>#REF!</v>
      </c>
      <c r="K130" s="70" t="e">
        <f t="shared" si="34"/>
        <v>#REF!</v>
      </c>
      <c r="L130" s="33">
        <f>+КЎ!D130</f>
        <v>152</v>
      </c>
      <c r="M130" s="33">
        <f>+КЎ!G130</f>
        <v>26</v>
      </c>
      <c r="N130" s="70">
        <f t="shared" si="35"/>
        <v>0.17105263157894737</v>
      </c>
      <c r="O130" s="33">
        <v>32</v>
      </c>
      <c r="P130" s="33">
        <v>6</v>
      </c>
      <c r="Q130" s="33">
        <v>76</v>
      </c>
      <c r="R130" s="33">
        <v>34</v>
      </c>
      <c r="T130" s="9">
        <v>154</v>
      </c>
      <c r="U130" s="88" t="e">
        <f t="shared" si="22"/>
        <v>#REF!</v>
      </c>
      <c r="V130" s="9" t="e">
        <f t="shared" si="23"/>
        <v>#REF!</v>
      </c>
    </row>
    <row r="131" spans="1:22" s="9" customFormat="1" x14ac:dyDescent="0.25">
      <c r="B131" s="31">
        <v>7</v>
      </c>
      <c r="C131" s="32" t="s">
        <v>298</v>
      </c>
      <c r="D131" s="33" t="e">
        <f>+#REF!</f>
        <v>#REF!</v>
      </c>
      <c r="E131" s="33" t="e">
        <f t="shared" si="33"/>
        <v>#REF!</v>
      </c>
      <c r="F131" s="33">
        <v>1272</v>
      </c>
      <c r="G131" s="33" t="e">
        <f>+#REF!</f>
        <v>#REF!</v>
      </c>
      <c r="H131" s="70" t="e">
        <f t="shared" si="36"/>
        <v>#REF!</v>
      </c>
      <c r="I131" s="33" t="e">
        <f>+#REF!</f>
        <v>#REF!</v>
      </c>
      <c r="J131" s="33" t="e">
        <f>+#REF!</f>
        <v>#REF!</v>
      </c>
      <c r="K131" s="70" t="e">
        <f t="shared" si="34"/>
        <v>#REF!</v>
      </c>
      <c r="L131" s="33">
        <f>+КЎ!D131</f>
        <v>146</v>
      </c>
      <c r="M131" s="33">
        <f>+КЎ!G131</f>
        <v>33</v>
      </c>
      <c r="N131" s="70">
        <f t="shared" si="35"/>
        <v>0.22602739726027396</v>
      </c>
      <c r="O131" s="33">
        <v>43</v>
      </c>
      <c r="P131" s="33">
        <v>10</v>
      </c>
      <c r="Q131" s="33">
        <v>292</v>
      </c>
      <c r="R131" s="33">
        <v>38</v>
      </c>
      <c r="T131" s="9">
        <v>191</v>
      </c>
      <c r="U131" s="88" t="e">
        <f t="shared" si="22"/>
        <v>#REF!</v>
      </c>
      <c r="V131" s="9" t="e">
        <f t="shared" si="23"/>
        <v>#REF!</v>
      </c>
    </row>
    <row r="132" spans="1:22" s="9" customFormat="1" x14ac:dyDescent="0.25">
      <c r="B132" s="31">
        <v>8</v>
      </c>
      <c r="C132" s="32" t="s">
        <v>299</v>
      </c>
      <c r="D132" s="33" t="e">
        <f>+#REF!</f>
        <v>#REF!</v>
      </c>
      <c r="E132" s="33" t="e">
        <f t="shared" si="33"/>
        <v>#REF!</v>
      </c>
      <c r="F132" s="33">
        <v>862</v>
      </c>
      <c r="G132" s="33" t="e">
        <f>+#REF!</f>
        <v>#REF!</v>
      </c>
      <c r="H132" s="70" t="e">
        <f t="shared" si="36"/>
        <v>#REF!</v>
      </c>
      <c r="I132" s="33" t="e">
        <f>+#REF!</f>
        <v>#REF!</v>
      </c>
      <c r="J132" s="33" t="e">
        <f>+#REF!</f>
        <v>#REF!</v>
      </c>
      <c r="K132" s="70" t="e">
        <f t="shared" si="34"/>
        <v>#REF!</v>
      </c>
      <c r="L132" s="33">
        <f>+КЎ!D132</f>
        <v>114</v>
      </c>
      <c r="M132" s="33">
        <f>+КЎ!G132</f>
        <v>25</v>
      </c>
      <c r="N132" s="70">
        <f t="shared" si="35"/>
        <v>0.21929824561403508</v>
      </c>
      <c r="O132" s="33">
        <v>37</v>
      </c>
      <c r="P132" s="33">
        <v>17</v>
      </c>
      <c r="Q132" s="33">
        <v>267</v>
      </c>
      <c r="R132" s="33">
        <v>42</v>
      </c>
      <c r="T132" s="9">
        <v>129</v>
      </c>
      <c r="U132" s="88" t="e">
        <f t="shared" si="22"/>
        <v>#REF!</v>
      </c>
      <c r="V132" s="9" t="e">
        <f t="shared" si="23"/>
        <v>#REF!</v>
      </c>
    </row>
    <row r="133" spans="1:22" s="9" customFormat="1" x14ac:dyDescent="0.25">
      <c r="B133" s="31">
        <v>9</v>
      </c>
      <c r="C133" s="32" t="s">
        <v>300</v>
      </c>
      <c r="D133" s="33" t="e">
        <f>+#REF!</f>
        <v>#REF!</v>
      </c>
      <c r="E133" s="33" t="e">
        <f t="shared" si="33"/>
        <v>#REF!</v>
      </c>
      <c r="F133" s="33">
        <v>986</v>
      </c>
      <c r="G133" s="33" t="e">
        <f>+#REF!</f>
        <v>#REF!</v>
      </c>
      <c r="H133" s="70" t="e">
        <f t="shared" si="36"/>
        <v>#REF!</v>
      </c>
      <c r="I133" s="33" t="e">
        <f>+#REF!</f>
        <v>#REF!</v>
      </c>
      <c r="J133" s="33" t="e">
        <f>+#REF!</f>
        <v>#REF!</v>
      </c>
      <c r="K133" s="70" t="e">
        <f t="shared" si="34"/>
        <v>#REF!</v>
      </c>
      <c r="L133" s="33">
        <f>+КЎ!D133</f>
        <v>168</v>
      </c>
      <c r="M133" s="33">
        <f>+КЎ!G133</f>
        <v>37</v>
      </c>
      <c r="N133" s="70">
        <f t="shared" si="35"/>
        <v>0.22023809523809523</v>
      </c>
      <c r="O133" s="33">
        <v>40</v>
      </c>
      <c r="P133" s="33">
        <v>5</v>
      </c>
      <c r="Q133" s="33">
        <v>171</v>
      </c>
      <c r="R133" s="33">
        <v>40</v>
      </c>
      <c r="T133" s="9">
        <v>148</v>
      </c>
      <c r="U133" s="88" t="e">
        <f t="shared" si="22"/>
        <v>#REF!</v>
      </c>
      <c r="V133" s="9" t="e">
        <f t="shared" si="23"/>
        <v>#REF!</v>
      </c>
    </row>
    <row r="134" spans="1:22" s="9" customFormat="1" x14ac:dyDescent="0.25">
      <c r="B134" s="31">
        <v>10</v>
      </c>
      <c r="C134" s="32" t="s">
        <v>301</v>
      </c>
      <c r="D134" s="33" t="e">
        <f>+#REF!</f>
        <v>#REF!</v>
      </c>
      <c r="E134" s="33" t="e">
        <f t="shared" si="33"/>
        <v>#REF!</v>
      </c>
      <c r="F134" s="33">
        <v>1203</v>
      </c>
      <c r="G134" s="33" t="e">
        <f>+#REF!</f>
        <v>#REF!</v>
      </c>
      <c r="H134" s="70" t="e">
        <f t="shared" si="36"/>
        <v>#REF!</v>
      </c>
      <c r="I134" s="33" t="e">
        <f>+#REF!</f>
        <v>#REF!</v>
      </c>
      <c r="J134" s="33" t="e">
        <f>+#REF!</f>
        <v>#REF!</v>
      </c>
      <c r="K134" s="70" t="e">
        <f t="shared" si="34"/>
        <v>#REF!</v>
      </c>
      <c r="L134" s="33">
        <f>+КЎ!D134</f>
        <v>168</v>
      </c>
      <c r="M134" s="33">
        <f>+КЎ!G134</f>
        <v>84</v>
      </c>
      <c r="N134" s="70">
        <f t="shared" si="35"/>
        <v>0.5</v>
      </c>
      <c r="O134" s="33">
        <v>94</v>
      </c>
      <c r="P134" s="33">
        <v>10</v>
      </c>
      <c r="Q134" s="33">
        <v>311</v>
      </c>
      <c r="R134" s="33">
        <v>106</v>
      </c>
      <c r="T134" s="9">
        <v>180</v>
      </c>
      <c r="U134" s="88" t="e">
        <f t="shared" si="22"/>
        <v>#REF!</v>
      </c>
      <c r="V134" s="9" t="e">
        <f t="shared" si="23"/>
        <v>#REF!</v>
      </c>
    </row>
    <row r="135" spans="1:22" s="9" customFormat="1" x14ac:dyDescent="0.25">
      <c r="B135" s="31">
        <v>11</v>
      </c>
      <c r="C135" s="32" t="s">
        <v>302</v>
      </c>
      <c r="D135" s="33" t="e">
        <f>+#REF!</f>
        <v>#REF!</v>
      </c>
      <c r="E135" s="33" t="e">
        <f t="shared" si="33"/>
        <v>#REF!</v>
      </c>
      <c r="F135" s="33">
        <v>616</v>
      </c>
      <c r="G135" s="33" t="e">
        <f>+#REF!</f>
        <v>#REF!</v>
      </c>
      <c r="H135" s="70" t="e">
        <f t="shared" si="36"/>
        <v>#REF!</v>
      </c>
      <c r="I135" s="33" t="e">
        <f>+#REF!</f>
        <v>#REF!</v>
      </c>
      <c r="J135" s="33" t="e">
        <f>+#REF!</f>
        <v>#REF!</v>
      </c>
      <c r="K135" s="70" t="e">
        <f t="shared" si="34"/>
        <v>#REF!</v>
      </c>
      <c r="L135" s="33">
        <f>+КЎ!D135</f>
        <v>124</v>
      </c>
      <c r="M135" s="33">
        <f>+КЎ!G135</f>
        <v>27</v>
      </c>
      <c r="N135" s="70">
        <f t="shared" si="35"/>
        <v>0.21774193548387097</v>
      </c>
      <c r="O135" s="33">
        <v>29</v>
      </c>
      <c r="P135" s="33">
        <v>2</v>
      </c>
      <c r="Q135" s="33">
        <v>232</v>
      </c>
      <c r="R135" s="33">
        <v>29</v>
      </c>
      <c r="T135" s="9">
        <v>92</v>
      </c>
      <c r="U135" s="88" t="e">
        <f t="shared" ref="U135:U198" si="37">+G135</f>
        <v>#REF!</v>
      </c>
      <c r="V135" s="9" t="e">
        <f t="shared" ref="V135:V198" si="38">+U135/T135*100</f>
        <v>#REF!</v>
      </c>
    </row>
    <row r="136" spans="1:22" s="9" customFormat="1" x14ac:dyDescent="0.25">
      <c r="B136" s="31">
        <v>12</v>
      </c>
      <c r="C136" s="32" t="s">
        <v>303</v>
      </c>
      <c r="D136" s="33" t="e">
        <f>+#REF!</f>
        <v>#REF!</v>
      </c>
      <c r="E136" s="33" t="e">
        <f t="shared" si="33"/>
        <v>#REF!</v>
      </c>
      <c r="F136" s="33">
        <v>1046</v>
      </c>
      <c r="G136" s="33" t="e">
        <f>+#REF!</f>
        <v>#REF!</v>
      </c>
      <c r="H136" s="70" t="e">
        <f t="shared" si="36"/>
        <v>#REF!</v>
      </c>
      <c r="I136" s="33" t="e">
        <f>+#REF!</f>
        <v>#REF!</v>
      </c>
      <c r="J136" s="33" t="e">
        <f>+#REF!</f>
        <v>#REF!</v>
      </c>
      <c r="K136" s="70" t="e">
        <f t="shared" si="34"/>
        <v>#REF!</v>
      </c>
      <c r="L136" s="33">
        <f>+КЎ!D136</f>
        <v>157</v>
      </c>
      <c r="M136" s="33">
        <f>+КЎ!G136</f>
        <v>27</v>
      </c>
      <c r="N136" s="70">
        <f t="shared" si="35"/>
        <v>0.17197452229299362</v>
      </c>
      <c r="O136" s="33">
        <v>42</v>
      </c>
      <c r="P136" s="33">
        <v>26</v>
      </c>
      <c r="Q136" s="33">
        <v>253</v>
      </c>
      <c r="R136" s="33">
        <v>54</v>
      </c>
      <c r="T136" s="9">
        <v>157</v>
      </c>
      <c r="U136" s="88" t="e">
        <f t="shared" si="37"/>
        <v>#REF!</v>
      </c>
      <c r="V136" s="9" t="e">
        <f t="shared" si="38"/>
        <v>#REF!</v>
      </c>
    </row>
    <row r="137" spans="1:22" s="9" customFormat="1" x14ac:dyDescent="0.25">
      <c r="B137" s="31">
        <v>13</v>
      </c>
      <c r="C137" s="32" t="s">
        <v>304</v>
      </c>
      <c r="D137" s="33" t="e">
        <f>+#REF!</f>
        <v>#REF!</v>
      </c>
      <c r="E137" s="33" t="e">
        <f t="shared" si="33"/>
        <v>#REF!</v>
      </c>
      <c r="F137" s="33">
        <v>998</v>
      </c>
      <c r="G137" s="33" t="e">
        <f>+#REF!</f>
        <v>#REF!</v>
      </c>
      <c r="H137" s="70" t="e">
        <f t="shared" si="36"/>
        <v>#REF!</v>
      </c>
      <c r="I137" s="33" t="e">
        <f>+#REF!</f>
        <v>#REF!</v>
      </c>
      <c r="J137" s="33" t="e">
        <f>+#REF!</f>
        <v>#REF!</v>
      </c>
      <c r="K137" s="70" t="e">
        <f t="shared" si="34"/>
        <v>#REF!</v>
      </c>
      <c r="L137" s="33">
        <f>+КЎ!D137</f>
        <v>146</v>
      </c>
      <c r="M137" s="33">
        <f>+КЎ!G137</f>
        <v>35</v>
      </c>
      <c r="N137" s="70">
        <f t="shared" si="35"/>
        <v>0.23972602739726026</v>
      </c>
      <c r="O137" s="33">
        <v>44</v>
      </c>
      <c r="P137" s="33">
        <v>19</v>
      </c>
      <c r="Q137" s="33">
        <v>345</v>
      </c>
      <c r="R137" s="33">
        <v>66</v>
      </c>
      <c r="T137" s="9">
        <v>150</v>
      </c>
      <c r="U137" s="88" t="e">
        <f t="shared" si="37"/>
        <v>#REF!</v>
      </c>
      <c r="V137" s="9" t="e">
        <f t="shared" si="38"/>
        <v>#REF!</v>
      </c>
    </row>
    <row r="138" spans="1:22" s="9" customFormat="1" x14ac:dyDescent="0.25">
      <c r="B138" s="31">
        <v>14</v>
      </c>
      <c r="C138" s="69" t="s">
        <v>145</v>
      </c>
      <c r="D138" s="33" t="e">
        <f>+#REF!</f>
        <v>#REF!</v>
      </c>
      <c r="E138" s="33" t="e">
        <f t="shared" si="33"/>
        <v>#REF!</v>
      </c>
      <c r="F138" s="33">
        <v>1179</v>
      </c>
      <c r="G138" s="33" t="e">
        <f>+#REF!</f>
        <v>#REF!</v>
      </c>
      <c r="H138" s="70" t="e">
        <f t="shared" si="36"/>
        <v>#REF!</v>
      </c>
      <c r="I138" s="33" t="e">
        <f>+#REF!</f>
        <v>#REF!</v>
      </c>
      <c r="J138" s="33" t="e">
        <f>+#REF!</f>
        <v>#REF!</v>
      </c>
      <c r="K138" s="70" t="e">
        <f t="shared" si="34"/>
        <v>#REF!</v>
      </c>
      <c r="L138" s="33">
        <f>+КЎ!D138</f>
        <v>152</v>
      </c>
      <c r="M138" s="33">
        <f>+КЎ!G138</f>
        <v>25</v>
      </c>
      <c r="N138" s="70">
        <f t="shared" si="35"/>
        <v>0.16447368421052633</v>
      </c>
      <c r="O138" s="33">
        <v>25</v>
      </c>
      <c r="P138" s="33">
        <v>0</v>
      </c>
      <c r="Q138" s="33">
        <v>170</v>
      </c>
      <c r="R138" s="33">
        <v>4</v>
      </c>
      <c r="T138" s="9">
        <v>177</v>
      </c>
      <c r="U138" s="88" t="e">
        <f t="shared" si="37"/>
        <v>#REF!</v>
      </c>
      <c r="V138" s="9" t="e">
        <f t="shared" si="38"/>
        <v>#REF!</v>
      </c>
    </row>
    <row r="139" spans="1:22" s="14" customFormat="1" ht="60" customHeight="1" x14ac:dyDescent="0.25">
      <c r="A139" s="10">
        <v>1</v>
      </c>
      <c r="B139" s="11">
        <v>9</v>
      </c>
      <c r="C139" s="4" t="s">
        <v>373</v>
      </c>
      <c r="D139" s="18" t="e">
        <f>SUM(D125:D138)</f>
        <v>#REF!</v>
      </c>
      <c r="E139" s="18" t="e">
        <f>SUM(E125:E138)</f>
        <v>#REF!</v>
      </c>
      <c r="F139" s="18">
        <f>SUM(F125:F138)</f>
        <v>15185</v>
      </c>
      <c r="G139" s="18" t="e">
        <f>SUM(G125:G138)</f>
        <v>#REF!</v>
      </c>
      <c r="H139" s="13" t="e">
        <f>+G139/F139</f>
        <v>#REF!</v>
      </c>
      <c r="I139" s="18" t="e">
        <f>SUM(I125:I138)</f>
        <v>#REF!</v>
      </c>
      <c r="J139" s="18" t="e">
        <f>SUM(J125:J138)</f>
        <v>#REF!</v>
      </c>
      <c r="K139" s="13" t="e">
        <f>+J139/I139</f>
        <v>#REF!</v>
      </c>
      <c r="L139" s="18">
        <f>SUM(L125:L138)</f>
        <v>2126</v>
      </c>
      <c r="M139" s="18">
        <f>SUM(M125:M138)</f>
        <v>519</v>
      </c>
      <c r="N139" s="13">
        <f>+M139/L139</f>
        <v>0.24412041392285982</v>
      </c>
      <c r="O139" s="18">
        <v>640</v>
      </c>
      <c r="P139" s="18">
        <v>165</v>
      </c>
      <c r="Q139" s="18">
        <v>3957</v>
      </c>
      <c r="R139" s="18">
        <f>SUM(R125:R138)</f>
        <v>693</v>
      </c>
      <c r="T139" s="14">
        <v>2278</v>
      </c>
      <c r="U139" s="88" t="e">
        <f t="shared" si="37"/>
        <v>#REF!</v>
      </c>
      <c r="V139" s="9" t="e">
        <f t="shared" si="38"/>
        <v>#REF!</v>
      </c>
    </row>
    <row r="140" spans="1:22" s="9" customFormat="1" x14ac:dyDescent="0.25">
      <c r="B140" s="31">
        <v>1</v>
      </c>
      <c r="C140" s="32" t="s">
        <v>374</v>
      </c>
      <c r="D140" s="33" t="e">
        <f>++#REF!</f>
        <v>#REF!</v>
      </c>
      <c r="E140" s="33" t="e">
        <f>+G140+J140</f>
        <v>#REF!</v>
      </c>
      <c r="F140" s="33">
        <v>1113</v>
      </c>
      <c r="G140" s="33" t="e">
        <f>+#REF!</f>
        <v>#REF!</v>
      </c>
      <c r="H140" s="70" t="e">
        <f>++G140/F140</f>
        <v>#REF!</v>
      </c>
      <c r="I140" s="33" t="e">
        <f>+#REF!</f>
        <v>#REF!</v>
      </c>
      <c r="J140" s="33" t="e">
        <f>+#REF!</f>
        <v>#REF!</v>
      </c>
      <c r="K140" s="70" t="e">
        <f t="shared" ref="K140:K203" si="39">++J140/I140</f>
        <v>#REF!</v>
      </c>
      <c r="L140" s="33">
        <f>+КЎ!D140</f>
        <v>164</v>
      </c>
      <c r="M140" s="33">
        <f>+КЎ!G140</f>
        <v>47</v>
      </c>
      <c r="N140" s="70">
        <f t="shared" ref="N140:N203" si="40">++M140/L140</f>
        <v>0.28658536585365851</v>
      </c>
      <c r="O140" s="33">
        <v>25</v>
      </c>
      <c r="P140" s="77">
        <v>16</v>
      </c>
      <c r="Q140" s="77">
        <v>172</v>
      </c>
      <c r="R140" s="35">
        <v>125</v>
      </c>
      <c r="T140" s="9">
        <v>222</v>
      </c>
      <c r="U140" s="88" t="e">
        <f t="shared" si="37"/>
        <v>#REF!</v>
      </c>
      <c r="V140" s="9" t="e">
        <f t="shared" si="38"/>
        <v>#REF!</v>
      </c>
    </row>
    <row r="141" spans="1:22" s="9" customFormat="1" x14ac:dyDescent="0.25">
      <c r="B141" s="31">
        <v>2</v>
      </c>
      <c r="C141" s="32" t="s">
        <v>375</v>
      </c>
      <c r="D141" s="33" t="e">
        <f>++#REF!</f>
        <v>#REF!</v>
      </c>
      <c r="E141" s="33" t="e">
        <f t="shared" ref="E141:E150" si="41">+G141+J141</f>
        <v>#REF!</v>
      </c>
      <c r="F141" s="33">
        <v>656</v>
      </c>
      <c r="G141" s="33" t="e">
        <f>+#REF!</f>
        <v>#REF!</v>
      </c>
      <c r="H141" s="70" t="e">
        <f t="shared" ref="H141:H204" si="42">++G141/F141</f>
        <v>#REF!</v>
      </c>
      <c r="I141" s="33" t="e">
        <f>+#REF!</f>
        <v>#REF!</v>
      </c>
      <c r="J141" s="33" t="e">
        <f>+#REF!</f>
        <v>#REF!</v>
      </c>
      <c r="K141" s="70" t="e">
        <f t="shared" si="39"/>
        <v>#REF!</v>
      </c>
      <c r="L141" s="33">
        <f>+КЎ!D141</f>
        <v>74</v>
      </c>
      <c r="M141" s="33">
        <f>+КЎ!G141</f>
        <v>23</v>
      </c>
      <c r="N141" s="70">
        <f t="shared" si="40"/>
        <v>0.3108108108108108</v>
      </c>
      <c r="O141" s="33">
        <v>7</v>
      </c>
      <c r="P141" s="77">
        <v>3</v>
      </c>
      <c r="Q141" s="77">
        <v>101</v>
      </c>
      <c r="R141" s="35">
        <v>47</v>
      </c>
      <c r="T141" s="9">
        <v>131</v>
      </c>
      <c r="U141" s="88" t="e">
        <f t="shared" si="37"/>
        <v>#REF!</v>
      </c>
      <c r="V141" s="9" t="e">
        <f t="shared" si="38"/>
        <v>#REF!</v>
      </c>
    </row>
    <row r="142" spans="1:22" s="9" customFormat="1" x14ac:dyDescent="0.25">
      <c r="B142" s="31">
        <v>3</v>
      </c>
      <c r="C142" s="32" t="s">
        <v>376</v>
      </c>
      <c r="D142" s="33" t="e">
        <f>++#REF!</f>
        <v>#REF!</v>
      </c>
      <c r="E142" s="33" t="e">
        <f t="shared" si="41"/>
        <v>#REF!</v>
      </c>
      <c r="F142" s="33">
        <v>527</v>
      </c>
      <c r="G142" s="33" t="e">
        <f>+#REF!</f>
        <v>#REF!</v>
      </c>
      <c r="H142" s="70" t="e">
        <f t="shared" si="42"/>
        <v>#REF!</v>
      </c>
      <c r="I142" s="33" t="e">
        <f>+#REF!</f>
        <v>#REF!</v>
      </c>
      <c r="J142" s="33" t="e">
        <f>+#REF!</f>
        <v>#REF!</v>
      </c>
      <c r="K142" s="70" t="e">
        <f t="shared" si="39"/>
        <v>#REF!</v>
      </c>
      <c r="L142" s="33">
        <f>+КЎ!D142</f>
        <v>55</v>
      </c>
      <c r="M142" s="33">
        <f>+КЎ!G142</f>
        <v>18</v>
      </c>
      <c r="N142" s="70">
        <f t="shared" si="40"/>
        <v>0.32727272727272727</v>
      </c>
      <c r="O142" s="33">
        <v>1</v>
      </c>
      <c r="P142" s="77">
        <v>1</v>
      </c>
      <c r="Q142" s="77">
        <v>35</v>
      </c>
      <c r="R142" s="35">
        <v>26</v>
      </c>
      <c r="T142" s="9">
        <v>106</v>
      </c>
      <c r="U142" s="88" t="e">
        <f t="shared" si="37"/>
        <v>#REF!</v>
      </c>
      <c r="V142" s="9" t="e">
        <f t="shared" si="38"/>
        <v>#REF!</v>
      </c>
    </row>
    <row r="143" spans="1:22" s="9" customFormat="1" x14ac:dyDescent="0.25">
      <c r="B143" s="31">
        <v>4</v>
      </c>
      <c r="C143" s="32" t="s">
        <v>377</v>
      </c>
      <c r="D143" s="33" t="e">
        <f>++#REF!</f>
        <v>#REF!</v>
      </c>
      <c r="E143" s="33" t="e">
        <f t="shared" si="41"/>
        <v>#REF!</v>
      </c>
      <c r="F143" s="33">
        <v>795</v>
      </c>
      <c r="G143" s="33" t="e">
        <f>+#REF!</f>
        <v>#REF!</v>
      </c>
      <c r="H143" s="70" t="e">
        <f t="shared" si="42"/>
        <v>#REF!</v>
      </c>
      <c r="I143" s="33" t="e">
        <f>+#REF!</f>
        <v>#REF!</v>
      </c>
      <c r="J143" s="33" t="e">
        <f>+#REF!</f>
        <v>#REF!</v>
      </c>
      <c r="K143" s="70" t="e">
        <f t="shared" si="39"/>
        <v>#REF!</v>
      </c>
      <c r="L143" s="33">
        <f>+КЎ!D143</f>
        <v>114</v>
      </c>
      <c r="M143" s="33">
        <f>+КЎ!G143</f>
        <v>21</v>
      </c>
      <c r="N143" s="70">
        <f t="shared" si="40"/>
        <v>0.18421052631578946</v>
      </c>
      <c r="O143" s="33">
        <v>73</v>
      </c>
      <c r="P143" s="77">
        <v>23</v>
      </c>
      <c r="Q143" s="77">
        <v>82</v>
      </c>
      <c r="R143" s="35">
        <v>164</v>
      </c>
      <c r="T143" s="9">
        <v>159</v>
      </c>
      <c r="U143" s="88" t="e">
        <f t="shared" si="37"/>
        <v>#REF!</v>
      </c>
      <c r="V143" s="9" t="e">
        <f t="shared" si="38"/>
        <v>#REF!</v>
      </c>
    </row>
    <row r="144" spans="1:22" s="9" customFormat="1" x14ac:dyDescent="0.25">
      <c r="B144" s="31">
        <v>5</v>
      </c>
      <c r="C144" s="32" t="s">
        <v>378</v>
      </c>
      <c r="D144" s="33" t="e">
        <f>++#REF!</f>
        <v>#REF!</v>
      </c>
      <c r="E144" s="33" t="e">
        <f t="shared" si="41"/>
        <v>#REF!</v>
      </c>
      <c r="F144" s="33">
        <v>900</v>
      </c>
      <c r="G144" s="33" t="e">
        <f>+#REF!</f>
        <v>#REF!</v>
      </c>
      <c r="H144" s="70" t="e">
        <f t="shared" si="42"/>
        <v>#REF!</v>
      </c>
      <c r="I144" s="33" t="e">
        <f>+#REF!</f>
        <v>#REF!</v>
      </c>
      <c r="J144" s="33" t="e">
        <f>+#REF!</f>
        <v>#REF!</v>
      </c>
      <c r="K144" s="70" t="e">
        <f t="shared" si="39"/>
        <v>#REF!</v>
      </c>
      <c r="L144" s="33">
        <f>+КЎ!D144</f>
        <v>137</v>
      </c>
      <c r="M144" s="33">
        <f>+КЎ!G144</f>
        <v>140</v>
      </c>
      <c r="N144" s="70">
        <f t="shared" si="40"/>
        <v>1.0218978102189782</v>
      </c>
      <c r="O144" s="33">
        <v>11</v>
      </c>
      <c r="P144" s="77">
        <v>6</v>
      </c>
      <c r="Q144" s="77">
        <v>279</v>
      </c>
      <c r="R144" s="35">
        <v>108</v>
      </c>
      <c r="T144" s="9">
        <v>180</v>
      </c>
      <c r="U144" s="88" t="e">
        <f t="shared" si="37"/>
        <v>#REF!</v>
      </c>
      <c r="V144" s="9" t="e">
        <f t="shared" si="38"/>
        <v>#REF!</v>
      </c>
    </row>
    <row r="145" spans="1:22" s="9" customFormat="1" x14ac:dyDescent="0.25">
      <c r="B145" s="31">
        <v>6</v>
      </c>
      <c r="C145" s="32" t="s">
        <v>379</v>
      </c>
      <c r="D145" s="33" t="e">
        <f>++#REF!</f>
        <v>#REF!</v>
      </c>
      <c r="E145" s="33" t="e">
        <f t="shared" si="41"/>
        <v>#REF!</v>
      </c>
      <c r="F145" s="33">
        <v>903</v>
      </c>
      <c r="G145" s="33" t="e">
        <f>+#REF!</f>
        <v>#REF!</v>
      </c>
      <c r="H145" s="70" t="e">
        <f t="shared" si="42"/>
        <v>#REF!</v>
      </c>
      <c r="I145" s="33" t="e">
        <f>+#REF!</f>
        <v>#REF!</v>
      </c>
      <c r="J145" s="33" t="e">
        <f>+#REF!</f>
        <v>#REF!</v>
      </c>
      <c r="K145" s="70" t="e">
        <f t="shared" si="39"/>
        <v>#REF!</v>
      </c>
      <c r="L145" s="33">
        <f>+КЎ!D145</f>
        <v>110</v>
      </c>
      <c r="M145" s="33">
        <f>+КЎ!G145</f>
        <v>18</v>
      </c>
      <c r="N145" s="70">
        <f t="shared" si="40"/>
        <v>0.16363636363636364</v>
      </c>
      <c r="O145" s="33">
        <v>26</v>
      </c>
      <c r="P145" s="77">
        <v>28</v>
      </c>
      <c r="Q145" s="77">
        <v>157</v>
      </c>
      <c r="R145" s="35">
        <v>44</v>
      </c>
      <c r="T145" s="9">
        <v>180</v>
      </c>
      <c r="U145" s="88" t="e">
        <f t="shared" si="37"/>
        <v>#REF!</v>
      </c>
      <c r="V145" s="9" t="e">
        <f t="shared" si="38"/>
        <v>#REF!</v>
      </c>
    </row>
    <row r="146" spans="1:22" s="9" customFormat="1" x14ac:dyDescent="0.25">
      <c r="B146" s="31">
        <v>7</v>
      </c>
      <c r="C146" s="32" t="s">
        <v>380</v>
      </c>
      <c r="D146" s="33" t="e">
        <f>++#REF!</f>
        <v>#REF!</v>
      </c>
      <c r="E146" s="33" t="e">
        <f t="shared" si="41"/>
        <v>#REF!</v>
      </c>
      <c r="F146" s="33">
        <v>825</v>
      </c>
      <c r="G146" s="33" t="e">
        <f>+#REF!</f>
        <v>#REF!</v>
      </c>
      <c r="H146" s="70" t="e">
        <f t="shared" si="42"/>
        <v>#REF!</v>
      </c>
      <c r="I146" s="33" t="e">
        <f>+#REF!</f>
        <v>#REF!</v>
      </c>
      <c r="J146" s="33" t="e">
        <f>+#REF!</f>
        <v>#REF!</v>
      </c>
      <c r="K146" s="70" t="e">
        <f t="shared" si="39"/>
        <v>#REF!</v>
      </c>
      <c r="L146" s="33">
        <f>+КЎ!D146</f>
        <v>86</v>
      </c>
      <c r="M146" s="33">
        <f>+КЎ!G146</f>
        <v>43</v>
      </c>
      <c r="N146" s="70">
        <f t="shared" si="40"/>
        <v>0.5</v>
      </c>
      <c r="O146" s="33">
        <v>29</v>
      </c>
      <c r="P146" s="77">
        <v>19</v>
      </c>
      <c r="Q146" s="77">
        <v>136</v>
      </c>
      <c r="R146" s="35">
        <v>101</v>
      </c>
      <c r="T146" s="9">
        <v>165</v>
      </c>
      <c r="U146" s="88" t="e">
        <f t="shared" si="37"/>
        <v>#REF!</v>
      </c>
      <c r="V146" s="9" t="e">
        <f t="shared" si="38"/>
        <v>#REF!</v>
      </c>
    </row>
    <row r="147" spans="1:22" s="9" customFormat="1" x14ac:dyDescent="0.25">
      <c r="B147" s="31">
        <v>8</v>
      </c>
      <c r="C147" s="32" t="s">
        <v>381</v>
      </c>
      <c r="D147" s="33" t="e">
        <f>++#REF!</f>
        <v>#REF!</v>
      </c>
      <c r="E147" s="33" t="e">
        <f t="shared" si="41"/>
        <v>#REF!</v>
      </c>
      <c r="F147" s="33">
        <v>695</v>
      </c>
      <c r="G147" s="33" t="e">
        <f>+#REF!</f>
        <v>#REF!</v>
      </c>
      <c r="H147" s="70" t="e">
        <f t="shared" si="42"/>
        <v>#REF!</v>
      </c>
      <c r="I147" s="33" t="e">
        <f>+#REF!</f>
        <v>#REF!</v>
      </c>
      <c r="J147" s="33" t="e">
        <f>+#REF!</f>
        <v>#REF!</v>
      </c>
      <c r="K147" s="70" t="e">
        <f t="shared" si="39"/>
        <v>#REF!</v>
      </c>
      <c r="L147" s="33">
        <f>+КЎ!D147</f>
        <v>81</v>
      </c>
      <c r="M147" s="33">
        <f>+КЎ!G147</f>
        <v>22</v>
      </c>
      <c r="N147" s="70">
        <f t="shared" si="40"/>
        <v>0.27160493827160492</v>
      </c>
      <c r="O147" s="33">
        <v>25</v>
      </c>
      <c r="P147" s="77">
        <v>3</v>
      </c>
      <c r="Q147" s="77">
        <v>62</v>
      </c>
      <c r="R147" s="35">
        <v>123</v>
      </c>
      <c r="T147" s="9">
        <v>140</v>
      </c>
      <c r="U147" s="88" t="e">
        <f t="shared" si="37"/>
        <v>#REF!</v>
      </c>
      <c r="V147" s="9" t="e">
        <f t="shared" si="38"/>
        <v>#REF!</v>
      </c>
    </row>
    <row r="148" spans="1:22" s="9" customFormat="1" x14ac:dyDescent="0.25">
      <c r="B148" s="31">
        <v>9</v>
      </c>
      <c r="C148" s="32" t="s">
        <v>382</v>
      </c>
      <c r="D148" s="33" t="e">
        <f>++#REF!</f>
        <v>#REF!</v>
      </c>
      <c r="E148" s="33" t="e">
        <f t="shared" si="41"/>
        <v>#REF!</v>
      </c>
      <c r="F148" s="33">
        <v>679</v>
      </c>
      <c r="G148" s="33" t="e">
        <f>+#REF!</f>
        <v>#REF!</v>
      </c>
      <c r="H148" s="70" t="e">
        <f t="shared" si="42"/>
        <v>#REF!</v>
      </c>
      <c r="I148" s="33" t="e">
        <f>+#REF!</f>
        <v>#REF!</v>
      </c>
      <c r="J148" s="33" t="e">
        <f>+#REF!</f>
        <v>#REF!</v>
      </c>
      <c r="K148" s="70" t="e">
        <f t="shared" si="39"/>
        <v>#REF!</v>
      </c>
      <c r="L148" s="33">
        <f>+КЎ!D148</f>
        <v>68</v>
      </c>
      <c r="M148" s="33">
        <f>+КЎ!G148</f>
        <v>11</v>
      </c>
      <c r="N148" s="70">
        <f t="shared" si="40"/>
        <v>0.16176470588235295</v>
      </c>
      <c r="O148" s="33">
        <v>1</v>
      </c>
      <c r="P148" s="77">
        <v>2</v>
      </c>
      <c r="Q148" s="77">
        <v>12</v>
      </c>
      <c r="R148" s="35">
        <v>86</v>
      </c>
      <c r="T148" s="9">
        <v>136</v>
      </c>
      <c r="U148" s="88" t="e">
        <f t="shared" si="37"/>
        <v>#REF!</v>
      </c>
      <c r="V148" s="9" t="e">
        <f t="shared" si="38"/>
        <v>#REF!</v>
      </c>
    </row>
    <row r="149" spans="1:22" s="9" customFormat="1" x14ac:dyDescent="0.25">
      <c r="B149" s="31">
        <v>10</v>
      </c>
      <c r="C149" s="32" t="s">
        <v>383</v>
      </c>
      <c r="D149" s="33" t="e">
        <f>++#REF!</f>
        <v>#REF!</v>
      </c>
      <c r="E149" s="33" t="e">
        <f t="shared" si="41"/>
        <v>#REF!</v>
      </c>
      <c r="F149" s="33">
        <v>1104</v>
      </c>
      <c r="G149" s="33" t="e">
        <f>+#REF!</f>
        <v>#REF!</v>
      </c>
      <c r="H149" s="70" t="e">
        <f t="shared" si="42"/>
        <v>#REF!</v>
      </c>
      <c r="I149" s="33" t="e">
        <f>+#REF!</f>
        <v>#REF!</v>
      </c>
      <c r="J149" s="33" t="e">
        <f>+#REF!</f>
        <v>#REF!</v>
      </c>
      <c r="K149" s="70" t="e">
        <f t="shared" si="39"/>
        <v>#REF!</v>
      </c>
      <c r="L149" s="33">
        <f>+КЎ!D149</f>
        <v>162</v>
      </c>
      <c r="M149" s="33">
        <f>+КЎ!G149</f>
        <v>102</v>
      </c>
      <c r="N149" s="70">
        <f t="shared" si="40"/>
        <v>0.62962962962962965</v>
      </c>
      <c r="O149" s="33">
        <v>32</v>
      </c>
      <c r="P149" s="77">
        <v>39</v>
      </c>
      <c r="Q149" s="77">
        <v>284</v>
      </c>
      <c r="R149" s="35">
        <v>164</v>
      </c>
      <c r="T149" s="9">
        <v>221</v>
      </c>
      <c r="U149" s="88" t="e">
        <f t="shared" si="37"/>
        <v>#REF!</v>
      </c>
      <c r="V149" s="9" t="e">
        <f t="shared" si="38"/>
        <v>#REF!</v>
      </c>
    </row>
    <row r="150" spans="1:22" s="9" customFormat="1" x14ac:dyDescent="0.25">
      <c r="B150" s="31">
        <v>11</v>
      </c>
      <c r="C150" s="32" t="s">
        <v>384</v>
      </c>
      <c r="D150" s="33" t="e">
        <f>++#REF!</f>
        <v>#REF!</v>
      </c>
      <c r="E150" s="33" t="e">
        <f t="shared" si="41"/>
        <v>#REF!</v>
      </c>
      <c r="F150" s="33">
        <v>689</v>
      </c>
      <c r="G150" s="33" t="e">
        <f>+#REF!</f>
        <v>#REF!</v>
      </c>
      <c r="H150" s="70" t="e">
        <f t="shared" si="42"/>
        <v>#REF!</v>
      </c>
      <c r="I150" s="33" t="e">
        <f>+#REF!</f>
        <v>#REF!</v>
      </c>
      <c r="J150" s="33" t="e">
        <f>+#REF!</f>
        <v>#REF!</v>
      </c>
      <c r="K150" s="70" t="e">
        <f t="shared" si="39"/>
        <v>#REF!</v>
      </c>
      <c r="L150" s="33">
        <f>+КЎ!D150</f>
        <v>84</v>
      </c>
      <c r="M150" s="33">
        <f>+КЎ!G150</f>
        <v>132</v>
      </c>
      <c r="N150" s="70">
        <f t="shared" si="40"/>
        <v>1.5714285714285714</v>
      </c>
      <c r="O150" s="33">
        <v>11</v>
      </c>
      <c r="P150" s="77">
        <v>11</v>
      </c>
      <c r="Q150" s="77">
        <v>266</v>
      </c>
      <c r="R150" s="35">
        <v>25</v>
      </c>
      <c r="T150" s="9">
        <v>138</v>
      </c>
      <c r="U150" s="88" t="e">
        <f t="shared" si="37"/>
        <v>#REF!</v>
      </c>
      <c r="V150" s="9" t="e">
        <f t="shared" si="38"/>
        <v>#REF!</v>
      </c>
    </row>
    <row r="151" spans="1:22" s="14" customFormat="1" ht="60" customHeight="1" x14ac:dyDescent="0.25">
      <c r="A151" s="10">
        <v>1</v>
      </c>
      <c r="B151" s="11">
        <v>10</v>
      </c>
      <c r="C151" s="4" t="s">
        <v>385</v>
      </c>
      <c r="D151" s="18" t="e">
        <f>SUM(D140:D150)</f>
        <v>#REF!</v>
      </c>
      <c r="E151" s="18" t="e">
        <f>SUM(E140:E150)</f>
        <v>#REF!</v>
      </c>
      <c r="F151" s="18">
        <f>SUM(F140:F150)</f>
        <v>8886</v>
      </c>
      <c r="G151" s="18" t="e">
        <f>SUM(G140:G150)</f>
        <v>#REF!</v>
      </c>
      <c r="H151" s="13" t="e">
        <f>+G151/F151</f>
        <v>#REF!</v>
      </c>
      <c r="I151" s="18" t="e">
        <f>SUM(I140:I150)</f>
        <v>#REF!</v>
      </c>
      <c r="J151" s="18" t="e">
        <f>SUM(J140:J150)</f>
        <v>#REF!</v>
      </c>
      <c r="K151" s="13" t="e">
        <f>+J151/I151</f>
        <v>#REF!</v>
      </c>
      <c r="L151" s="18">
        <f>SUM(L140:L150)</f>
        <v>1135</v>
      </c>
      <c r="M151" s="18">
        <f>SUM(M140:M150)</f>
        <v>577</v>
      </c>
      <c r="N151" s="13">
        <f>+M151/L151</f>
        <v>0.50837004405286346</v>
      </c>
      <c r="O151" s="18">
        <v>241</v>
      </c>
      <c r="P151" s="18">
        <v>151</v>
      </c>
      <c r="Q151" s="18">
        <v>1586</v>
      </c>
      <c r="R151" s="18">
        <f>SUM(R140:R150)</f>
        <v>1013</v>
      </c>
      <c r="T151" s="14">
        <v>1778</v>
      </c>
      <c r="U151" s="88" t="e">
        <f t="shared" si="37"/>
        <v>#REF!</v>
      </c>
      <c r="V151" s="9" t="e">
        <f t="shared" si="38"/>
        <v>#REF!</v>
      </c>
    </row>
    <row r="152" spans="1:22" s="9" customFormat="1" x14ac:dyDescent="0.25">
      <c r="B152" s="31">
        <v>1</v>
      </c>
      <c r="C152" s="32" t="s">
        <v>305</v>
      </c>
      <c r="D152" s="33" t="e">
        <f>++#REF!</f>
        <v>#REF!</v>
      </c>
      <c r="E152" s="33" t="e">
        <f t="shared" ref="E152:E215" si="43">+G152+J152</f>
        <v>#REF!</v>
      </c>
      <c r="F152" s="33">
        <v>1345</v>
      </c>
      <c r="G152" s="33" t="e">
        <f>+#REF!</f>
        <v>#REF!</v>
      </c>
      <c r="H152" s="70" t="e">
        <f t="shared" si="42"/>
        <v>#REF!</v>
      </c>
      <c r="I152" s="33" t="e">
        <f>+#REF!</f>
        <v>#REF!</v>
      </c>
      <c r="J152" s="33" t="e">
        <f>+#REF!</f>
        <v>#REF!</v>
      </c>
      <c r="K152" s="26" t="e">
        <f t="shared" si="39"/>
        <v>#REF!</v>
      </c>
      <c r="L152" s="33">
        <f>+КЎ!D152</f>
        <v>88</v>
      </c>
      <c r="M152" s="33">
        <f>+КЎ!G152</f>
        <v>17</v>
      </c>
      <c r="N152" s="70">
        <f t="shared" si="40"/>
        <v>0.19318181818181818</v>
      </c>
      <c r="O152" s="33">
        <v>27</v>
      </c>
      <c r="P152" s="74">
        <v>12</v>
      </c>
      <c r="Q152" s="74">
        <v>126</v>
      </c>
      <c r="R152" s="74">
        <v>27</v>
      </c>
      <c r="T152" s="9">
        <v>269</v>
      </c>
      <c r="U152" s="88" t="e">
        <f t="shared" si="37"/>
        <v>#REF!</v>
      </c>
      <c r="V152" s="9" t="e">
        <f t="shared" si="38"/>
        <v>#REF!</v>
      </c>
    </row>
    <row r="153" spans="1:22" s="9" customFormat="1" x14ac:dyDescent="0.25">
      <c r="B153" s="31">
        <v>2</v>
      </c>
      <c r="C153" s="32" t="s">
        <v>306</v>
      </c>
      <c r="D153" s="33" t="e">
        <f>++#REF!</f>
        <v>#REF!</v>
      </c>
      <c r="E153" s="33" t="e">
        <f t="shared" si="43"/>
        <v>#REF!</v>
      </c>
      <c r="F153" s="33">
        <v>1331</v>
      </c>
      <c r="G153" s="33" t="e">
        <f>+#REF!</f>
        <v>#REF!</v>
      </c>
      <c r="H153" s="70" t="e">
        <f t="shared" si="42"/>
        <v>#REF!</v>
      </c>
      <c r="I153" s="33" t="e">
        <f>+#REF!</f>
        <v>#REF!</v>
      </c>
      <c r="J153" s="33" t="e">
        <f>+#REF!</f>
        <v>#REF!</v>
      </c>
      <c r="K153" s="70" t="e">
        <f t="shared" si="39"/>
        <v>#REF!</v>
      </c>
      <c r="L153" s="33">
        <f>+КЎ!D153</f>
        <v>86</v>
      </c>
      <c r="M153" s="33">
        <f>+КЎ!G153</f>
        <v>17</v>
      </c>
      <c r="N153" s="70">
        <f t="shared" si="40"/>
        <v>0.19767441860465115</v>
      </c>
      <c r="O153" s="33">
        <v>27</v>
      </c>
      <c r="P153" s="74">
        <v>10</v>
      </c>
      <c r="Q153" s="74">
        <v>92</v>
      </c>
      <c r="R153" s="74">
        <v>19</v>
      </c>
      <c r="T153" s="9">
        <v>266</v>
      </c>
      <c r="U153" s="88" t="e">
        <f t="shared" si="37"/>
        <v>#REF!</v>
      </c>
      <c r="V153" s="9" t="e">
        <f t="shared" si="38"/>
        <v>#REF!</v>
      </c>
    </row>
    <row r="154" spans="1:22" s="9" customFormat="1" x14ac:dyDescent="0.25">
      <c r="B154" s="31">
        <v>3</v>
      </c>
      <c r="C154" s="32" t="s">
        <v>307</v>
      </c>
      <c r="D154" s="33" t="e">
        <f>++#REF!</f>
        <v>#REF!</v>
      </c>
      <c r="E154" s="33" t="e">
        <f t="shared" si="43"/>
        <v>#REF!</v>
      </c>
      <c r="F154" s="33">
        <v>1137</v>
      </c>
      <c r="G154" s="33" t="e">
        <f>+#REF!</f>
        <v>#REF!</v>
      </c>
      <c r="H154" s="70" t="e">
        <f t="shared" si="42"/>
        <v>#REF!</v>
      </c>
      <c r="I154" s="33" t="e">
        <f>+#REF!</f>
        <v>#REF!</v>
      </c>
      <c r="J154" s="33" t="e">
        <f>+#REF!</f>
        <v>#REF!</v>
      </c>
      <c r="K154" s="70" t="e">
        <f t="shared" si="39"/>
        <v>#REF!</v>
      </c>
      <c r="L154" s="33">
        <f>+КЎ!D154</f>
        <v>87</v>
      </c>
      <c r="M154" s="33">
        <f>+КЎ!G154</f>
        <v>16</v>
      </c>
      <c r="N154" s="70">
        <f t="shared" si="40"/>
        <v>0.18390804597701149</v>
      </c>
      <c r="O154" s="33">
        <v>33</v>
      </c>
      <c r="P154" s="74">
        <v>16</v>
      </c>
      <c r="Q154" s="74">
        <v>162</v>
      </c>
      <c r="R154" s="74">
        <v>33</v>
      </c>
      <c r="T154" s="9">
        <v>227</v>
      </c>
      <c r="U154" s="88" t="e">
        <f t="shared" si="37"/>
        <v>#REF!</v>
      </c>
      <c r="V154" s="9" t="e">
        <f t="shared" si="38"/>
        <v>#REF!</v>
      </c>
    </row>
    <row r="155" spans="1:22" s="9" customFormat="1" x14ac:dyDescent="0.25">
      <c r="B155" s="31">
        <v>4</v>
      </c>
      <c r="C155" s="32" t="s">
        <v>308</v>
      </c>
      <c r="D155" s="33" t="e">
        <f>++#REF!</f>
        <v>#REF!</v>
      </c>
      <c r="E155" s="33" t="e">
        <f t="shared" si="43"/>
        <v>#REF!</v>
      </c>
      <c r="F155" s="33">
        <v>1339</v>
      </c>
      <c r="G155" s="33" t="e">
        <f>+#REF!</f>
        <v>#REF!</v>
      </c>
      <c r="H155" s="70" t="e">
        <f t="shared" si="42"/>
        <v>#REF!</v>
      </c>
      <c r="I155" s="33" t="e">
        <f>+#REF!</f>
        <v>#REF!</v>
      </c>
      <c r="J155" s="33" t="e">
        <f>+#REF!</f>
        <v>#REF!</v>
      </c>
      <c r="K155" s="70" t="e">
        <f t="shared" si="39"/>
        <v>#REF!</v>
      </c>
      <c r="L155" s="33">
        <f>+КЎ!D155</f>
        <v>70</v>
      </c>
      <c r="M155" s="33">
        <f>+КЎ!G155</f>
        <v>20</v>
      </c>
      <c r="N155" s="70">
        <f t="shared" si="40"/>
        <v>0.2857142857142857</v>
      </c>
      <c r="O155" s="33">
        <v>59</v>
      </c>
      <c r="P155" s="74">
        <v>31</v>
      </c>
      <c r="Q155" s="74">
        <v>123</v>
      </c>
      <c r="R155" s="74">
        <v>57</v>
      </c>
      <c r="T155" s="9">
        <v>268</v>
      </c>
      <c r="U155" s="88" t="e">
        <f t="shared" si="37"/>
        <v>#REF!</v>
      </c>
      <c r="V155" s="9" t="e">
        <f t="shared" si="38"/>
        <v>#REF!</v>
      </c>
    </row>
    <row r="156" spans="1:22" s="9" customFormat="1" x14ac:dyDescent="0.25">
      <c r="B156" s="31">
        <v>5</v>
      </c>
      <c r="C156" s="32" t="s">
        <v>309</v>
      </c>
      <c r="D156" s="33" t="e">
        <f>++#REF!</f>
        <v>#REF!</v>
      </c>
      <c r="E156" s="33" t="e">
        <f t="shared" si="43"/>
        <v>#REF!</v>
      </c>
      <c r="F156" s="33">
        <v>975</v>
      </c>
      <c r="G156" s="33" t="e">
        <f>+#REF!</f>
        <v>#REF!</v>
      </c>
      <c r="H156" s="70" t="e">
        <f t="shared" si="42"/>
        <v>#REF!</v>
      </c>
      <c r="I156" s="33" t="e">
        <f>+#REF!</f>
        <v>#REF!</v>
      </c>
      <c r="J156" s="33" t="e">
        <f>+#REF!</f>
        <v>#REF!</v>
      </c>
      <c r="K156" s="70" t="e">
        <f t="shared" si="39"/>
        <v>#REF!</v>
      </c>
      <c r="L156" s="33">
        <f>+КЎ!D156</f>
        <v>86</v>
      </c>
      <c r="M156" s="33">
        <f>+КЎ!G156</f>
        <v>29</v>
      </c>
      <c r="N156" s="70">
        <f t="shared" si="40"/>
        <v>0.33720930232558138</v>
      </c>
      <c r="O156" s="33">
        <v>17</v>
      </c>
      <c r="P156" s="74">
        <v>8</v>
      </c>
      <c r="Q156" s="74">
        <v>113</v>
      </c>
      <c r="R156" s="74">
        <v>24</v>
      </c>
      <c r="T156" s="9">
        <v>195</v>
      </c>
      <c r="U156" s="88" t="e">
        <f t="shared" si="37"/>
        <v>#REF!</v>
      </c>
      <c r="V156" s="9" t="e">
        <f t="shared" si="38"/>
        <v>#REF!</v>
      </c>
    </row>
    <row r="157" spans="1:22" s="9" customFormat="1" x14ac:dyDescent="0.25">
      <c r="B157" s="31">
        <v>6</v>
      </c>
      <c r="C157" s="32" t="s">
        <v>310</v>
      </c>
      <c r="D157" s="33" t="e">
        <f>++#REF!</f>
        <v>#REF!</v>
      </c>
      <c r="E157" s="33" t="e">
        <f t="shared" si="43"/>
        <v>#REF!</v>
      </c>
      <c r="F157" s="33">
        <v>449</v>
      </c>
      <c r="G157" s="33" t="e">
        <f>+#REF!</f>
        <v>#REF!</v>
      </c>
      <c r="H157" s="70" t="e">
        <f t="shared" si="42"/>
        <v>#REF!</v>
      </c>
      <c r="I157" s="33" t="e">
        <f>+#REF!</f>
        <v>#REF!</v>
      </c>
      <c r="J157" s="33" t="e">
        <f>+#REF!</f>
        <v>#REF!</v>
      </c>
      <c r="K157" s="70" t="e">
        <f t="shared" si="39"/>
        <v>#REF!</v>
      </c>
      <c r="L157" s="33">
        <f>+КЎ!D157</f>
        <v>71</v>
      </c>
      <c r="M157" s="33">
        <f>+КЎ!G157</f>
        <v>21</v>
      </c>
      <c r="N157" s="70">
        <f t="shared" si="40"/>
        <v>0.29577464788732394</v>
      </c>
      <c r="O157" s="33">
        <v>28</v>
      </c>
      <c r="P157" s="74">
        <v>8</v>
      </c>
      <c r="Q157" s="74">
        <v>109</v>
      </c>
      <c r="R157" s="74">
        <v>15</v>
      </c>
      <c r="T157" s="9">
        <v>90</v>
      </c>
      <c r="U157" s="88" t="e">
        <f t="shared" si="37"/>
        <v>#REF!</v>
      </c>
      <c r="V157" s="9" t="e">
        <f t="shared" si="38"/>
        <v>#REF!</v>
      </c>
    </row>
    <row r="158" spans="1:22" s="9" customFormat="1" x14ac:dyDescent="0.25">
      <c r="B158" s="31">
        <v>7</v>
      </c>
      <c r="C158" s="32" t="s">
        <v>311</v>
      </c>
      <c r="D158" s="33" t="e">
        <f>++#REF!</f>
        <v>#REF!</v>
      </c>
      <c r="E158" s="33" t="e">
        <f t="shared" si="43"/>
        <v>#REF!</v>
      </c>
      <c r="F158" s="33">
        <v>766</v>
      </c>
      <c r="G158" s="33" t="e">
        <f>+#REF!</f>
        <v>#REF!</v>
      </c>
      <c r="H158" s="70" t="e">
        <f t="shared" si="42"/>
        <v>#REF!</v>
      </c>
      <c r="I158" s="33" t="e">
        <f>+#REF!</f>
        <v>#REF!</v>
      </c>
      <c r="J158" s="33" t="e">
        <f>+#REF!</f>
        <v>#REF!</v>
      </c>
      <c r="K158" s="70" t="e">
        <f t="shared" si="39"/>
        <v>#REF!</v>
      </c>
      <c r="L158" s="33">
        <f>+КЎ!D158</f>
        <v>87</v>
      </c>
      <c r="M158" s="33">
        <f>+КЎ!G158</f>
        <v>30</v>
      </c>
      <c r="N158" s="70">
        <f t="shared" si="40"/>
        <v>0.34482758620689657</v>
      </c>
      <c r="O158" s="33">
        <v>32</v>
      </c>
      <c r="P158" s="74">
        <v>10</v>
      </c>
      <c r="Q158" s="74">
        <v>128</v>
      </c>
      <c r="R158" s="74">
        <v>23</v>
      </c>
      <c r="T158" s="9">
        <v>153</v>
      </c>
      <c r="U158" s="88" t="e">
        <f t="shared" si="37"/>
        <v>#REF!</v>
      </c>
      <c r="V158" s="9" t="e">
        <f t="shared" si="38"/>
        <v>#REF!</v>
      </c>
    </row>
    <row r="159" spans="1:22" s="9" customFormat="1" x14ac:dyDescent="0.25">
      <c r="B159" s="31">
        <v>8</v>
      </c>
      <c r="C159" s="32" t="s">
        <v>312</v>
      </c>
      <c r="D159" s="33" t="e">
        <f>++#REF!</f>
        <v>#REF!</v>
      </c>
      <c r="E159" s="33" t="e">
        <f t="shared" si="43"/>
        <v>#REF!</v>
      </c>
      <c r="F159" s="33">
        <v>876</v>
      </c>
      <c r="G159" s="33" t="e">
        <f>+#REF!</f>
        <v>#REF!</v>
      </c>
      <c r="H159" s="70" t="e">
        <f t="shared" si="42"/>
        <v>#REF!</v>
      </c>
      <c r="I159" s="33" t="e">
        <f>+#REF!</f>
        <v>#REF!</v>
      </c>
      <c r="J159" s="33" t="e">
        <f>+#REF!</f>
        <v>#REF!</v>
      </c>
      <c r="K159" s="70" t="e">
        <f t="shared" si="39"/>
        <v>#REF!</v>
      </c>
      <c r="L159" s="33">
        <f>+КЎ!D159</f>
        <v>83</v>
      </c>
      <c r="M159" s="33">
        <f>+КЎ!G159</f>
        <v>23</v>
      </c>
      <c r="N159" s="70">
        <f t="shared" si="40"/>
        <v>0.27710843373493976</v>
      </c>
      <c r="O159" s="33">
        <v>55</v>
      </c>
      <c r="P159" s="74">
        <v>24</v>
      </c>
      <c r="Q159" s="74">
        <v>226</v>
      </c>
      <c r="R159" s="74">
        <v>87</v>
      </c>
      <c r="T159" s="9">
        <v>175</v>
      </c>
      <c r="U159" s="88" t="e">
        <f t="shared" si="37"/>
        <v>#REF!</v>
      </c>
      <c r="V159" s="9" t="e">
        <f t="shared" si="38"/>
        <v>#REF!</v>
      </c>
    </row>
    <row r="160" spans="1:22" s="9" customFormat="1" x14ac:dyDescent="0.25">
      <c r="B160" s="31">
        <v>9</v>
      </c>
      <c r="C160" s="32" t="s">
        <v>313</v>
      </c>
      <c r="D160" s="33" t="e">
        <f>++#REF!</f>
        <v>#REF!</v>
      </c>
      <c r="E160" s="33" t="e">
        <f t="shared" si="43"/>
        <v>#REF!</v>
      </c>
      <c r="F160" s="33">
        <v>1143</v>
      </c>
      <c r="G160" s="33" t="e">
        <f>+#REF!</f>
        <v>#REF!</v>
      </c>
      <c r="H160" s="70" t="e">
        <f t="shared" si="42"/>
        <v>#REF!</v>
      </c>
      <c r="I160" s="33" t="e">
        <f>+#REF!</f>
        <v>#REF!</v>
      </c>
      <c r="J160" s="33" t="e">
        <f>+#REF!</f>
        <v>#REF!</v>
      </c>
      <c r="K160" s="70" t="e">
        <f t="shared" si="39"/>
        <v>#REF!</v>
      </c>
      <c r="L160" s="33">
        <f>+КЎ!D160</f>
        <v>84</v>
      </c>
      <c r="M160" s="33">
        <f>+КЎ!G160</f>
        <v>16</v>
      </c>
      <c r="N160" s="70">
        <f t="shared" si="40"/>
        <v>0.19047619047619047</v>
      </c>
      <c r="O160" s="33">
        <v>50</v>
      </c>
      <c r="P160" s="74">
        <v>5</v>
      </c>
      <c r="Q160" s="74">
        <v>192</v>
      </c>
      <c r="R160" s="74">
        <v>52</v>
      </c>
      <c r="T160" s="9">
        <v>229</v>
      </c>
      <c r="U160" s="88" t="e">
        <f t="shared" si="37"/>
        <v>#REF!</v>
      </c>
      <c r="V160" s="9" t="e">
        <f t="shared" si="38"/>
        <v>#REF!</v>
      </c>
    </row>
    <row r="161" spans="1:22" s="9" customFormat="1" x14ac:dyDescent="0.25">
      <c r="B161" s="31">
        <v>10</v>
      </c>
      <c r="C161" s="32" t="s">
        <v>314</v>
      </c>
      <c r="D161" s="33" t="e">
        <f>++#REF!</f>
        <v>#REF!</v>
      </c>
      <c r="E161" s="33" t="e">
        <f t="shared" si="43"/>
        <v>#REF!</v>
      </c>
      <c r="F161" s="33">
        <v>879</v>
      </c>
      <c r="G161" s="33" t="e">
        <f>+#REF!</f>
        <v>#REF!</v>
      </c>
      <c r="H161" s="70" t="e">
        <f t="shared" si="42"/>
        <v>#REF!</v>
      </c>
      <c r="I161" s="33" t="e">
        <f>+#REF!</f>
        <v>#REF!</v>
      </c>
      <c r="J161" s="33" t="e">
        <f>+#REF!</f>
        <v>#REF!</v>
      </c>
      <c r="K161" s="70" t="e">
        <f t="shared" si="39"/>
        <v>#REF!</v>
      </c>
      <c r="L161" s="33">
        <f>+КЎ!D161</f>
        <v>80</v>
      </c>
      <c r="M161" s="33">
        <f>+КЎ!G161</f>
        <v>35</v>
      </c>
      <c r="N161" s="70">
        <f t="shared" si="40"/>
        <v>0.4375</v>
      </c>
      <c r="O161" s="33">
        <v>38</v>
      </c>
      <c r="P161" s="74">
        <v>38</v>
      </c>
      <c r="Q161" s="74">
        <v>195</v>
      </c>
      <c r="R161" s="74">
        <v>105</v>
      </c>
      <c r="T161" s="9">
        <v>176</v>
      </c>
      <c r="U161" s="88" t="e">
        <f t="shared" si="37"/>
        <v>#REF!</v>
      </c>
      <c r="V161" s="9" t="e">
        <f t="shared" si="38"/>
        <v>#REF!</v>
      </c>
    </row>
    <row r="162" spans="1:22" s="9" customFormat="1" x14ac:dyDescent="0.25">
      <c r="B162" s="31">
        <v>11</v>
      </c>
      <c r="C162" s="32" t="s">
        <v>315</v>
      </c>
      <c r="D162" s="33" t="e">
        <f>++#REF!</f>
        <v>#REF!</v>
      </c>
      <c r="E162" s="33" t="e">
        <f t="shared" si="43"/>
        <v>#REF!</v>
      </c>
      <c r="F162" s="33">
        <v>893</v>
      </c>
      <c r="G162" s="33" t="e">
        <f>+#REF!</f>
        <v>#REF!</v>
      </c>
      <c r="H162" s="70" t="e">
        <f t="shared" si="42"/>
        <v>#REF!</v>
      </c>
      <c r="I162" s="33" t="e">
        <f>+#REF!</f>
        <v>#REF!</v>
      </c>
      <c r="J162" s="33" t="e">
        <f>+#REF!</f>
        <v>#REF!</v>
      </c>
      <c r="K162" s="70" t="e">
        <f t="shared" si="39"/>
        <v>#REF!</v>
      </c>
      <c r="L162" s="33">
        <f>+КЎ!D162</f>
        <v>80</v>
      </c>
      <c r="M162" s="33">
        <f>+КЎ!G162</f>
        <v>40</v>
      </c>
      <c r="N162" s="70">
        <f t="shared" si="40"/>
        <v>0.5</v>
      </c>
      <c r="O162" s="33">
        <v>9</v>
      </c>
      <c r="P162" s="74">
        <v>0</v>
      </c>
      <c r="Q162" s="74">
        <v>130</v>
      </c>
      <c r="R162" s="74">
        <v>10</v>
      </c>
      <c r="T162" s="9">
        <v>179</v>
      </c>
      <c r="U162" s="88" t="e">
        <f t="shared" si="37"/>
        <v>#REF!</v>
      </c>
      <c r="V162" s="9" t="e">
        <f t="shared" si="38"/>
        <v>#REF!</v>
      </c>
    </row>
    <row r="163" spans="1:22" s="9" customFormat="1" x14ac:dyDescent="0.25">
      <c r="B163" s="31">
        <v>12</v>
      </c>
      <c r="C163" s="32" t="s">
        <v>316</v>
      </c>
      <c r="D163" s="33" t="e">
        <f>++#REF!</f>
        <v>#REF!</v>
      </c>
      <c r="E163" s="33" t="e">
        <f t="shared" si="43"/>
        <v>#REF!</v>
      </c>
      <c r="F163" s="33">
        <v>1251</v>
      </c>
      <c r="G163" s="33" t="e">
        <f>+#REF!</f>
        <v>#REF!</v>
      </c>
      <c r="H163" s="70" t="e">
        <f t="shared" si="42"/>
        <v>#REF!</v>
      </c>
      <c r="I163" s="33" t="e">
        <f>+#REF!</f>
        <v>#REF!</v>
      </c>
      <c r="J163" s="33" t="e">
        <f>+#REF!</f>
        <v>#REF!</v>
      </c>
      <c r="K163" s="70" t="e">
        <f t="shared" si="39"/>
        <v>#REF!</v>
      </c>
      <c r="L163" s="33">
        <f>+КЎ!D163</f>
        <v>85</v>
      </c>
      <c r="M163" s="33">
        <f>+КЎ!G163</f>
        <v>45</v>
      </c>
      <c r="N163" s="70">
        <f t="shared" si="40"/>
        <v>0.52941176470588236</v>
      </c>
      <c r="O163" s="33">
        <v>13</v>
      </c>
      <c r="P163" s="74">
        <v>0</v>
      </c>
      <c r="Q163" s="74">
        <v>128</v>
      </c>
      <c r="R163" s="74">
        <v>16</v>
      </c>
      <c r="T163" s="9">
        <v>250</v>
      </c>
      <c r="U163" s="88" t="e">
        <f t="shared" si="37"/>
        <v>#REF!</v>
      </c>
      <c r="V163" s="9" t="e">
        <f t="shared" si="38"/>
        <v>#REF!</v>
      </c>
    </row>
    <row r="164" spans="1:22" s="9" customFormat="1" x14ac:dyDescent="0.25">
      <c r="B164" s="31">
        <v>13</v>
      </c>
      <c r="C164" s="32" t="s">
        <v>317</v>
      </c>
      <c r="D164" s="33" t="e">
        <f>++#REF!</f>
        <v>#REF!</v>
      </c>
      <c r="E164" s="33" t="e">
        <f t="shared" si="43"/>
        <v>#REF!</v>
      </c>
      <c r="F164" s="33">
        <v>1265</v>
      </c>
      <c r="G164" s="33" t="e">
        <f>+#REF!</f>
        <v>#REF!</v>
      </c>
      <c r="H164" s="70" t="e">
        <f t="shared" si="42"/>
        <v>#REF!</v>
      </c>
      <c r="I164" s="33" t="e">
        <f>+#REF!</f>
        <v>#REF!</v>
      </c>
      <c r="J164" s="33" t="e">
        <f>+#REF!</f>
        <v>#REF!</v>
      </c>
      <c r="K164" s="70" t="e">
        <f t="shared" si="39"/>
        <v>#REF!</v>
      </c>
      <c r="L164" s="33">
        <f>+КЎ!D164</f>
        <v>85</v>
      </c>
      <c r="M164" s="33">
        <f>+КЎ!G164</f>
        <v>16</v>
      </c>
      <c r="N164" s="70">
        <f t="shared" si="40"/>
        <v>0.18823529411764706</v>
      </c>
      <c r="O164" s="33">
        <v>19</v>
      </c>
      <c r="P164" s="74">
        <v>3</v>
      </c>
      <c r="Q164" s="74">
        <v>89</v>
      </c>
      <c r="R164" s="74">
        <v>19</v>
      </c>
      <c r="T164" s="9">
        <v>253</v>
      </c>
      <c r="U164" s="88" t="e">
        <f t="shared" si="37"/>
        <v>#REF!</v>
      </c>
      <c r="V164" s="9" t="e">
        <f t="shared" si="38"/>
        <v>#REF!</v>
      </c>
    </row>
    <row r="165" spans="1:22" s="9" customFormat="1" x14ac:dyDescent="0.25">
      <c r="B165" s="31">
        <v>14</v>
      </c>
      <c r="C165" s="32" t="s">
        <v>318</v>
      </c>
      <c r="D165" s="33" t="e">
        <f>++#REF!</f>
        <v>#REF!</v>
      </c>
      <c r="E165" s="33" t="e">
        <f t="shared" si="43"/>
        <v>#REF!</v>
      </c>
      <c r="F165" s="33">
        <v>877</v>
      </c>
      <c r="G165" s="33" t="e">
        <f>+#REF!</f>
        <v>#REF!</v>
      </c>
      <c r="H165" s="70" t="e">
        <f t="shared" si="42"/>
        <v>#REF!</v>
      </c>
      <c r="I165" s="33" t="e">
        <f>+#REF!</f>
        <v>#REF!</v>
      </c>
      <c r="J165" s="33" t="e">
        <f>+#REF!</f>
        <v>#REF!</v>
      </c>
      <c r="K165" s="70" t="e">
        <f t="shared" si="39"/>
        <v>#REF!</v>
      </c>
      <c r="L165" s="33">
        <f>+КЎ!D165</f>
        <v>86</v>
      </c>
      <c r="M165" s="33">
        <f>+КЎ!G165</f>
        <v>17</v>
      </c>
      <c r="N165" s="70">
        <f t="shared" si="40"/>
        <v>0.19767441860465115</v>
      </c>
      <c r="O165" s="33">
        <v>33</v>
      </c>
      <c r="P165" s="74">
        <v>11</v>
      </c>
      <c r="Q165" s="74">
        <v>225</v>
      </c>
      <c r="R165" s="74">
        <v>34</v>
      </c>
      <c r="T165" s="9">
        <v>175</v>
      </c>
      <c r="U165" s="88" t="e">
        <f t="shared" si="37"/>
        <v>#REF!</v>
      </c>
      <c r="V165" s="9" t="e">
        <f t="shared" si="38"/>
        <v>#REF!</v>
      </c>
    </row>
    <row r="166" spans="1:22" s="9" customFormat="1" x14ac:dyDescent="0.25">
      <c r="B166" s="31">
        <v>15</v>
      </c>
      <c r="C166" s="32" t="s">
        <v>319</v>
      </c>
      <c r="D166" s="33" t="e">
        <f>++#REF!</f>
        <v>#REF!</v>
      </c>
      <c r="E166" s="33" t="e">
        <f t="shared" si="43"/>
        <v>#REF!</v>
      </c>
      <c r="F166" s="33">
        <v>1103</v>
      </c>
      <c r="G166" s="33" t="e">
        <f>+#REF!</f>
        <v>#REF!</v>
      </c>
      <c r="H166" s="70" t="e">
        <f t="shared" si="42"/>
        <v>#REF!</v>
      </c>
      <c r="I166" s="33" t="e">
        <f>+#REF!</f>
        <v>#REF!</v>
      </c>
      <c r="J166" s="33" t="e">
        <f>+#REF!</f>
        <v>#REF!</v>
      </c>
      <c r="K166" s="70" t="e">
        <f t="shared" si="39"/>
        <v>#REF!</v>
      </c>
      <c r="L166" s="33">
        <f>+КЎ!D166</f>
        <v>82</v>
      </c>
      <c r="M166" s="33">
        <f>+КЎ!G166</f>
        <v>11</v>
      </c>
      <c r="N166" s="70">
        <f t="shared" si="40"/>
        <v>0.13414634146341464</v>
      </c>
      <c r="O166" s="33">
        <v>10</v>
      </c>
      <c r="P166" s="74">
        <v>0</v>
      </c>
      <c r="Q166" s="74">
        <v>149</v>
      </c>
      <c r="R166" s="74">
        <v>27</v>
      </c>
      <c r="T166" s="9">
        <v>221</v>
      </c>
      <c r="U166" s="88" t="e">
        <f t="shared" si="37"/>
        <v>#REF!</v>
      </c>
      <c r="V166" s="9" t="e">
        <f t="shared" si="38"/>
        <v>#REF!</v>
      </c>
    </row>
    <row r="167" spans="1:22" s="9" customFormat="1" x14ac:dyDescent="0.25">
      <c r="B167" s="31">
        <v>16</v>
      </c>
      <c r="C167" s="32" t="s">
        <v>320</v>
      </c>
      <c r="D167" s="33" t="e">
        <f>++#REF!</f>
        <v>#REF!</v>
      </c>
      <c r="E167" s="33" t="e">
        <f t="shared" si="43"/>
        <v>#REF!</v>
      </c>
      <c r="F167" s="33">
        <v>749</v>
      </c>
      <c r="G167" s="33" t="e">
        <f>+#REF!</f>
        <v>#REF!</v>
      </c>
      <c r="H167" s="70" t="e">
        <f t="shared" si="42"/>
        <v>#REF!</v>
      </c>
      <c r="I167" s="33" t="e">
        <f>+#REF!</f>
        <v>#REF!</v>
      </c>
      <c r="J167" s="33" t="e">
        <f>+#REF!</f>
        <v>#REF!</v>
      </c>
      <c r="K167" s="70" t="e">
        <f t="shared" si="39"/>
        <v>#REF!</v>
      </c>
      <c r="L167" s="33">
        <f>+КЎ!D167</f>
        <v>80</v>
      </c>
      <c r="M167" s="33">
        <f>+КЎ!G167</f>
        <v>16</v>
      </c>
      <c r="N167" s="70">
        <f t="shared" si="40"/>
        <v>0.2</v>
      </c>
      <c r="O167" s="33">
        <v>96</v>
      </c>
      <c r="P167" s="74">
        <v>76</v>
      </c>
      <c r="Q167" s="74">
        <v>129</v>
      </c>
      <c r="R167" s="74">
        <v>78</v>
      </c>
      <c r="T167" s="9">
        <v>150</v>
      </c>
      <c r="U167" s="88" t="e">
        <f t="shared" si="37"/>
        <v>#REF!</v>
      </c>
      <c r="V167" s="9" t="e">
        <f t="shared" si="38"/>
        <v>#REF!</v>
      </c>
    </row>
    <row r="168" spans="1:22" s="9" customFormat="1" x14ac:dyDescent="0.25">
      <c r="B168" s="31">
        <v>17</v>
      </c>
      <c r="C168" s="32" t="s">
        <v>321</v>
      </c>
      <c r="D168" s="33" t="e">
        <f>++#REF!</f>
        <v>#REF!</v>
      </c>
      <c r="E168" s="33" t="e">
        <f t="shared" si="43"/>
        <v>#REF!</v>
      </c>
      <c r="F168" s="33">
        <v>554</v>
      </c>
      <c r="G168" s="33" t="e">
        <f>+#REF!</f>
        <v>#REF!</v>
      </c>
      <c r="H168" s="70" t="e">
        <f t="shared" si="42"/>
        <v>#REF!</v>
      </c>
      <c r="I168" s="33" t="e">
        <f>+#REF!</f>
        <v>#REF!</v>
      </c>
      <c r="J168" s="33" t="e">
        <f>+#REF!</f>
        <v>#REF!</v>
      </c>
      <c r="K168" s="70" t="e">
        <f t="shared" si="39"/>
        <v>#REF!</v>
      </c>
      <c r="L168" s="33">
        <f>+КЎ!D168</f>
        <v>83</v>
      </c>
      <c r="M168" s="33">
        <f>+КЎ!G168</f>
        <v>20</v>
      </c>
      <c r="N168" s="70">
        <f t="shared" si="40"/>
        <v>0.24096385542168675</v>
      </c>
      <c r="O168" s="33">
        <v>24</v>
      </c>
      <c r="P168" s="74">
        <v>3</v>
      </c>
      <c r="Q168" s="74">
        <v>113</v>
      </c>
      <c r="R168" s="74">
        <v>19</v>
      </c>
      <c r="T168" s="9">
        <v>111</v>
      </c>
      <c r="U168" s="88" t="e">
        <f t="shared" si="37"/>
        <v>#REF!</v>
      </c>
      <c r="V168" s="9" t="e">
        <f t="shared" si="38"/>
        <v>#REF!</v>
      </c>
    </row>
    <row r="169" spans="1:22" s="9" customFormat="1" x14ac:dyDescent="0.25">
      <c r="B169" s="31">
        <v>18</v>
      </c>
      <c r="C169" s="32" t="s">
        <v>322</v>
      </c>
      <c r="D169" s="33" t="e">
        <f>++#REF!</f>
        <v>#REF!</v>
      </c>
      <c r="E169" s="33" t="e">
        <f t="shared" si="43"/>
        <v>#REF!</v>
      </c>
      <c r="F169" s="33">
        <v>1193</v>
      </c>
      <c r="G169" s="33" t="e">
        <f>+#REF!</f>
        <v>#REF!</v>
      </c>
      <c r="H169" s="70" t="e">
        <f t="shared" si="42"/>
        <v>#REF!</v>
      </c>
      <c r="I169" s="33" t="e">
        <f>+#REF!</f>
        <v>#REF!</v>
      </c>
      <c r="J169" s="33" t="e">
        <f>+#REF!</f>
        <v>#REF!</v>
      </c>
      <c r="K169" s="70" t="e">
        <f t="shared" si="39"/>
        <v>#REF!</v>
      </c>
      <c r="L169" s="33">
        <f>+КЎ!D169</f>
        <v>84</v>
      </c>
      <c r="M169" s="33">
        <f>+КЎ!G169</f>
        <v>17</v>
      </c>
      <c r="N169" s="70">
        <f t="shared" si="40"/>
        <v>0.20238095238095238</v>
      </c>
      <c r="O169" s="33">
        <v>19</v>
      </c>
      <c r="P169" s="74">
        <v>2</v>
      </c>
      <c r="Q169" s="74">
        <v>169</v>
      </c>
      <c r="R169" s="74">
        <v>24</v>
      </c>
      <c r="T169" s="9">
        <v>239</v>
      </c>
      <c r="U169" s="88" t="e">
        <f t="shared" si="37"/>
        <v>#REF!</v>
      </c>
      <c r="V169" s="9" t="e">
        <f t="shared" si="38"/>
        <v>#REF!</v>
      </c>
    </row>
    <row r="170" spans="1:22" s="9" customFormat="1" x14ac:dyDescent="0.25">
      <c r="B170" s="31">
        <v>19</v>
      </c>
      <c r="C170" s="32" t="s">
        <v>323</v>
      </c>
      <c r="D170" s="33" t="e">
        <f>++#REF!</f>
        <v>#REF!</v>
      </c>
      <c r="E170" s="33" t="e">
        <f t="shared" si="43"/>
        <v>#REF!</v>
      </c>
      <c r="F170" s="33">
        <v>1037</v>
      </c>
      <c r="G170" s="33" t="e">
        <f>+#REF!</f>
        <v>#REF!</v>
      </c>
      <c r="H170" s="70" t="e">
        <f t="shared" si="42"/>
        <v>#REF!</v>
      </c>
      <c r="I170" s="33" t="e">
        <f>+#REF!</f>
        <v>#REF!</v>
      </c>
      <c r="J170" s="33" t="e">
        <f>+#REF!</f>
        <v>#REF!</v>
      </c>
      <c r="K170" s="70" t="e">
        <f t="shared" si="39"/>
        <v>#REF!</v>
      </c>
      <c r="L170" s="33">
        <f>+КЎ!D170</f>
        <v>85</v>
      </c>
      <c r="M170" s="33">
        <f>+КЎ!G170</f>
        <v>21</v>
      </c>
      <c r="N170" s="70">
        <f t="shared" si="40"/>
        <v>0.24705882352941178</v>
      </c>
      <c r="O170" s="33">
        <v>32</v>
      </c>
      <c r="P170" s="74">
        <v>18</v>
      </c>
      <c r="Q170" s="74">
        <v>76</v>
      </c>
      <c r="R170" s="74">
        <v>43</v>
      </c>
      <c r="T170" s="9">
        <v>207</v>
      </c>
      <c r="U170" s="88" t="e">
        <f t="shared" si="37"/>
        <v>#REF!</v>
      </c>
      <c r="V170" s="9" t="e">
        <f t="shared" si="38"/>
        <v>#REF!</v>
      </c>
    </row>
    <row r="171" spans="1:22" s="9" customFormat="1" x14ac:dyDescent="0.25">
      <c r="B171" s="31">
        <v>20</v>
      </c>
      <c r="C171" s="32" t="s">
        <v>324</v>
      </c>
      <c r="D171" s="33" t="e">
        <f>++#REF!</f>
        <v>#REF!</v>
      </c>
      <c r="E171" s="33" t="e">
        <f t="shared" si="43"/>
        <v>#REF!</v>
      </c>
      <c r="F171" s="33">
        <v>1011</v>
      </c>
      <c r="G171" s="33" t="e">
        <f>+#REF!</f>
        <v>#REF!</v>
      </c>
      <c r="H171" s="70" t="e">
        <f t="shared" si="42"/>
        <v>#REF!</v>
      </c>
      <c r="I171" s="33" t="e">
        <f>+#REF!</f>
        <v>#REF!</v>
      </c>
      <c r="J171" s="33" t="e">
        <f>+#REF!</f>
        <v>#REF!</v>
      </c>
      <c r="K171" s="70" t="e">
        <f t="shared" si="39"/>
        <v>#REF!</v>
      </c>
      <c r="L171" s="33">
        <f>+КЎ!D171</f>
        <v>75</v>
      </c>
      <c r="M171" s="33">
        <f>+КЎ!G171</f>
        <v>20</v>
      </c>
      <c r="N171" s="70">
        <f t="shared" si="40"/>
        <v>0.26666666666666666</v>
      </c>
      <c r="O171" s="33">
        <v>32</v>
      </c>
      <c r="P171" s="74">
        <v>8</v>
      </c>
      <c r="Q171" s="74">
        <v>124</v>
      </c>
      <c r="R171" s="74">
        <v>26</v>
      </c>
      <c r="T171" s="9">
        <v>202</v>
      </c>
      <c r="U171" s="88" t="e">
        <f t="shared" si="37"/>
        <v>#REF!</v>
      </c>
      <c r="V171" s="9" t="e">
        <f t="shared" si="38"/>
        <v>#REF!</v>
      </c>
    </row>
    <row r="172" spans="1:22" s="9" customFormat="1" x14ac:dyDescent="0.25">
      <c r="B172" s="31">
        <v>21</v>
      </c>
      <c r="C172" s="32" t="s">
        <v>325</v>
      </c>
      <c r="D172" s="33" t="e">
        <f>++#REF!</f>
        <v>#REF!</v>
      </c>
      <c r="E172" s="33" t="e">
        <f t="shared" si="43"/>
        <v>#REF!</v>
      </c>
      <c r="F172" s="33">
        <v>666</v>
      </c>
      <c r="G172" s="33" t="e">
        <f>+#REF!</f>
        <v>#REF!</v>
      </c>
      <c r="H172" s="70" t="e">
        <f t="shared" si="42"/>
        <v>#REF!</v>
      </c>
      <c r="I172" s="33" t="e">
        <f>+#REF!</f>
        <v>#REF!</v>
      </c>
      <c r="J172" s="33" t="e">
        <f>+#REF!</f>
        <v>#REF!</v>
      </c>
      <c r="K172" s="70" t="e">
        <f t="shared" si="39"/>
        <v>#REF!</v>
      </c>
      <c r="L172" s="33">
        <f>+КЎ!D172</f>
        <v>83</v>
      </c>
      <c r="M172" s="33">
        <f>+КЎ!G172</f>
        <v>37</v>
      </c>
      <c r="N172" s="70">
        <f t="shared" si="40"/>
        <v>0.44578313253012047</v>
      </c>
      <c r="O172" s="33">
        <v>33</v>
      </c>
      <c r="P172" s="74">
        <v>3</v>
      </c>
      <c r="Q172" s="74">
        <v>98</v>
      </c>
      <c r="R172" s="74">
        <v>39</v>
      </c>
      <c r="T172" s="9">
        <v>133</v>
      </c>
      <c r="U172" s="88" t="e">
        <f t="shared" si="37"/>
        <v>#REF!</v>
      </c>
      <c r="V172" s="9" t="e">
        <f t="shared" si="38"/>
        <v>#REF!</v>
      </c>
    </row>
    <row r="173" spans="1:22" s="9" customFormat="1" x14ac:dyDescent="0.25">
      <c r="B173" s="31">
        <v>22</v>
      </c>
      <c r="C173" s="32" t="s">
        <v>326</v>
      </c>
      <c r="D173" s="33" t="e">
        <f>++#REF!</f>
        <v>#REF!</v>
      </c>
      <c r="E173" s="33" t="e">
        <f t="shared" si="43"/>
        <v>#REF!</v>
      </c>
      <c r="F173" s="33">
        <v>1309</v>
      </c>
      <c r="G173" s="33" t="e">
        <f>+#REF!</f>
        <v>#REF!</v>
      </c>
      <c r="H173" s="70" t="e">
        <f t="shared" si="42"/>
        <v>#REF!</v>
      </c>
      <c r="I173" s="33" t="e">
        <f>+#REF!</f>
        <v>#REF!</v>
      </c>
      <c r="J173" s="33" t="e">
        <f>+#REF!</f>
        <v>#REF!</v>
      </c>
      <c r="K173" s="70" t="e">
        <f t="shared" si="39"/>
        <v>#REF!</v>
      </c>
      <c r="L173" s="33">
        <f>+КЎ!D173</f>
        <v>80</v>
      </c>
      <c r="M173" s="33">
        <f>+КЎ!G173</f>
        <v>101</v>
      </c>
      <c r="N173" s="70">
        <f t="shared" si="40"/>
        <v>1.2625</v>
      </c>
      <c r="O173" s="33">
        <v>93</v>
      </c>
      <c r="P173" s="74">
        <v>0</v>
      </c>
      <c r="Q173" s="74">
        <v>210</v>
      </c>
      <c r="R173" s="74">
        <v>89</v>
      </c>
      <c r="T173" s="9">
        <v>262</v>
      </c>
      <c r="U173" s="88" t="e">
        <f t="shared" si="37"/>
        <v>#REF!</v>
      </c>
      <c r="V173" s="9" t="e">
        <f t="shared" si="38"/>
        <v>#REF!</v>
      </c>
    </row>
    <row r="174" spans="1:22" s="14" customFormat="1" ht="60" customHeight="1" x14ac:dyDescent="0.25">
      <c r="A174" s="10">
        <v>1</v>
      </c>
      <c r="B174" s="11">
        <v>11</v>
      </c>
      <c r="C174" s="4" t="s">
        <v>386</v>
      </c>
      <c r="D174" s="18" t="e">
        <f>SUM(D152:D173)</f>
        <v>#REF!</v>
      </c>
      <c r="E174" s="18" t="e">
        <f>SUM(E152:E173)</f>
        <v>#REF!</v>
      </c>
      <c r="F174" s="18">
        <f>SUM(F152:F173)</f>
        <v>22148</v>
      </c>
      <c r="G174" s="18" t="e">
        <f>SUM(G152:G173)</f>
        <v>#REF!</v>
      </c>
      <c r="H174" s="13" t="e">
        <f>+G174/F174</f>
        <v>#REF!</v>
      </c>
      <c r="I174" s="18" t="e">
        <f>SUM(I152:I173)</f>
        <v>#REF!</v>
      </c>
      <c r="J174" s="18" t="e">
        <f>SUM(J152:J173)</f>
        <v>#REF!</v>
      </c>
      <c r="K174" s="13" t="e">
        <f>+J174/I174</f>
        <v>#REF!</v>
      </c>
      <c r="L174" s="18">
        <f>SUM(L152:L173)</f>
        <v>1810</v>
      </c>
      <c r="M174" s="18">
        <f>SUM(M152:M173)</f>
        <v>585</v>
      </c>
      <c r="N174" s="13">
        <f>+M174/L174</f>
        <v>0.32320441988950277</v>
      </c>
      <c r="O174" s="18">
        <v>779</v>
      </c>
      <c r="P174" s="18">
        <v>286</v>
      </c>
      <c r="Q174" s="18">
        <v>3106</v>
      </c>
      <c r="R174" s="18">
        <f>SUM(R152:R173)</f>
        <v>866</v>
      </c>
      <c r="T174" s="14">
        <v>4430</v>
      </c>
      <c r="U174" s="88" t="e">
        <f t="shared" si="37"/>
        <v>#REF!</v>
      </c>
      <c r="V174" s="9" t="e">
        <f t="shared" si="38"/>
        <v>#REF!</v>
      </c>
    </row>
    <row r="175" spans="1:22" s="9" customFormat="1" x14ac:dyDescent="0.25">
      <c r="B175" s="31">
        <v>1</v>
      </c>
      <c r="C175" s="32" t="s">
        <v>258</v>
      </c>
      <c r="D175" s="33" t="e">
        <f>++#REF!</f>
        <v>#REF!</v>
      </c>
      <c r="E175" s="33" t="e">
        <f t="shared" si="43"/>
        <v>#REF!</v>
      </c>
      <c r="F175" s="31">
        <v>1428</v>
      </c>
      <c r="G175" s="33" t="e">
        <f>+#REF!</f>
        <v>#REF!</v>
      </c>
      <c r="H175" s="70" t="e">
        <f t="shared" si="42"/>
        <v>#REF!</v>
      </c>
      <c r="I175" s="33" t="e">
        <f>+#REF!</f>
        <v>#REF!</v>
      </c>
      <c r="J175" s="33" t="e">
        <f>+#REF!</f>
        <v>#REF!</v>
      </c>
      <c r="K175" s="70" t="e">
        <f t="shared" si="39"/>
        <v>#REF!</v>
      </c>
      <c r="L175" s="33">
        <f>+КЎ!D175</f>
        <v>130</v>
      </c>
      <c r="M175" s="33">
        <f>+КЎ!G175</f>
        <v>60</v>
      </c>
      <c r="N175" s="70">
        <f t="shared" si="40"/>
        <v>0.46153846153846156</v>
      </c>
      <c r="O175" s="33">
        <v>3</v>
      </c>
      <c r="P175" s="82">
        <v>3</v>
      </c>
      <c r="Q175" s="82">
        <v>57</v>
      </c>
      <c r="R175" s="36">
        <v>15</v>
      </c>
      <c r="T175" s="9">
        <v>349</v>
      </c>
      <c r="U175" s="88" t="e">
        <f t="shared" si="37"/>
        <v>#REF!</v>
      </c>
      <c r="V175" s="9" t="e">
        <f t="shared" si="38"/>
        <v>#REF!</v>
      </c>
    </row>
    <row r="176" spans="1:22" s="9" customFormat="1" x14ac:dyDescent="0.25">
      <c r="B176" s="31">
        <v>2</v>
      </c>
      <c r="C176" s="32" t="s">
        <v>259</v>
      </c>
      <c r="D176" s="33" t="e">
        <f>++#REF!</f>
        <v>#REF!</v>
      </c>
      <c r="E176" s="33" t="e">
        <f t="shared" si="43"/>
        <v>#REF!</v>
      </c>
      <c r="F176" s="31">
        <v>2515</v>
      </c>
      <c r="G176" s="33" t="e">
        <f>+#REF!</f>
        <v>#REF!</v>
      </c>
      <c r="H176" s="70" t="e">
        <f t="shared" si="42"/>
        <v>#REF!</v>
      </c>
      <c r="I176" s="33" t="e">
        <f>+#REF!</f>
        <v>#REF!</v>
      </c>
      <c r="J176" s="33" t="e">
        <f>+#REF!</f>
        <v>#REF!</v>
      </c>
      <c r="K176" s="70" t="e">
        <f t="shared" si="39"/>
        <v>#REF!</v>
      </c>
      <c r="L176" s="33">
        <f>+КЎ!D176</f>
        <v>270</v>
      </c>
      <c r="M176" s="33">
        <f>+КЎ!G176</f>
        <v>6</v>
      </c>
      <c r="N176" s="70">
        <f t="shared" si="40"/>
        <v>2.2222222222222223E-2</v>
      </c>
      <c r="O176" s="33">
        <v>5</v>
      </c>
      <c r="P176" s="82">
        <v>9</v>
      </c>
      <c r="Q176" s="82">
        <v>139</v>
      </c>
      <c r="R176" s="36">
        <v>138</v>
      </c>
      <c r="T176" s="9">
        <v>588</v>
      </c>
      <c r="U176" s="88" t="e">
        <f t="shared" si="37"/>
        <v>#REF!</v>
      </c>
      <c r="V176" s="9" t="e">
        <f t="shared" si="38"/>
        <v>#REF!</v>
      </c>
    </row>
    <row r="177" spans="2:22" s="9" customFormat="1" x14ac:dyDescent="0.25">
      <c r="B177" s="31">
        <v>3</v>
      </c>
      <c r="C177" s="32" t="s">
        <v>387</v>
      </c>
      <c r="D177" s="33" t="e">
        <f>++#REF!</f>
        <v>#REF!</v>
      </c>
      <c r="E177" s="33" t="e">
        <f t="shared" si="43"/>
        <v>#REF!</v>
      </c>
      <c r="F177" s="31">
        <v>1926</v>
      </c>
      <c r="G177" s="33" t="e">
        <f>+#REF!</f>
        <v>#REF!</v>
      </c>
      <c r="H177" s="70" t="e">
        <f t="shared" si="42"/>
        <v>#REF!</v>
      </c>
      <c r="I177" s="33" t="e">
        <f>+#REF!</f>
        <v>#REF!</v>
      </c>
      <c r="J177" s="33" t="e">
        <f>+#REF!</f>
        <v>#REF!</v>
      </c>
      <c r="K177" s="70" t="e">
        <f t="shared" si="39"/>
        <v>#REF!</v>
      </c>
      <c r="L177" s="33">
        <f>+КЎ!D177</f>
        <v>275</v>
      </c>
      <c r="M177" s="33">
        <f>+КЎ!G177</f>
        <v>58</v>
      </c>
      <c r="N177" s="70">
        <f t="shared" si="40"/>
        <v>0.21090909090909091</v>
      </c>
      <c r="O177" s="33">
        <v>0</v>
      </c>
      <c r="P177" s="82">
        <v>0</v>
      </c>
      <c r="Q177" s="82">
        <v>58</v>
      </c>
      <c r="R177" s="36">
        <v>5</v>
      </c>
      <c r="T177" s="9">
        <v>531</v>
      </c>
      <c r="U177" s="88" t="e">
        <f t="shared" si="37"/>
        <v>#REF!</v>
      </c>
      <c r="V177" s="9" t="e">
        <f t="shared" si="38"/>
        <v>#REF!</v>
      </c>
    </row>
    <row r="178" spans="2:22" s="9" customFormat="1" x14ac:dyDescent="0.25">
      <c r="B178" s="31">
        <v>4</v>
      </c>
      <c r="C178" s="32" t="s">
        <v>388</v>
      </c>
      <c r="D178" s="33" t="e">
        <f>++#REF!</f>
        <v>#REF!</v>
      </c>
      <c r="E178" s="33" t="e">
        <f t="shared" si="43"/>
        <v>#REF!</v>
      </c>
      <c r="F178" s="31">
        <v>2635</v>
      </c>
      <c r="G178" s="33" t="e">
        <f>+#REF!</f>
        <v>#REF!</v>
      </c>
      <c r="H178" s="70" t="e">
        <f t="shared" si="42"/>
        <v>#REF!</v>
      </c>
      <c r="I178" s="33" t="e">
        <f>+#REF!</f>
        <v>#REF!</v>
      </c>
      <c r="J178" s="33" t="e">
        <f>+#REF!</f>
        <v>#REF!</v>
      </c>
      <c r="K178" s="70" t="e">
        <f t="shared" si="39"/>
        <v>#REF!</v>
      </c>
      <c r="L178" s="33">
        <f>+КЎ!D178</f>
        <v>290</v>
      </c>
      <c r="M178" s="33">
        <f>+КЎ!G178</f>
        <v>41</v>
      </c>
      <c r="N178" s="70">
        <f t="shared" si="40"/>
        <v>0.14137931034482759</v>
      </c>
      <c r="O178" s="33">
        <v>0</v>
      </c>
      <c r="P178" s="82">
        <v>2</v>
      </c>
      <c r="Q178" s="82">
        <v>38</v>
      </c>
      <c r="R178" s="36">
        <v>22</v>
      </c>
      <c r="T178" s="9">
        <v>562</v>
      </c>
      <c r="U178" s="88" t="e">
        <f t="shared" si="37"/>
        <v>#REF!</v>
      </c>
      <c r="V178" s="9" t="e">
        <f t="shared" si="38"/>
        <v>#REF!</v>
      </c>
    </row>
    <row r="179" spans="2:22" s="9" customFormat="1" x14ac:dyDescent="0.25">
      <c r="B179" s="31">
        <v>5</v>
      </c>
      <c r="C179" s="32" t="s">
        <v>260</v>
      </c>
      <c r="D179" s="33" t="e">
        <f>++#REF!</f>
        <v>#REF!</v>
      </c>
      <c r="E179" s="33" t="e">
        <f t="shared" si="43"/>
        <v>#REF!</v>
      </c>
      <c r="F179" s="31">
        <v>1501</v>
      </c>
      <c r="G179" s="33" t="e">
        <f>+#REF!</f>
        <v>#REF!</v>
      </c>
      <c r="H179" s="70" t="e">
        <f t="shared" si="42"/>
        <v>#REF!</v>
      </c>
      <c r="I179" s="33" t="e">
        <f>+#REF!</f>
        <v>#REF!</v>
      </c>
      <c r="J179" s="33" t="e">
        <f>+#REF!</f>
        <v>#REF!</v>
      </c>
      <c r="K179" s="70" t="e">
        <f t="shared" si="39"/>
        <v>#REF!</v>
      </c>
      <c r="L179" s="33">
        <f>+КЎ!D179</f>
        <v>185</v>
      </c>
      <c r="M179" s="33">
        <f>+КЎ!G179</f>
        <v>39</v>
      </c>
      <c r="N179" s="70">
        <f t="shared" si="40"/>
        <v>0.21081081081081082</v>
      </c>
      <c r="O179" s="33">
        <v>1</v>
      </c>
      <c r="P179" s="82">
        <v>2</v>
      </c>
      <c r="Q179" s="82">
        <v>38</v>
      </c>
      <c r="R179" s="36">
        <v>26</v>
      </c>
      <c r="T179" s="9">
        <v>373</v>
      </c>
      <c r="U179" s="88" t="e">
        <f t="shared" si="37"/>
        <v>#REF!</v>
      </c>
      <c r="V179" s="9" t="e">
        <f t="shared" si="38"/>
        <v>#REF!</v>
      </c>
    </row>
    <row r="180" spans="2:22" s="9" customFormat="1" x14ac:dyDescent="0.25">
      <c r="B180" s="31">
        <v>6</v>
      </c>
      <c r="C180" s="32" t="s">
        <v>389</v>
      </c>
      <c r="D180" s="33" t="e">
        <f>++#REF!</f>
        <v>#REF!</v>
      </c>
      <c r="E180" s="33" t="e">
        <f t="shared" si="43"/>
        <v>#REF!</v>
      </c>
      <c r="F180" s="31">
        <v>1522</v>
      </c>
      <c r="G180" s="33" t="e">
        <f>+#REF!</f>
        <v>#REF!</v>
      </c>
      <c r="H180" s="70" t="e">
        <f t="shared" si="42"/>
        <v>#REF!</v>
      </c>
      <c r="I180" s="33" t="e">
        <f>+#REF!</f>
        <v>#REF!</v>
      </c>
      <c r="J180" s="33" t="e">
        <f>+#REF!</f>
        <v>#REF!</v>
      </c>
      <c r="K180" s="70" t="e">
        <f t="shared" si="39"/>
        <v>#REF!</v>
      </c>
      <c r="L180" s="33">
        <f>+КЎ!D180</f>
        <v>220</v>
      </c>
      <c r="M180" s="33">
        <f>+КЎ!G180</f>
        <v>78</v>
      </c>
      <c r="N180" s="70">
        <f t="shared" si="40"/>
        <v>0.35454545454545455</v>
      </c>
      <c r="O180" s="33">
        <v>20</v>
      </c>
      <c r="P180" s="82">
        <v>20</v>
      </c>
      <c r="Q180" s="82">
        <v>98</v>
      </c>
      <c r="R180" s="36">
        <v>50</v>
      </c>
      <c r="T180" s="9">
        <v>377</v>
      </c>
      <c r="U180" s="88" t="e">
        <f t="shared" si="37"/>
        <v>#REF!</v>
      </c>
      <c r="V180" s="9" t="e">
        <f t="shared" si="38"/>
        <v>#REF!</v>
      </c>
    </row>
    <row r="181" spans="2:22" s="9" customFormat="1" x14ac:dyDescent="0.25">
      <c r="B181" s="31">
        <v>7</v>
      </c>
      <c r="C181" s="32" t="s">
        <v>261</v>
      </c>
      <c r="D181" s="33" t="e">
        <f>++#REF!</f>
        <v>#REF!</v>
      </c>
      <c r="E181" s="33" t="e">
        <f t="shared" si="43"/>
        <v>#REF!</v>
      </c>
      <c r="F181" s="31">
        <v>1553</v>
      </c>
      <c r="G181" s="33" t="e">
        <f>+#REF!</f>
        <v>#REF!</v>
      </c>
      <c r="H181" s="70" t="e">
        <f t="shared" si="42"/>
        <v>#REF!</v>
      </c>
      <c r="I181" s="33" t="e">
        <f>+#REF!</f>
        <v>#REF!</v>
      </c>
      <c r="J181" s="33" t="e">
        <f>+#REF!</f>
        <v>#REF!</v>
      </c>
      <c r="K181" s="70" t="e">
        <f t="shared" si="39"/>
        <v>#REF!</v>
      </c>
      <c r="L181" s="33">
        <f>+КЎ!D181</f>
        <v>155</v>
      </c>
      <c r="M181" s="33">
        <f>+КЎ!G181</f>
        <v>15</v>
      </c>
      <c r="N181" s="70">
        <f t="shared" si="40"/>
        <v>9.6774193548387094E-2</v>
      </c>
      <c r="O181" s="33">
        <v>3</v>
      </c>
      <c r="P181" s="82">
        <v>10</v>
      </c>
      <c r="Q181" s="82">
        <v>25</v>
      </c>
      <c r="R181" s="36">
        <v>168</v>
      </c>
      <c r="T181" s="9">
        <v>388</v>
      </c>
      <c r="U181" s="88" t="e">
        <f t="shared" si="37"/>
        <v>#REF!</v>
      </c>
      <c r="V181" s="9" t="e">
        <f t="shared" si="38"/>
        <v>#REF!</v>
      </c>
    </row>
    <row r="182" spans="2:22" s="9" customFormat="1" x14ac:dyDescent="0.25">
      <c r="B182" s="31">
        <v>8</v>
      </c>
      <c r="C182" s="32" t="s">
        <v>390</v>
      </c>
      <c r="D182" s="33" t="e">
        <f>++#REF!</f>
        <v>#REF!</v>
      </c>
      <c r="E182" s="33" t="e">
        <f t="shared" si="43"/>
        <v>#REF!</v>
      </c>
      <c r="F182" s="31">
        <v>1789</v>
      </c>
      <c r="G182" s="33" t="e">
        <f>+#REF!</f>
        <v>#REF!</v>
      </c>
      <c r="H182" s="70" t="e">
        <f t="shared" si="42"/>
        <v>#REF!</v>
      </c>
      <c r="I182" s="33" t="e">
        <f>+#REF!</f>
        <v>#REF!</v>
      </c>
      <c r="J182" s="33" t="e">
        <f>+#REF!</f>
        <v>#REF!</v>
      </c>
      <c r="K182" s="70" t="e">
        <f t="shared" si="39"/>
        <v>#REF!</v>
      </c>
      <c r="L182" s="33">
        <f>+КЎ!D182</f>
        <v>150</v>
      </c>
      <c r="M182" s="33">
        <f>+КЎ!G182</f>
        <v>32</v>
      </c>
      <c r="N182" s="70">
        <f t="shared" si="40"/>
        <v>0.21333333333333335</v>
      </c>
      <c r="O182" s="33">
        <v>1</v>
      </c>
      <c r="P182" s="82">
        <v>19</v>
      </c>
      <c r="Q182" s="82">
        <v>51</v>
      </c>
      <c r="R182" s="36">
        <v>36</v>
      </c>
      <c r="T182" s="9">
        <v>402</v>
      </c>
      <c r="U182" s="88" t="e">
        <f t="shared" si="37"/>
        <v>#REF!</v>
      </c>
      <c r="V182" s="9" t="e">
        <f t="shared" si="38"/>
        <v>#REF!</v>
      </c>
    </row>
    <row r="183" spans="2:22" s="9" customFormat="1" x14ac:dyDescent="0.25">
      <c r="B183" s="31">
        <v>9</v>
      </c>
      <c r="C183" s="32" t="s">
        <v>391</v>
      </c>
      <c r="D183" s="33" t="e">
        <f>++#REF!</f>
        <v>#REF!</v>
      </c>
      <c r="E183" s="33" t="e">
        <f t="shared" si="43"/>
        <v>#REF!</v>
      </c>
      <c r="F183" s="31">
        <v>1072</v>
      </c>
      <c r="G183" s="33" t="e">
        <f>+#REF!</f>
        <v>#REF!</v>
      </c>
      <c r="H183" s="70" t="e">
        <f t="shared" si="42"/>
        <v>#REF!</v>
      </c>
      <c r="I183" s="33" t="e">
        <f>+#REF!</f>
        <v>#REF!</v>
      </c>
      <c r="J183" s="33" t="e">
        <f>+#REF!</f>
        <v>#REF!</v>
      </c>
      <c r="K183" s="70" t="e">
        <f t="shared" si="39"/>
        <v>#REF!</v>
      </c>
      <c r="L183" s="33">
        <f>+КЎ!D183</f>
        <v>120</v>
      </c>
      <c r="M183" s="33">
        <f>+КЎ!G183</f>
        <v>38</v>
      </c>
      <c r="N183" s="70">
        <f t="shared" si="40"/>
        <v>0.31666666666666665</v>
      </c>
      <c r="O183" s="33">
        <v>0</v>
      </c>
      <c r="P183" s="82">
        <v>0</v>
      </c>
      <c r="Q183" s="82">
        <v>92</v>
      </c>
      <c r="R183" s="36">
        <v>63</v>
      </c>
      <c r="T183" s="9">
        <v>270</v>
      </c>
      <c r="U183" s="88" t="e">
        <f t="shared" si="37"/>
        <v>#REF!</v>
      </c>
      <c r="V183" s="9" t="e">
        <f t="shared" si="38"/>
        <v>#REF!</v>
      </c>
    </row>
    <row r="184" spans="2:22" s="9" customFormat="1" x14ac:dyDescent="0.25">
      <c r="B184" s="31">
        <v>10</v>
      </c>
      <c r="C184" s="32" t="s">
        <v>262</v>
      </c>
      <c r="D184" s="33" t="e">
        <f>++#REF!</f>
        <v>#REF!</v>
      </c>
      <c r="E184" s="33" t="e">
        <f t="shared" si="43"/>
        <v>#REF!</v>
      </c>
      <c r="F184" s="31">
        <v>1766</v>
      </c>
      <c r="G184" s="33" t="e">
        <f>+#REF!</f>
        <v>#REF!</v>
      </c>
      <c r="H184" s="70" t="e">
        <f t="shared" si="42"/>
        <v>#REF!</v>
      </c>
      <c r="I184" s="33" t="e">
        <f>+#REF!</f>
        <v>#REF!</v>
      </c>
      <c r="J184" s="33" t="e">
        <f>+#REF!</f>
        <v>#REF!</v>
      </c>
      <c r="K184" s="70" t="e">
        <f t="shared" si="39"/>
        <v>#REF!</v>
      </c>
      <c r="L184" s="33">
        <f>+КЎ!D184</f>
        <v>170</v>
      </c>
      <c r="M184" s="33">
        <f>+КЎ!G184</f>
        <v>28</v>
      </c>
      <c r="N184" s="70">
        <f t="shared" si="40"/>
        <v>0.16470588235294117</v>
      </c>
      <c r="O184" s="33">
        <v>3</v>
      </c>
      <c r="P184" s="82">
        <v>3</v>
      </c>
      <c r="Q184" s="82">
        <v>65</v>
      </c>
      <c r="R184" s="36">
        <v>70</v>
      </c>
      <c r="T184" s="9">
        <v>432</v>
      </c>
      <c r="U184" s="88" t="e">
        <f t="shared" si="37"/>
        <v>#REF!</v>
      </c>
      <c r="V184" s="9" t="e">
        <f t="shared" si="38"/>
        <v>#REF!</v>
      </c>
    </row>
    <row r="185" spans="2:22" s="9" customFormat="1" x14ac:dyDescent="0.25">
      <c r="B185" s="31">
        <v>11</v>
      </c>
      <c r="C185" s="32" t="s">
        <v>263</v>
      </c>
      <c r="D185" s="33" t="e">
        <f>++#REF!</f>
        <v>#REF!</v>
      </c>
      <c r="E185" s="33" t="e">
        <f t="shared" si="43"/>
        <v>#REF!</v>
      </c>
      <c r="F185" s="31">
        <v>2124</v>
      </c>
      <c r="G185" s="33" t="e">
        <f>+#REF!</f>
        <v>#REF!</v>
      </c>
      <c r="H185" s="70" t="e">
        <f t="shared" si="42"/>
        <v>#REF!</v>
      </c>
      <c r="I185" s="33" t="e">
        <f>+#REF!</f>
        <v>#REF!</v>
      </c>
      <c r="J185" s="33" t="e">
        <f>+#REF!</f>
        <v>#REF!</v>
      </c>
      <c r="K185" s="70" t="e">
        <f t="shared" si="39"/>
        <v>#REF!</v>
      </c>
      <c r="L185" s="33">
        <f>+КЎ!D185</f>
        <v>190</v>
      </c>
      <c r="M185" s="33">
        <f>+КЎ!G185</f>
        <v>55</v>
      </c>
      <c r="N185" s="70">
        <f t="shared" si="40"/>
        <v>0.28947368421052633</v>
      </c>
      <c r="O185" s="33">
        <v>7</v>
      </c>
      <c r="P185" s="82">
        <v>10</v>
      </c>
      <c r="Q185" s="82">
        <v>84</v>
      </c>
      <c r="R185" s="36">
        <v>40</v>
      </c>
      <c r="T185" s="9">
        <v>511</v>
      </c>
      <c r="U185" s="88" t="e">
        <f t="shared" si="37"/>
        <v>#REF!</v>
      </c>
      <c r="V185" s="9" t="e">
        <f t="shared" si="38"/>
        <v>#REF!</v>
      </c>
    </row>
    <row r="186" spans="2:22" s="9" customFormat="1" x14ac:dyDescent="0.25">
      <c r="B186" s="31">
        <v>12</v>
      </c>
      <c r="C186" s="32" t="s">
        <v>264</v>
      </c>
      <c r="D186" s="33" t="e">
        <f>++#REF!</f>
        <v>#REF!</v>
      </c>
      <c r="E186" s="33" t="e">
        <f t="shared" si="43"/>
        <v>#REF!</v>
      </c>
      <c r="F186" s="31">
        <v>1522</v>
      </c>
      <c r="G186" s="33" t="e">
        <f>+#REF!</f>
        <v>#REF!</v>
      </c>
      <c r="H186" s="70" t="e">
        <f t="shared" si="42"/>
        <v>#REF!</v>
      </c>
      <c r="I186" s="33" t="e">
        <f>+#REF!</f>
        <v>#REF!</v>
      </c>
      <c r="J186" s="33" t="e">
        <f>+#REF!</f>
        <v>#REF!</v>
      </c>
      <c r="K186" s="70" t="e">
        <f t="shared" si="39"/>
        <v>#REF!</v>
      </c>
      <c r="L186" s="33">
        <f>+КЎ!D186</f>
        <v>130</v>
      </c>
      <c r="M186" s="33">
        <f>+КЎ!G186</f>
        <v>38</v>
      </c>
      <c r="N186" s="70">
        <f t="shared" si="40"/>
        <v>0.29230769230769232</v>
      </c>
      <c r="O186" s="33">
        <v>21</v>
      </c>
      <c r="P186" s="82">
        <v>22</v>
      </c>
      <c r="Q186" s="82">
        <v>61</v>
      </c>
      <c r="R186" s="36">
        <v>5</v>
      </c>
      <c r="T186" s="9">
        <v>378</v>
      </c>
      <c r="U186" s="88" t="e">
        <f t="shared" si="37"/>
        <v>#REF!</v>
      </c>
      <c r="V186" s="9" t="e">
        <f t="shared" si="38"/>
        <v>#REF!</v>
      </c>
    </row>
    <row r="187" spans="2:22" s="9" customFormat="1" x14ac:dyDescent="0.25">
      <c r="B187" s="31">
        <v>13</v>
      </c>
      <c r="C187" s="32" t="s">
        <v>265</v>
      </c>
      <c r="D187" s="33" t="e">
        <f>++#REF!</f>
        <v>#REF!</v>
      </c>
      <c r="E187" s="33" t="e">
        <f t="shared" si="43"/>
        <v>#REF!</v>
      </c>
      <c r="F187" s="31">
        <v>1790</v>
      </c>
      <c r="G187" s="33" t="e">
        <f>+#REF!</f>
        <v>#REF!</v>
      </c>
      <c r="H187" s="70" t="e">
        <f t="shared" si="42"/>
        <v>#REF!</v>
      </c>
      <c r="I187" s="33" t="e">
        <f>+#REF!</f>
        <v>#REF!</v>
      </c>
      <c r="J187" s="33" t="e">
        <f>+#REF!</f>
        <v>#REF!</v>
      </c>
      <c r="K187" s="70" t="e">
        <f t="shared" si="39"/>
        <v>#REF!</v>
      </c>
      <c r="L187" s="33">
        <f>+КЎ!D187</f>
        <v>170</v>
      </c>
      <c r="M187" s="33">
        <f>+КЎ!G187</f>
        <v>36</v>
      </c>
      <c r="N187" s="70">
        <f t="shared" si="40"/>
        <v>0.21176470588235294</v>
      </c>
      <c r="O187" s="33">
        <v>8</v>
      </c>
      <c r="P187" s="82">
        <v>10</v>
      </c>
      <c r="Q187" s="82">
        <v>76</v>
      </c>
      <c r="R187" s="36">
        <v>42</v>
      </c>
      <c r="T187" s="9">
        <v>447</v>
      </c>
      <c r="U187" s="88" t="e">
        <f t="shared" si="37"/>
        <v>#REF!</v>
      </c>
      <c r="V187" s="9" t="e">
        <f t="shared" si="38"/>
        <v>#REF!</v>
      </c>
    </row>
    <row r="188" spans="2:22" s="9" customFormat="1" x14ac:dyDescent="0.25">
      <c r="B188" s="31">
        <v>14</v>
      </c>
      <c r="C188" s="32" t="s">
        <v>266</v>
      </c>
      <c r="D188" s="33" t="e">
        <f>++#REF!</f>
        <v>#REF!</v>
      </c>
      <c r="E188" s="33" t="e">
        <f t="shared" si="43"/>
        <v>#REF!</v>
      </c>
      <c r="F188" s="31">
        <v>1045</v>
      </c>
      <c r="G188" s="33" t="e">
        <f>+#REF!</f>
        <v>#REF!</v>
      </c>
      <c r="H188" s="70" t="e">
        <f t="shared" si="42"/>
        <v>#REF!</v>
      </c>
      <c r="I188" s="33" t="e">
        <f>+#REF!</f>
        <v>#REF!</v>
      </c>
      <c r="J188" s="33" t="e">
        <f>+#REF!</f>
        <v>#REF!</v>
      </c>
      <c r="K188" s="70" t="e">
        <f t="shared" si="39"/>
        <v>#REF!</v>
      </c>
      <c r="L188" s="33">
        <f>+КЎ!D188</f>
        <v>95</v>
      </c>
      <c r="M188" s="33">
        <f>+КЎ!G188</f>
        <v>24</v>
      </c>
      <c r="N188" s="70">
        <f t="shared" si="40"/>
        <v>0.25263157894736843</v>
      </c>
      <c r="O188" s="33">
        <v>13</v>
      </c>
      <c r="P188" s="82">
        <v>15</v>
      </c>
      <c r="Q188" s="82">
        <v>134</v>
      </c>
      <c r="R188" s="36">
        <v>101</v>
      </c>
      <c r="T188" s="9">
        <v>256</v>
      </c>
      <c r="U188" s="88" t="e">
        <f t="shared" si="37"/>
        <v>#REF!</v>
      </c>
      <c r="V188" s="9" t="e">
        <f t="shared" si="38"/>
        <v>#REF!</v>
      </c>
    </row>
    <row r="189" spans="2:22" s="9" customFormat="1" x14ac:dyDescent="0.25">
      <c r="B189" s="31">
        <v>15</v>
      </c>
      <c r="C189" s="32" t="s">
        <v>267</v>
      </c>
      <c r="D189" s="33" t="e">
        <f>++#REF!</f>
        <v>#REF!</v>
      </c>
      <c r="E189" s="33" t="e">
        <f t="shared" si="43"/>
        <v>#REF!</v>
      </c>
      <c r="F189" s="31">
        <v>1329</v>
      </c>
      <c r="G189" s="33" t="e">
        <f>+#REF!</f>
        <v>#REF!</v>
      </c>
      <c r="H189" s="70" t="e">
        <f t="shared" si="42"/>
        <v>#REF!</v>
      </c>
      <c r="I189" s="33" t="e">
        <f>+#REF!</f>
        <v>#REF!</v>
      </c>
      <c r="J189" s="33" t="e">
        <f>+#REF!</f>
        <v>#REF!</v>
      </c>
      <c r="K189" s="70" t="e">
        <f t="shared" si="39"/>
        <v>#REF!</v>
      </c>
      <c r="L189" s="33">
        <f>+КЎ!D189</f>
        <v>185</v>
      </c>
      <c r="M189" s="33">
        <f>+КЎ!G189</f>
        <v>20</v>
      </c>
      <c r="N189" s="70">
        <f t="shared" si="40"/>
        <v>0.10810810810810811</v>
      </c>
      <c r="O189" s="33">
        <v>0</v>
      </c>
      <c r="P189" s="82">
        <v>2</v>
      </c>
      <c r="Q189" s="82">
        <v>44</v>
      </c>
      <c r="R189" s="36">
        <v>15</v>
      </c>
      <c r="T189" s="9">
        <v>322</v>
      </c>
      <c r="U189" s="88" t="e">
        <f t="shared" si="37"/>
        <v>#REF!</v>
      </c>
      <c r="V189" s="9" t="e">
        <f t="shared" si="38"/>
        <v>#REF!</v>
      </c>
    </row>
    <row r="190" spans="2:22" s="9" customFormat="1" x14ac:dyDescent="0.25">
      <c r="B190" s="31">
        <v>16</v>
      </c>
      <c r="C190" s="32" t="s">
        <v>268</v>
      </c>
      <c r="D190" s="33" t="e">
        <f>++#REF!</f>
        <v>#REF!</v>
      </c>
      <c r="E190" s="33" t="e">
        <f t="shared" si="43"/>
        <v>#REF!</v>
      </c>
      <c r="F190" s="31">
        <v>1842</v>
      </c>
      <c r="G190" s="33" t="e">
        <f>+#REF!</f>
        <v>#REF!</v>
      </c>
      <c r="H190" s="70" t="e">
        <f t="shared" si="42"/>
        <v>#REF!</v>
      </c>
      <c r="I190" s="33" t="e">
        <f>+#REF!</f>
        <v>#REF!</v>
      </c>
      <c r="J190" s="33" t="e">
        <f>+#REF!</f>
        <v>#REF!</v>
      </c>
      <c r="K190" s="70" t="e">
        <f t="shared" si="39"/>
        <v>#REF!</v>
      </c>
      <c r="L190" s="33">
        <f>+КЎ!D190</f>
        <v>180</v>
      </c>
      <c r="M190" s="33">
        <f>+КЎ!G190</f>
        <v>35</v>
      </c>
      <c r="N190" s="70">
        <f t="shared" si="40"/>
        <v>0.19444444444444445</v>
      </c>
      <c r="O190" s="33">
        <v>15</v>
      </c>
      <c r="P190" s="82">
        <v>20</v>
      </c>
      <c r="Q190" s="82">
        <v>53</v>
      </c>
      <c r="R190" s="36">
        <v>88</v>
      </c>
      <c r="T190" s="9">
        <v>461</v>
      </c>
      <c r="U190" s="88" t="e">
        <f t="shared" si="37"/>
        <v>#REF!</v>
      </c>
      <c r="V190" s="9" t="e">
        <f t="shared" si="38"/>
        <v>#REF!</v>
      </c>
    </row>
    <row r="191" spans="2:22" s="9" customFormat="1" x14ac:dyDescent="0.25">
      <c r="B191" s="31">
        <v>17</v>
      </c>
      <c r="C191" s="32" t="s">
        <v>392</v>
      </c>
      <c r="D191" s="33" t="e">
        <f>++#REF!</f>
        <v>#REF!</v>
      </c>
      <c r="E191" s="33" t="e">
        <f t="shared" si="43"/>
        <v>#REF!</v>
      </c>
      <c r="F191" s="31">
        <v>1626</v>
      </c>
      <c r="G191" s="33" t="e">
        <f>+#REF!</f>
        <v>#REF!</v>
      </c>
      <c r="H191" s="70" t="e">
        <f t="shared" si="42"/>
        <v>#REF!</v>
      </c>
      <c r="I191" s="33" t="e">
        <f>+#REF!</f>
        <v>#REF!</v>
      </c>
      <c r="J191" s="33" t="e">
        <f>+#REF!</f>
        <v>#REF!</v>
      </c>
      <c r="K191" s="70" t="e">
        <f t="shared" si="39"/>
        <v>#REF!</v>
      </c>
      <c r="L191" s="33">
        <f>+КЎ!D191</f>
        <v>155</v>
      </c>
      <c r="M191" s="33">
        <f>+КЎ!G191</f>
        <v>31</v>
      </c>
      <c r="N191" s="70">
        <f t="shared" si="40"/>
        <v>0.2</v>
      </c>
      <c r="O191" s="33">
        <v>12</v>
      </c>
      <c r="P191" s="82">
        <v>26</v>
      </c>
      <c r="Q191" s="82">
        <v>93</v>
      </c>
      <c r="R191" s="36">
        <v>38</v>
      </c>
      <c r="T191" s="9">
        <v>398</v>
      </c>
      <c r="U191" s="88" t="e">
        <f t="shared" si="37"/>
        <v>#REF!</v>
      </c>
      <c r="V191" s="9" t="e">
        <f t="shared" si="38"/>
        <v>#REF!</v>
      </c>
    </row>
    <row r="192" spans="2:22" s="9" customFormat="1" x14ac:dyDescent="0.25">
      <c r="B192" s="31">
        <v>18</v>
      </c>
      <c r="C192" s="32" t="s">
        <v>393</v>
      </c>
      <c r="D192" s="33" t="e">
        <f>++#REF!</f>
        <v>#REF!</v>
      </c>
      <c r="E192" s="33" t="e">
        <f t="shared" si="43"/>
        <v>#REF!</v>
      </c>
      <c r="F192" s="31">
        <v>1672</v>
      </c>
      <c r="G192" s="33" t="e">
        <f>+#REF!</f>
        <v>#REF!</v>
      </c>
      <c r="H192" s="70" t="e">
        <f t="shared" si="42"/>
        <v>#REF!</v>
      </c>
      <c r="I192" s="33" t="e">
        <f>+#REF!</f>
        <v>#REF!</v>
      </c>
      <c r="J192" s="33" t="e">
        <f>+#REF!</f>
        <v>#REF!</v>
      </c>
      <c r="K192" s="70" t="e">
        <f t="shared" si="39"/>
        <v>#REF!</v>
      </c>
      <c r="L192" s="33">
        <f>+КЎ!D192</f>
        <v>195</v>
      </c>
      <c r="M192" s="33">
        <f>+КЎ!G192</f>
        <v>181</v>
      </c>
      <c r="N192" s="70">
        <f t="shared" si="40"/>
        <v>0.92820512820512824</v>
      </c>
      <c r="O192" s="33">
        <v>14</v>
      </c>
      <c r="P192" s="82">
        <v>17</v>
      </c>
      <c r="Q192" s="82">
        <v>198</v>
      </c>
      <c r="R192" s="36">
        <v>10</v>
      </c>
      <c r="T192" s="9">
        <v>408</v>
      </c>
      <c r="U192" s="88" t="e">
        <f t="shared" si="37"/>
        <v>#REF!</v>
      </c>
      <c r="V192" s="9" t="e">
        <f t="shared" si="38"/>
        <v>#REF!</v>
      </c>
    </row>
    <row r="193" spans="1:22" s="9" customFormat="1" x14ac:dyDescent="0.25">
      <c r="B193" s="31">
        <v>19</v>
      </c>
      <c r="C193" s="32" t="s">
        <v>269</v>
      </c>
      <c r="D193" s="33" t="e">
        <f>++#REF!</f>
        <v>#REF!</v>
      </c>
      <c r="E193" s="33" t="e">
        <f t="shared" si="43"/>
        <v>#REF!</v>
      </c>
      <c r="F193" s="31">
        <v>1151</v>
      </c>
      <c r="G193" s="33" t="e">
        <f>+#REF!</f>
        <v>#REF!</v>
      </c>
      <c r="H193" s="70" t="e">
        <f t="shared" si="42"/>
        <v>#REF!</v>
      </c>
      <c r="I193" s="33" t="e">
        <f>+#REF!</f>
        <v>#REF!</v>
      </c>
      <c r="J193" s="33" t="e">
        <f>+#REF!</f>
        <v>#REF!</v>
      </c>
      <c r="K193" s="70" t="e">
        <f t="shared" si="39"/>
        <v>#REF!</v>
      </c>
      <c r="L193" s="33">
        <f>+КЎ!D193</f>
        <v>105</v>
      </c>
      <c r="M193" s="33">
        <f>+КЎ!G193</f>
        <v>24</v>
      </c>
      <c r="N193" s="70">
        <f t="shared" si="40"/>
        <v>0.22857142857142856</v>
      </c>
      <c r="O193" s="33">
        <v>21</v>
      </c>
      <c r="P193" s="82">
        <v>22</v>
      </c>
      <c r="Q193" s="82">
        <v>46</v>
      </c>
      <c r="R193" s="36">
        <v>20</v>
      </c>
      <c r="T193" s="9">
        <v>288</v>
      </c>
      <c r="U193" s="88" t="e">
        <f t="shared" si="37"/>
        <v>#REF!</v>
      </c>
      <c r="V193" s="9" t="e">
        <f t="shared" si="38"/>
        <v>#REF!</v>
      </c>
    </row>
    <row r="194" spans="1:22" s="14" customFormat="1" ht="60" customHeight="1" x14ac:dyDescent="0.25">
      <c r="A194" s="10">
        <v>1</v>
      </c>
      <c r="B194" s="11">
        <v>12</v>
      </c>
      <c r="C194" s="4" t="s">
        <v>394</v>
      </c>
      <c r="D194" s="18" t="e">
        <f>SUM(D175:D193)</f>
        <v>#REF!</v>
      </c>
      <c r="E194" s="18" t="e">
        <f>SUM(E175:E193)</f>
        <v>#REF!</v>
      </c>
      <c r="F194" s="18">
        <f>SUM(F175:F193)</f>
        <v>31808</v>
      </c>
      <c r="G194" s="18" t="e">
        <f>SUM(G175:G193)</f>
        <v>#REF!</v>
      </c>
      <c r="H194" s="13" t="e">
        <f>+G194/F194</f>
        <v>#REF!</v>
      </c>
      <c r="I194" s="18" t="e">
        <f>SUM(I175:I193)</f>
        <v>#REF!</v>
      </c>
      <c r="J194" s="18" t="e">
        <f>SUM(J175:J193)</f>
        <v>#REF!</v>
      </c>
      <c r="K194" s="13" t="e">
        <f>+J194/I194</f>
        <v>#REF!</v>
      </c>
      <c r="L194" s="18">
        <f>SUM(L175:L193)</f>
        <v>3370</v>
      </c>
      <c r="M194" s="18">
        <f>SUM(M175:M193)</f>
        <v>839</v>
      </c>
      <c r="N194" s="13">
        <f>+M194/L194</f>
        <v>0.24896142433234422</v>
      </c>
      <c r="O194" s="18">
        <v>147</v>
      </c>
      <c r="P194" s="18">
        <v>212</v>
      </c>
      <c r="Q194" s="18">
        <v>1450</v>
      </c>
      <c r="R194" s="18">
        <f>SUM(R175:R193)</f>
        <v>952</v>
      </c>
      <c r="T194" s="14">
        <v>7741</v>
      </c>
      <c r="U194" s="88" t="e">
        <f t="shared" si="37"/>
        <v>#REF!</v>
      </c>
      <c r="V194" s="9" t="e">
        <f t="shared" si="38"/>
        <v>#REF!</v>
      </c>
    </row>
    <row r="195" spans="1:22" s="9" customFormat="1" x14ac:dyDescent="0.25">
      <c r="B195" s="31">
        <v>1</v>
      </c>
      <c r="C195" s="32" t="s">
        <v>327</v>
      </c>
      <c r="D195" s="33" t="e">
        <f>++#REF!</f>
        <v>#REF!</v>
      </c>
      <c r="E195" s="33" t="e">
        <f t="shared" si="43"/>
        <v>#REF!</v>
      </c>
      <c r="F195" s="33">
        <v>1551</v>
      </c>
      <c r="G195" s="33" t="e">
        <f>+#REF!</f>
        <v>#REF!</v>
      </c>
      <c r="H195" s="70" t="e">
        <f t="shared" si="42"/>
        <v>#REF!</v>
      </c>
      <c r="I195" s="33" t="e">
        <f>+#REF!</f>
        <v>#REF!</v>
      </c>
      <c r="J195" s="33" t="e">
        <f>+#REF!</f>
        <v>#REF!</v>
      </c>
      <c r="K195" s="70" t="e">
        <f t="shared" si="39"/>
        <v>#REF!</v>
      </c>
      <c r="L195" s="33">
        <f>+КЎ!D195</f>
        <v>198</v>
      </c>
      <c r="M195" s="33">
        <f>+КЎ!G195</f>
        <v>26</v>
      </c>
      <c r="N195" s="70">
        <f t="shared" si="40"/>
        <v>0.13131313131313133</v>
      </c>
      <c r="O195" s="80">
        <v>42</v>
      </c>
      <c r="P195" s="82">
        <v>14</v>
      </c>
      <c r="Q195" s="82">
        <v>168</v>
      </c>
      <c r="R195" s="82">
        <v>38</v>
      </c>
      <c r="T195" s="9">
        <v>209</v>
      </c>
      <c r="U195" s="88" t="e">
        <f t="shared" si="37"/>
        <v>#REF!</v>
      </c>
      <c r="V195" s="9" t="e">
        <f t="shared" si="38"/>
        <v>#REF!</v>
      </c>
    </row>
    <row r="196" spans="1:22" s="9" customFormat="1" x14ac:dyDescent="0.25">
      <c r="B196" s="31">
        <v>2</v>
      </c>
      <c r="C196" s="32" t="s">
        <v>203</v>
      </c>
      <c r="D196" s="33" t="e">
        <f>++#REF!</f>
        <v>#REF!</v>
      </c>
      <c r="E196" s="33" t="e">
        <f t="shared" si="43"/>
        <v>#REF!</v>
      </c>
      <c r="F196" s="33">
        <v>1143</v>
      </c>
      <c r="G196" s="33" t="e">
        <f>+#REF!</f>
        <v>#REF!</v>
      </c>
      <c r="H196" s="70" t="e">
        <f t="shared" si="42"/>
        <v>#REF!</v>
      </c>
      <c r="I196" s="33" t="e">
        <f>+#REF!</f>
        <v>#REF!</v>
      </c>
      <c r="J196" s="33" t="e">
        <f>+#REF!</f>
        <v>#REF!</v>
      </c>
      <c r="K196" s="70" t="e">
        <f t="shared" si="39"/>
        <v>#REF!</v>
      </c>
      <c r="L196" s="33">
        <f>+КЎ!D196</f>
        <v>70</v>
      </c>
      <c r="M196" s="33">
        <f>+КЎ!G196</f>
        <v>20</v>
      </c>
      <c r="N196" s="70">
        <f t="shared" si="40"/>
        <v>0.2857142857142857</v>
      </c>
      <c r="O196" s="80">
        <v>35</v>
      </c>
      <c r="P196" s="82">
        <v>15</v>
      </c>
      <c r="Q196" s="82">
        <v>57</v>
      </c>
      <c r="R196" s="82">
        <v>17</v>
      </c>
      <c r="T196" s="9">
        <v>209</v>
      </c>
      <c r="U196" s="88" t="e">
        <f t="shared" si="37"/>
        <v>#REF!</v>
      </c>
      <c r="V196" s="9" t="e">
        <f t="shared" si="38"/>
        <v>#REF!</v>
      </c>
    </row>
    <row r="197" spans="1:22" s="9" customFormat="1" x14ac:dyDescent="0.25">
      <c r="B197" s="31">
        <v>3</v>
      </c>
      <c r="C197" s="32" t="s">
        <v>395</v>
      </c>
      <c r="D197" s="33" t="e">
        <f>++#REF!</f>
        <v>#REF!</v>
      </c>
      <c r="E197" s="33" t="e">
        <f t="shared" si="43"/>
        <v>#REF!</v>
      </c>
      <c r="F197" s="33">
        <v>1498</v>
      </c>
      <c r="G197" s="33" t="e">
        <f>+#REF!</f>
        <v>#REF!</v>
      </c>
      <c r="H197" s="70" t="e">
        <f t="shared" si="42"/>
        <v>#REF!</v>
      </c>
      <c r="I197" s="33" t="e">
        <f>+#REF!</f>
        <v>#REF!</v>
      </c>
      <c r="J197" s="33" t="e">
        <f>+#REF!</f>
        <v>#REF!</v>
      </c>
      <c r="K197" s="70" t="e">
        <f t="shared" si="39"/>
        <v>#REF!</v>
      </c>
      <c r="L197" s="33">
        <f>+КЎ!D197</f>
        <v>95</v>
      </c>
      <c r="M197" s="33">
        <f>+КЎ!G197</f>
        <v>11</v>
      </c>
      <c r="N197" s="70">
        <f t="shared" si="40"/>
        <v>0.11578947368421053</v>
      </c>
      <c r="O197" s="33">
        <v>94</v>
      </c>
      <c r="P197" s="82">
        <v>63</v>
      </c>
      <c r="Q197" s="82">
        <v>144</v>
      </c>
      <c r="R197" s="82">
        <v>18</v>
      </c>
      <c r="T197" s="9">
        <v>261</v>
      </c>
      <c r="U197" s="88" t="e">
        <f t="shared" si="37"/>
        <v>#REF!</v>
      </c>
      <c r="V197" s="9" t="e">
        <f t="shared" si="38"/>
        <v>#REF!</v>
      </c>
    </row>
    <row r="198" spans="1:22" s="9" customFormat="1" x14ac:dyDescent="0.25">
      <c r="B198" s="31">
        <v>4</v>
      </c>
      <c r="C198" s="32" t="s">
        <v>396</v>
      </c>
      <c r="D198" s="33" t="e">
        <f>++#REF!</f>
        <v>#REF!</v>
      </c>
      <c r="E198" s="33" t="e">
        <f t="shared" si="43"/>
        <v>#REF!</v>
      </c>
      <c r="F198" s="33">
        <v>1365</v>
      </c>
      <c r="G198" s="33" t="e">
        <f>+#REF!</f>
        <v>#REF!</v>
      </c>
      <c r="H198" s="70" t="e">
        <f t="shared" si="42"/>
        <v>#REF!</v>
      </c>
      <c r="I198" s="33" t="e">
        <f>+#REF!</f>
        <v>#REF!</v>
      </c>
      <c r="J198" s="33" t="e">
        <f>+#REF!</f>
        <v>#REF!</v>
      </c>
      <c r="K198" s="70" t="e">
        <f t="shared" si="39"/>
        <v>#REF!</v>
      </c>
      <c r="L198" s="33">
        <f>+КЎ!D198</f>
        <v>120</v>
      </c>
      <c r="M198" s="33">
        <f>+КЎ!G198</f>
        <v>30</v>
      </c>
      <c r="N198" s="70">
        <f t="shared" si="40"/>
        <v>0.25</v>
      </c>
      <c r="O198" s="33">
        <v>75</v>
      </c>
      <c r="P198" s="82">
        <v>41</v>
      </c>
      <c r="Q198" s="82">
        <v>100</v>
      </c>
      <c r="R198" s="82">
        <v>86</v>
      </c>
      <c r="T198" s="9">
        <v>243</v>
      </c>
      <c r="U198" s="88" t="e">
        <f t="shared" si="37"/>
        <v>#REF!</v>
      </c>
      <c r="V198" s="9" t="e">
        <f t="shared" si="38"/>
        <v>#REF!</v>
      </c>
    </row>
    <row r="199" spans="1:22" s="9" customFormat="1" x14ac:dyDescent="0.25">
      <c r="B199" s="31">
        <v>5</v>
      </c>
      <c r="C199" s="32" t="s">
        <v>397</v>
      </c>
      <c r="D199" s="33" t="e">
        <f>++#REF!</f>
        <v>#REF!</v>
      </c>
      <c r="E199" s="33" t="e">
        <f t="shared" si="43"/>
        <v>#REF!</v>
      </c>
      <c r="F199" s="33">
        <v>1323</v>
      </c>
      <c r="G199" s="33" t="e">
        <f>+#REF!</f>
        <v>#REF!</v>
      </c>
      <c r="H199" s="70" t="e">
        <f t="shared" si="42"/>
        <v>#REF!</v>
      </c>
      <c r="I199" s="33" t="e">
        <f>+#REF!</f>
        <v>#REF!</v>
      </c>
      <c r="J199" s="33" t="e">
        <f>+#REF!</f>
        <v>#REF!</v>
      </c>
      <c r="K199" s="70" t="e">
        <f t="shared" si="39"/>
        <v>#REF!</v>
      </c>
      <c r="L199" s="33">
        <f>+КЎ!D199</f>
        <v>85</v>
      </c>
      <c r="M199" s="33">
        <f>+КЎ!G199</f>
        <v>21</v>
      </c>
      <c r="N199" s="70">
        <f t="shared" si="40"/>
        <v>0.24705882352941178</v>
      </c>
      <c r="O199" s="33">
        <v>50</v>
      </c>
      <c r="P199" s="82">
        <v>29</v>
      </c>
      <c r="Q199" s="82">
        <v>180</v>
      </c>
      <c r="R199" s="82">
        <v>63</v>
      </c>
      <c r="T199" s="9">
        <v>191</v>
      </c>
      <c r="U199" s="88" t="e">
        <f t="shared" ref="U199:U220" si="44">+G199</f>
        <v>#REF!</v>
      </c>
      <c r="V199" s="9" t="e">
        <f t="shared" ref="V199:V220" si="45">+U199/T199*100</f>
        <v>#REF!</v>
      </c>
    </row>
    <row r="200" spans="1:22" s="9" customFormat="1" x14ac:dyDescent="0.25">
      <c r="B200" s="31">
        <v>6</v>
      </c>
      <c r="C200" s="32" t="s">
        <v>398</v>
      </c>
      <c r="D200" s="33" t="e">
        <f>++#REF!</f>
        <v>#REF!</v>
      </c>
      <c r="E200" s="33" t="e">
        <f t="shared" si="43"/>
        <v>#REF!</v>
      </c>
      <c r="F200" s="33">
        <v>1518</v>
      </c>
      <c r="G200" s="33" t="e">
        <f>+#REF!</f>
        <v>#REF!</v>
      </c>
      <c r="H200" s="70" t="e">
        <f t="shared" si="42"/>
        <v>#REF!</v>
      </c>
      <c r="I200" s="33" t="e">
        <f>+#REF!</f>
        <v>#REF!</v>
      </c>
      <c r="J200" s="33" t="e">
        <f>+#REF!</f>
        <v>#REF!</v>
      </c>
      <c r="K200" s="70" t="e">
        <f t="shared" si="39"/>
        <v>#REF!</v>
      </c>
      <c r="L200" s="33">
        <f>+КЎ!D200</f>
        <v>175</v>
      </c>
      <c r="M200" s="33">
        <f>+КЎ!G200</f>
        <v>65</v>
      </c>
      <c r="N200" s="70">
        <f t="shared" si="40"/>
        <v>0.37142857142857144</v>
      </c>
      <c r="O200" s="33">
        <v>96</v>
      </c>
      <c r="P200" s="82">
        <v>31</v>
      </c>
      <c r="Q200" s="82">
        <v>138</v>
      </c>
      <c r="R200" s="82">
        <v>48</v>
      </c>
      <c r="T200" s="9">
        <v>205</v>
      </c>
      <c r="U200" s="88" t="e">
        <f t="shared" si="44"/>
        <v>#REF!</v>
      </c>
      <c r="V200" s="9" t="e">
        <f t="shared" si="45"/>
        <v>#REF!</v>
      </c>
    </row>
    <row r="201" spans="1:22" s="9" customFormat="1" x14ac:dyDescent="0.25">
      <c r="B201" s="31">
        <v>7</v>
      </c>
      <c r="C201" s="32" t="s">
        <v>399</v>
      </c>
      <c r="D201" s="33" t="e">
        <f>++#REF!</f>
        <v>#REF!</v>
      </c>
      <c r="E201" s="33" t="e">
        <f t="shared" si="43"/>
        <v>#REF!</v>
      </c>
      <c r="F201" s="33">
        <v>1472</v>
      </c>
      <c r="G201" s="33" t="e">
        <f>+#REF!</f>
        <v>#REF!</v>
      </c>
      <c r="H201" s="70" t="e">
        <f t="shared" si="42"/>
        <v>#REF!</v>
      </c>
      <c r="I201" s="33" t="e">
        <f>+#REF!</f>
        <v>#REF!</v>
      </c>
      <c r="J201" s="33" t="e">
        <f>+#REF!</f>
        <v>#REF!</v>
      </c>
      <c r="K201" s="70" t="e">
        <f t="shared" si="39"/>
        <v>#REF!</v>
      </c>
      <c r="L201" s="33">
        <f>+КЎ!D201</f>
        <v>135</v>
      </c>
      <c r="M201" s="33">
        <f>+КЎ!G201</f>
        <v>39</v>
      </c>
      <c r="N201" s="70">
        <f t="shared" si="40"/>
        <v>0.28888888888888886</v>
      </c>
      <c r="O201" s="33">
        <v>63</v>
      </c>
      <c r="P201" s="82">
        <v>24</v>
      </c>
      <c r="Q201" s="82">
        <v>327</v>
      </c>
      <c r="R201" s="82">
        <v>34</v>
      </c>
      <c r="T201" s="9">
        <v>217</v>
      </c>
      <c r="U201" s="88" t="e">
        <f t="shared" si="44"/>
        <v>#REF!</v>
      </c>
      <c r="V201" s="9" t="e">
        <f t="shared" si="45"/>
        <v>#REF!</v>
      </c>
    </row>
    <row r="202" spans="1:22" s="9" customFormat="1" x14ac:dyDescent="0.25">
      <c r="B202" s="31">
        <v>8</v>
      </c>
      <c r="C202" s="32" t="s">
        <v>400</v>
      </c>
      <c r="D202" s="33" t="e">
        <f>++#REF!</f>
        <v>#REF!</v>
      </c>
      <c r="E202" s="33" t="e">
        <f t="shared" si="43"/>
        <v>#REF!</v>
      </c>
      <c r="F202" s="33">
        <v>1461</v>
      </c>
      <c r="G202" s="33" t="e">
        <f>+#REF!</f>
        <v>#REF!</v>
      </c>
      <c r="H202" s="70" t="e">
        <f t="shared" si="42"/>
        <v>#REF!</v>
      </c>
      <c r="I202" s="33" t="e">
        <f>+#REF!</f>
        <v>#REF!</v>
      </c>
      <c r="J202" s="33" t="e">
        <f>+#REF!</f>
        <v>#REF!</v>
      </c>
      <c r="K202" s="70" t="e">
        <f t="shared" si="39"/>
        <v>#REF!</v>
      </c>
      <c r="L202" s="33">
        <f>+КЎ!D202</f>
        <v>90</v>
      </c>
      <c r="M202" s="33">
        <f>+КЎ!G202</f>
        <v>50</v>
      </c>
      <c r="N202" s="70">
        <f t="shared" si="40"/>
        <v>0.55555555555555558</v>
      </c>
      <c r="O202" s="33">
        <v>118</v>
      </c>
      <c r="P202" s="82">
        <v>53</v>
      </c>
      <c r="Q202" s="82">
        <v>145</v>
      </c>
      <c r="R202" s="82">
        <v>71</v>
      </c>
      <c r="T202" s="9">
        <v>264</v>
      </c>
      <c r="U202" s="88" t="e">
        <f t="shared" si="44"/>
        <v>#REF!</v>
      </c>
      <c r="V202" s="9" t="e">
        <f t="shared" si="45"/>
        <v>#REF!</v>
      </c>
    </row>
    <row r="203" spans="1:22" s="9" customFormat="1" x14ac:dyDescent="0.25">
      <c r="B203" s="31">
        <v>9</v>
      </c>
      <c r="C203" s="32" t="s">
        <v>210</v>
      </c>
      <c r="D203" s="33" t="e">
        <f>++#REF!</f>
        <v>#REF!</v>
      </c>
      <c r="E203" s="33" t="e">
        <f t="shared" si="43"/>
        <v>#REF!</v>
      </c>
      <c r="F203" s="33">
        <v>1201</v>
      </c>
      <c r="G203" s="33" t="e">
        <f>+#REF!</f>
        <v>#REF!</v>
      </c>
      <c r="H203" s="70" t="e">
        <f t="shared" si="42"/>
        <v>#REF!</v>
      </c>
      <c r="I203" s="33" t="e">
        <f>+#REF!</f>
        <v>#REF!</v>
      </c>
      <c r="J203" s="33" t="e">
        <f>+#REF!</f>
        <v>#REF!</v>
      </c>
      <c r="K203" s="70" t="e">
        <f t="shared" si="39"/>
        <v>#REF!</v>
      </c>
      <c r="L203" s="33">
        <f>+КЎ!D203</f>
        <v>94</v>
      </c>
      <c r="M203" s="33">
        <f>+КЎ!G203</f>
        <v>43</v>
      </c>
      <c r="N203" s="70">
        <f t="shared" si="40"/>
        <v>0.45744680851063829</v>
      </c>
      <c r="O203" s="33">
        <v>65</v>
      </c>
      <c r="P203" s="82">
        <v>19</v>
      </c>
      <c r="Q203" s="82">
        <v>234</v>
      </c>
      <c r="R203" s="82">
        <v>41</v>
      </c>
      <c r="T203" s="9">
        <v>141</v>
      </c>
      <c r="U203" s="88" t="e">
        <f t="shared" si="44"/>
        <v>#REF!</v>
      </c>
      <c r="V203" s="9" t="e">
        <f t="shared" si="45"/>
        <v>#REF!</v>
      </c>
    </row>
    <row r="204" spans="1:22" s="9" customFormat="1" x14ac:dyDescent="0.25">
      <c r="B204" s="31">
        <v>10</v>
      </c>
      <c r="C204" s="32" t="s">
        <v>401</v>
      </c>
      <c r="D204" s="33" t="e">
        <f>++#REF!</f>
        <v>#REF!</v>
      </c>
      <c r="E204" s="33" t="e">
        <f t="shared" si="43"/>
        <v>#REF!</v>
      </c>
      <c r="F204" s="33">
        <v>1478</v>
      </c>
      <c r="G204" s="33" t="e">
        <f>+#REF!</f>
        <v>#REF!</v>
      </c>
      <c r="H204" s="70" t="e">
        <f t="shared" si="42"/>
        <v>#REF!</v>
      </c>
      <c r="I204" s="33" t="e">
        <f>+#REF!</f>
        <v>#REF!</v>
      </c>
      <c r="J204" s="33" t="e">
        <f>+#REF!</f>
        <v>#REF!</v>
      </c>
      <c r="K204" s="70" t="e">
        <f t="shared" ref="K204:K218" si="46">++J204/I204</f>
        <v>#REF!</v>
      </c>
      <c r="L204" s="33">
        <f>+КЎ!D204</f>
        <v>207</v>
      </c>
      <c r="M204" s="33">
        <f>+КЎ!G204</f>
        <v>120</v>
      </c>
      <c r="N204" s="70">
        <f t="shared" ref="N204:N218" si="47">++M204/L204</f>
        <v>0.57971014492753625</v>
      </c>
      <c r="O204" s="33">
        <v>140</v>
      </c>
      <c r="P204" s="82">
        <v>20</v>
      </c>
      <c r="Q204" s="82">
        <v>339</v>
      </c>
      <c r="R204" s="82">
        <v>117</v>
      </c>
      <c r="T204" s="9">
        <v>225</v>
      </c>
      <c r="U204" s="88" t="e">
        <f t="shared" si="44"/>
        <v>#REF!</v>
      </c>
      <c r="V204" s="9" t="e">
        <f t="shared" si="45"/>
        <v>#REF!</v>
      </c>
    </row>
    <row r="205" spans="1:22" s="9" customFormat="1" x14ac:dyDescent="0.25">
      <c r="B205" s="31">
        <v>11</v>
      </c>
      <c r="C205" s="32" t="s">
        <v>402</v>
      </c>
      <c r="D205" s="33" t="e">
        <f>++#REF!</f>
        <v>#REF!</v>
      </c>
      <c r="E205" s="33" t="e">
        <f t="shared" si="43"/>
        <v>#REF!</v>
      </c>
      <c r="F205" s="33">
        <v>1144</v>
      </c>
      <c r="G205" s="33" t="e">
        <f>+#REF!</f>
        <v>#REF!</v>
      </c>
      <c r="H205" s="70" t="e">
        <f t="shared" ref="H205:H218" si="48">++G205/F205</f>
        <v>#REF!</v>
      </c>
      <c r="I205" s="33" t="e">
        <f>+#REF!</f>
        <v>#REF!</v>
      </c>
      <c r="J205" s="33" t="e">
        <f>+#REF!</f>
        <v>#REF!</v>
      </c>
      <c r="K205" s="70" t="e">
        <f t="shared" si="46"/>
        <v>#REF!</v>
      </c>
      <c r="L205" s="33">
        <f>+КЎ!D205</f>
        <v>105</v>
      </c>
      <c r="M205" s="33">
        <f>+КЎ!G205</f>
        <v>60</v>
      </c>
      <c r="N205" s="70">
        <f t="shared" si="47"/>
        <v>0.5714285714285714</v>
      </c>
      <c r="O205" s="33">
        <v>87</v>
      </c>
      <c r="P205" s="82">
        <v>27</v>
      </c>
      <c r="Q205" s="82">
        <v>216</v>
      </c>
      <c r="R205" s="82">
        <v>98</v>
      </c>
      <c r="T205" s="9">
        <v>133</v>
      </c>
      <c r="U205" s="88" t="e">
        <f t="shared" si="44"/>
        <v>#REF!</v>
      </c>
      <c r="V205" s="9" t="e">
        <f t="shared" si="45"/>
        <v>#REF!</v>
      </c>
    </row>
    <row r="206" spans="1:22" s="9" customFormat="1" x14ac:dyDescent="0.25">
      <c r="B206" s="31">
        <v>12</v>
      </c>
      <c r="C206" s="32" t="s">
        <v>403</v>
      </c>
      <c r="D206" s="33" t="e">
        <f>++#REF!</f>
        <v>#REF!</v>
      </c>
      <c r="E206" s="33" t="e">
        <f t="shared" si="43"/>
        <v>#REF!</v>
      </c>
      <c r="F206" s="33">
        <v>1275</v>
      </c>
      <c r="G206" s="33" t="e">
        <f>+#REF!</f>
        <v>#REF!</v>
      </c>
      <c r="H206" s="70" t="e">
        <f t="shared" si="48"/>
        <v>#REF!</v>
      </c>
      <c r="I206" s="33" t="e">
        <f>+#REF!</f>
        <v>#REF!</v>
      </c>
      <c r="J206" s="33" t="e">
        <f>+#REF!</f>
        <v>#REF!</v>
      </c>
      <c r="K206" s="70" t="e">
        <f t="shared" si="46"/>
        <v>#REF!</v>
      </c>
      <c r="L206" s="33">
        <f>+КЎ!D206</f>
        <v>91</v>
      </c>
      <c r="M206" s="33">
        <f>+КЎ!G206</f>
        <v>47</v>
      </c>
      <c r="N206" s="70">
        <f t="shared" si="47"/>
        <v>0.51648351648351654</v>
      </c>
      <c r="O206" s="33">
        <v>117</v>
      </c>
      <c r="P206" s="82">
        <v>50</v>
      </c>
      <c r="Q206" s="82">
        <v>215</v>
      </c>
      <c r="R206" s="82">
        <v>18</v>
      </c>
      <c r="T206" s="9">
        <v>274</v>
      </c>
      <c r="U206" s="88" t="e">
        <f t="shared" si="44"/>
        <v>#REF!</v>
      </c>
      <c r="V206" s="9" t="e">
        <f t="shared" si="45"/>
        <v>#REF!</v>
      </c>
    </row>
    <row r="207" spans="1:22" s="14" customFormat="1" ht="60" customHeight="1" x14ac:dyDescent="0.25">
      <c r="A207" s="10">
        <v>1</v>
      </c>
      <c r="B207" s="11">
        <v>13</v>
      </c>
      <c r="C207" s="4" t="s">
        <v>404</v>
      </c>
      <c r="D207" s="18" t="e">
        <f>SUM(D195:D206)</f>
        <v>#REF!</v>
      </c>
      <c r="E207" s="18" t="e">
        <f>SUM(E195:E206)</f>
        <v>#REF!</v>
      </c>
      <c r="F207" s="18">
        <f>SUM(F195:F206)</f>
        <v>16429</v>
      </c>
      <c r="G207" s="18" t="e">
        <f>SUM(G195:G206)</f>
        <v>#REF!</v>
      </c>
      <c r="H207" s="13" t="e">
        <f>+G207/F207</f>
        <v>#REF!</v>
      </c>
      <c r="I207" s="18" t="e">
        <f>SUM(I195:I206)</f>
        <v>#REF!</v>
      </c>
      <c r="J207" s="18" t="e">
        <f>SUM(J195:J206)</f>
        <v>#REF!</v>
      </c>
      <c r="K207" s="13" t="e">
        <f>+J207/I207</f>
        <v>#REF!</v>
      </c>
      <c r="L207" s="18">
        <f>SUM(L195:L206)</f>
        <v>1465</v>
      </c>
      <c r="M207" s="18">
        <f>SUM(M195:M206)</f>
        <v>532</v>
      </c>
      <c r="N207" s="13">
        <f>+M207/L207</f>
        <v>0.36313993174061432</v>
      </c>
      <c r="O207" s="18">
        <v>982</v>
      </c>
      <c r="P207" s="18">
        <v>386</v>
      </c>
      <c r="Q207" s="18">
        <v>2263</v>
      </c>
      <c r="R207" s="18">
        <f>SUM(R195:R206)</f>
        <v>649</v>
      </c>
      <c r="T207" s="14">
        <v>2572</v>
      </c>
      <c r="U207" s="88" t="e">
        <f t="shared" si="44"/>
        <v>#REF!</v>
      </c>
      <c r="V207" s="9" t="e">
        <f t="shared" si="45"/>
        <v>#REF!</v>
      </c>
    </row>
    <row r="208" spans="1:22" s="9" customFormat="1" ht="15.75" customHeight="1" x14ac:dyDescent="0.25">
      <c r="B208" s="31">
        <v>1</v>
      </c>
      <c r="C208" s="32" t="s">
        <v>215</v>
      </c>
      <c r="D208" s="33" t="e">
        <f>++#REF!</f>
        <v>#REF!</v>
      </c>
      <c r="E208" s="33" t="e">
        <f t="shared" si="43"/>
        <v>#REF!</v>
      </c>
      <c r="F208" s="33">
        <v>242</v>
      </c>
      <c r="G208" s="33" t="e">
        <f>+#REF!</f>
        <v>#REF!</v>
      </c>
      <c r="H208" s="26" t="e">
        <f t="shared" si="48"/>
        <v>#REF!</v>
      </c>
      <c r="I208" s="33" t="e">
        <f>+#REF!</f>
        <v>#REF!</v>
      </c>
      <c r="J208" s="33" t="e">
        <f>+#REF!</f>
        <v>#REF!</v>
      </c>
      <c r="K208" s="70" t="e">
        <f t="shared" si="46"/>
        <v>#REF!</v>
      </c>
      <c r="L208" s="33">
        <f>+КЎ!D208</f>
        <v>255</v>
      </c>
      <c r="M208" s="33">
        <f>+КЎ!G208</f>
        <v>14</v>
      </c>
      <c r="N208" s="26">
        <f t="shared" si="47"/>
        <v>5.4901960784313725E-2</v>
      </c>
      <c r="O208" s="33">
        <v>14</v>
      </c>
      <c r="P208" s="33">
        <v>2</v>
      </c>
      <c r="Q208" s="31">
        <v>11</v>
      </c>
      <c r="R208" s="1">
        <v>7</v>
      </c>
      <c r="T208" s="9">
        <v>45</v>
      </c>
      <c r="U208" s="88" t="e">
        <f t="shared" si="44"/>
        <v>#REF!</v>
      </c>
      <c r="V208" s="9" t="e">
        <f t="shared" si="45"/>
        <v>#REF!</v>
      </c>
    </row>
    <row r="209" spans="1:22" s="9" customFormat="1" ht="15.75" customHeight="1" x14ac:dyDescent="0.25">
      <c r="B209" s="31">
        <v>2</v>
      </c>
      <c r="C209" s="32" t="s">
        <v>270</v>
      </c>
      <c r="D209" s="33" t="e">
        <f>++#REF!</f>
        <v>#REF!</v>
      </c>
      <c r="E209" s="33" t="e">
        <f t="shared" si="43"/>
        <v>#REF!</v>
      </c>
      <c r="F209" s="33">
        <v>876</v>
      </c>
      <c r="G209" s="33" t="e">
        <f>+#REF!</f>
        <v>#REF!</v>
      </c>
      <c r="H209" s="26" t="e">
        <f t="shared" si="48"/>
        <v>#REF!</v>
      </c>
      <c r="I209" s="33" t="e">
        <f>+#REF!</f>
        <v>#REF!</v>
      </c>
      <c r="J209" s="33" t="e">
        <f>+#REF!</f>
        <v>#REF!</v>
      </c>
      <c r="K209" s="70" t="e">
        <f t="shared" si="46"/>
        <v>#REF!</v>
      </c>
      <c r="L209" s="33">
        <f>+КЎ!D209</f>
        <v>498</v>
      </c>
      <c r="M209" s="33">
        <f>+КЎ!G209</f>
        <v>19</v>
      </c>
      <c r="N209" s="26">
        <f t="shared" si="47"/>
        <v>3.8152610441767071E-2</v>
      </c>
      <c r="O209" s="33">
        <v>23</v>
      </c>
      <c r="P209" s="33">
        <v>3</v>
      </c>
      <c r="Q209" s="33">
        <v>55</v>
      </c>
      <c r="R209" s="1">
        <v>8</v>
      </c>
      <c r="T209" s="9">
        <v>210</v>
      </c>
      <c r="U209" s="88" t="e">
        <f t="shared" si="44"/>
        <v>#REF!</v>
      </c>
      <c r="V209" s="9" t="e">
        <f t="shared" si="45"/>
        <v>#REF!</v>
      </c>
    </row>
    <row r="210" spans="1:22" s="9" customFormat="1" ht="15.75" customHeight="1" x14ac:dyDescent="0.25">
      <c r="B210" s="31">
        <v>3</v>
      </c>
      <c r="C210" s="32" t="s">
        <v>271</v>
      </c>
      <c r="D210" s="33" t="e">
        <f>++#REF!</f>
        <v>#REF!</v>
      </c>
      <c r="E210" s="33" t="e">
        <f t="shared" si="43"/>
        <v>#REF!</v>
      </c>
      <c r="F210" s="33">
        <v>659</v>
      </c>
      <c r="G210" s="33" t="e">
        <f>+#REF!</f>
        <v>#REF!</v>
      </c>
      <c r="H210" s="26" t="e">
        <f t="shared" si="48"/>
        <v>#REF!</v>
      </c>
      <c r="I210" s="33" t="e">
        <f>+#REF!</f>
        <v>#REF!</v>
      </c>
      <c r="J210" s="33" t="e">
        <f>+#REF!</f>
        <v>#REF!</v>
      </c>
      <c r="K210" s="70" t="e">
        <f t="shared" si="46"/>
        <v>#REF!</v>
      </c>
      <c r="L210" s="33">
        <f>+КЎ!D210</f>
        <v>589</v>
      </c>
      <c r="M210" s="33">
        <f>+КЎ!G210</f>
        <v>6</v>
      </c>
      <c r="N210" s="26">
        <f t="shared" si="47"/>
        <v>1.0186757215619695E-2</v>
      </c>
      <c r="O210" s="33">
        <v>6</v>
      </c>
      <c r="P210" s="33">
        <v>2</v>
      </c>
      <c r="Q210" s="33">
        <v>23</v>
      </c>
      <c r="R210" s="1">
        <v>28</v>
      </c>
      <c r="T210" s="9">
        <v>143</v>
      </c>
      <c r="U210" s="88" t="e">
        <f t="shared" si="44"/>
        <v>#REF!</v>
      </c>
      <c r="V210" s="9" t="e">
        <f t="shared" si="45"/>
        <v>#REF!</v>
      </c>
    </row>
    <row r="211" spans="1:22" s="20" customFormat="1" ht="15.75" customHeight="1" x14ac:dyDescent="0.25">
      <c r="B211" s="31">
        <v>4</v>
      </c>
      <c r="C211" s="32" t="s">
        <v>272</v>
      </c>
      <c r="D211" s="33" t="e">
        <f>++#REF!</f>
        <v>#REF!</v>
      </c>
      <c r="E211" s="33" t="e">
        <f t="shared" si="43"/>
        <v>#REF!</v>
      </c>
      <c r="F211" s="33">
        <v>769</v>
      </c>
      <c r="G211" s="33" t="e">
        <f>+#REF!</f>
        <v>#REF!</v>
      </c>
      <c r="H211" s="26" t="e">
        <f t="shared" si="48"/>
        <v>#REF!</v>
      </c>
      <c r="I211" s="33" t="e">
        <f>+#REF!</f>
        <v>#REF!</v>
      </c>
      <c r="J211" s="33" t="e">
        <f>+#REF!</f>
        <v>#REF!</v>
      </c>
      <c r="K211" s="70" t="e">
        <f t="shared" si="46"/>
        <v>#REF!</v>
      </c>
      <c r="L211" s="33">
        <f>+КЎ!D211</f>
        <v>469</v>
      </c>
      <c r="M211" s="33">
        <f>+КЎ!G211</f>
        <v>20</v>
      </c>
      <c r="N211" s="26">
        <f t="shared" si="47"/>
        <v>4.2643923240938165E-2</v>
      </c>
      <c r="O211" s="33">
        <v>20</v>
      </c>
      <c r="P211" s="33">
        <v>5</v>
      </c>
      <c r="Q211" s="33">
        <v>40</v>
      </c>
      <c r="R211" s="1">
        <v>14</v>
      </c>
      <c r="T211" s="20">
        <v>165</v>
      </c>
      <c r="U211" s="88" t="e">
        <f t="shared" si="44"/>
        <v>#REF!</v>
      </c>
      <c r="V211" s="9" t="e">
        <f t="shared" si="45"/>
        <v>#REF!</v>
      </c>
    </row>
    <row r="212" spans="1:22" s="9" customFormat="1" ht="15.75" customHeight="1" x14ac:dyDescent="0.25">
      <c r="B212" s="31">
        <v>5</v>
      </c>
      <c r="C212" s="32" t="s">
        <v>219</v>
      </c>
      <c r="D212" s="33" t="e">
        <f>++#REF!</f>
        <v>#REF!</v>
      </c>
      <c r="E212" s="33" t="e">
        <f t="shared" si="43"/>
        <v>#REF!</v>
      </c>
      <c r="F212" s="33">
        <v>521</v>
      </c>
      <c r="G212" s="33" t="e">
        <f>+#REF!</f>
        <v>#REF!</v>
      </c>
      <c r="H212" s="26" t="e">
        <f t="shared" si="48"/>
        <v>#REF!</v>
      </c>
      <c r="I212" s="33" t="e">
        <f>+#REF!</f>
        <v>#REF!</v>
      </c>
      <c r="J212" s="33" t="e">
        <f>+#REF!</f>
        <v>#REF!</v>
      </c>
      <c r="K212" s="70" t="e">
        <f t="shared" si="46"/>
        <v>#REF!</v>
      </c>
      <c r="L212" s="33">
        <f>+КЎ!D212</f>
        <v>445</v>
      </c>
      <c r="M212" s="33">
        <f>+КЎ!G212</f>
        <v>22</v>
      </c>
      <c r="N212" s="26">
        <f t="shared" si="47"/>
        <v>4.9438202247191011E-2</v>
      </c>
      <c r="O212" s="33">
        <v>28</v>
      </c>
      <c r="P212" s="33">
        <v>5</v>
      </c>
      <c r="Q212" s="33">
        <v>5</v>
      </c>
      <c r="R212" s="1">
        <v>10</v>
      </c>
      <c r="T212" s="9">
        <v>124</v>
      </c>
      <c r="U212" s="88" t="e">
        <f t="shared" si="44"/>
        <v>#REF!</v>
      </c>
      <c r="V212" s="9" t="e">
        <f t="shared" si="45"/>
        <v>#REF!</v>
      </c>
    </row>
    <row r="213" spans="1:22" s="20" customFormat="1" ht="15.75" customHeight="1" x14ac:dyDescent="0.25">
      <c r="B213" s="31">
        <v>6</v>
      </c>
      <c r="C213" s="32" t="s">
        <v>273</v>
      </c>
      <c r="D213" s="33" t="e">
        <f>++#REF!</f>
        <v>#REF!</v>
      </c>
      <c r="E213" s="33" t="e">
        <f t="shared" si="43"/>
        <v>#REF!</v>
      </c>
      <c r="F213" s="33">
        <v>614</v>
      </c>
      <c r="G213" s="33" t="e">
        <f>+#REF!</f>
        <v>#REF!</v>
      </c>
      <c r="H213" s="26" t="e">
        <f t="shared" si="48"/>
        <v>#REF!</v>
      </c>
      <c r="I213" s="33" t="e">
        <f>+#REF!</f>
        <v>#REF!</v>
      </c>
      <c r="J213" s="33" t="e">
        <f>+#REF!</f>
        <v>#REF!</v>
      </c>
      <c r="K213" s="70" t="e">
        <f t="shared" si="46"/>
        <v>#REF!</v>
      </c>
      <c r="L213" s="33">
        <f>+КЎ!D213</f>
        <v>458</v>
      </c>
      <c r="M213" s="33">
        <f>+КЎ!G213</f>
        <v>23</v>
      </c>
      <c r="N213" s="26">
        <f t="shared" si="47"/>
        <v>5.0218340611353711E-2</v>
      </c>
      <c r="O213" s="33">
        <v>23</v>
      </c>
      <c r="P213" s="33">
        <v>9</v>
      </c>
      <c r="Q213" s="33">
        <v>33</v>
      </c>
      <c r="R213" s="1">
        <v>20</v>
      </c>
      <c r="T213" s="20">
        <v>134</v>
      </c>
      <c r="U213" s="88" t="e">
        <f t="shared" si="44"/>
        <v>#REF!</v>
      </c>
      <c r="V213" s="9" t="e">
        <f t="shared" si="45"/>
        <v>#REF!</v>
      </c>
    </row>
    <row r="214" spans="1:22" s="9" customFormat="1" ht="15.75" customHeight="1" x14ac:dyDescent="0.25">
      <c r="B214" s="31">
        <v>7</v>
      </c>
      <c r="C214" s="32" t="s">
        <v>274</v>
      </c>
      <c r="D214" s="33" t="e">
        <f>++#REF!</f>
        <v>#REF!</v>
      </c>
      <c r="E214" s="33" t="e">
        <f t="shared" si="43"/>
        <v>#REF!</v>
      </c>
      <c r="F214" s="33">
        <v>712</v>
      </c>
      <c r="G214" s="33" t="e">
        <f>+#REF!</f>
        <v>#REF!</v>
      </c>
      <c r="H214" s="26" t="e">
        <f t="shared" si="48"/>
        <v>#REF!</v>
      </c>
      <c r="I214" s="33" t="e">
        <f>+#REF!</f>
        <v>#REF!</v>
      </c>
      <c r="J214" s="33" t="e">
        <f>+#REF!</f>
        <v>#REF!</v>
      </c>
      <c r="K214" s="70" t="e">
        <f t="shared" si="46"/>
        <v>#REF!</v>
      </c>
      <c r="L214" s="33">
        <f>+КЎ!D214</f>
        <v>497</v>
      </c>
      <c r="M214" s="33">
        <f>+КЎ!G214</f>
        <v>18</v>
      </c>
      <c r="N214" s="26">
        <f t="shared" si="47"/>
        <v>3.6217303822937627E-2</v>
      </c>
      <c r="O214" s="33">
        <v>30</v>
      </c>
      <c r="P214" s="33">
        <v>15</v>
      </c>
      <c r="Q214" s="33">
        <v>4</v>
      </c>
      <c r="R214" s="1">
        <v>30</v>
      </c>
      <c r="T214" s="9">
        <v>152</v>
      </c>
      <c r="U214" s="88" t="e">
        <f t="shared" si="44"/>
        <v>#REF!</v>
      </c>
      <c r="V214" s="9" t="e">
        <f t="shared" si="45"/>
        <v>#REF!</v>
      </c>
    </row>
    <row r="215" spans="1:22" s="9" customFormat="1" ht="15.75" customHeight="1" x14ac:dyDescent="0.25">
      <c r="B215" s="31">
        <v>8</v>
      </c>
      <c r="C215" s="32" t="s">
        <v>275</v>
      </c>
      <c r="D215" s="33" t="e">
        <f>++#REF!</f>
        <v>#REF!</v>
      </c>
      <c r="E215" s="33" t="e">
        <f t="shared" si="43"/>
        <v>#REF!</v>
      </c>
      <c r="F215" s="33">
        <v>739</v>
      </c>
      <c r="G215" s="33" t="e">
        <f>+#REF!</f>
        <v>#REF!</v>
      </c>
      <c r="H215" s="26" t="e">
        <f t="shared" si="48"/>
        <v>#REF!</v>
      </c>
      <c r="I215" s="33" t="e">
        <f>+#REF!</f>
        <v>#REF!</v>
      </c>
      <c r="J215" s="33" t="e">
        <f>+#REF!</f>
        <v>#REF!</v>
      </c>
      <c r="K215" s="70" t="e">
        <f t="shared" si="46"/>
        <v>#REF!</v>
      </c>
      <c r="L215" s="33">
        <f>+КЎ!D215</f>
        <v>479</v>
      </c>
      <c r="M215" s="33">
        <f>+КЎ!G215</f>
        <v>29</v>
      </c>
      <c r="N215" s="26">
        <f t="shared" si="47"/>
        <v>6.0542797494780795E-2</v>
      </c>
      <c r="O215" s="33">
        <v>30</v>
      </c>
      <c r="P215" s="33">
        <v>4</v>
      </c>
      <c r="Q215" s="31">
        <v>3</v>
      </c>
      <c r="R215" s="27">
        <v>25</v>
      </c>
      <c r="T215" s="9">
        <v>164</v>
      </c>
      <c r="U215" s="88" t="e">
        <f t="shared" si="44"/>
        <v>#REF!</v>
      </c>
      <c r="V215" s="9" t="e">
        <f t="shared" si="45"/>
        <v>#REF!</v>
      </c>
    </row>
    <row r="216" spans="1:22" s="9" customFormat="1" ht="15.75" customHeight="1" x14ac:dyDescent="0.25">
      <c r="B216" s="31">
        <v>9</v>
      </c>
      <c r="C216" s="32" t="s">
        <v>276</v>
      </c>
      <c r="D216" s="33" t="e">
        <f>++#REF!</f>
        <v>#REF!</v>
      </c>
      <c r="E216" s="33" t="e">
        <f>+G216+J216</f>
        <v>#REF!</v>
      </c>
      <c r="F216" s="33">
        <v>812</v>
      </c>
      <c r="G216" s="33" t="e">
        <f>+#REF!</f>
        <v>#REF!</v>
      </c>
      <c r="H216" s="26" t="e">
        <f t="shared" si="48"/>
        <v>#REF!</v>
      </c>
      <c r="I216" s="33" t="e">
        <f>+#REF!</f>
        <v>#REF!</v>
      </c>
      <c r="J216" s="33" t="e">
        <f>+#REF!</f>
        <v>#REF!</v>
      </c>
      <c r="K216" s="70" t="e">
        <f t="shared" si="46"/>
        <v>#REF!</v>
      </c>
      <c r="L216" s="33">
        <f>+КЎ!D216</f>
        <v>480</v>
      </c>
      <c r="M216" s="33">
        <f>+КЎ!G216</f>
        <v>16</v>
      </c>
      <c r="N216" s="26">
        <f t="shared" si="47"/>
        <v>3.3333333333333333E-2</v>
      </c>
      <c r="O216" s="33">
        <v>14</v>
      </c>
      <c r="P216" s="33">
        <v>1</v>
      </c>
      <c r="Q216" s="31">
        <v>8</v>
      </c>
      <c r="R216" s="27">
        <v>17</v>
      </c>
      <c r="T216" s="9">
        <v>173</v>
      </c>
      <c r="U216" s="88" t="e">
        <f t="shared" si="44"/>
        <v>#REF!</v>
      </c>
      <c r="V216" s="9" t="e">
        <f t="shared" si="45"/>
        <v>#REF!</v>
      </c>
    </row>
    <row r="217" spans="1:22" s="9" customFormat="1" ht="15.75" customHeight="1" x14ac:dyDescent="0.25">
      <c r="B217" s="31">
        <v>10</v>
      </c>
      <c r="C217" s="32" t="s">
        <v>277</v>
      </c>
      <c r="D217" s="33" t="e">
        <f>++#REF!</f>
        <v>#REF!</v>
      </c>
      <c r="E217" s="33" t="e">
        <f>+G217+J217</f>
        <v>#REF!</v>
      </c>
      <c r="F217" s="33">
        <v>362</v>
      </c>
      <c r="G217" s="33" t="e">
        <f>+#REF!</f>
        <v>#REF!</v>
      </c>
      <c r="H217" s="26" t="e">
        <f t="shared" si="48"/>
        <v>#REF!</v>
      </c>
      <c r="I217" s="33" t="e">
        <f>+#REF!</f>
        <v>#REF!</v>
      </c>
      <c r="J217" s="33" t="e">
        <f>+#REF!</f>
        <v>#REF!</v>
      </c>
      <c r="K217" s="70" t="e">
        <f t="shared" si="46"/>
        <v>#REF!</v>
      </c>
      <c r="L217" s="33">
        <f>+КЎ!D217</f>
        <v>279</v>
      </c>
      <c r="M217" s="33">
        <f>+КЎ!G217</f>
        <v>7</v>
      </c>
      <c r="N217" s="26">
        <f t="shared" si="47"/>
        <v>2.5089605734767026E-2</v>
      </c>
      <c r="O217" s="33">
        <v>14</v>
      </c>
      <c r="P217" s="33">
        <v>8</v>
      </c>
      <c r="Q217" s="33">
        <v>9</v>
      </c>
      <c r="R217" s="1">
        <v>10</v>
      </c>
      <c r="T217" s="9">
        <v>72</v>
      </c>
      <c r="U217" s="88" t="e">
        <f t="shared" si="44"/>
        <v>#REF!</v>
      </c>
      <c r="V217" s="9" t="e">
        <f t="shared" si="45"/>
        <v>#REF!</v>
      </c>
    </row>
    <row r="218" spans="1:22" s="9" customFormat="1" ht="15.75" customHeight="1" x14ac:dyDescent="0.25">
      <c r="B218" s="31">
        <v>11</v>
      </c>
      <c r="C218" s="32" t="s">
        <v>225</v>
      </c>
      <c r="D218" s="33" t="e">
        <f>++#REF!</f>
        <v>#REF!</v>
      </c>
      <c r="E218" s="33" t="e">
        <f>+G218+J218</f>
        <v>#REF!</v>
      </c>
      <c r="F218" s="33">
        <v>834</v>
      </c>
      <c r="G218" s="33" t="e">
        <f>+#REF!</f>
        <v>#REF!</v>
      </c>
      <c r="H218" s="26" t="e">
        <f t="shared" si="48"/>
        <v>#REF!</v>
      </c>
      <c r="I218" s="33" t="e">
        <f>+#REF!</f>
        <v>#REF!</v>
      </c>
      <c r="J218" s="33" t="e">
        <f>+#REF!</f>
        <v>#REF!</v>
      </c>
      <c r="K218" s="70" t="e">
        <f t="shared" si="46"/>
        <v>#REF!</v>
      </c>
      <c r="L218" s="33">
        <f>+КЎ!D218</f>
        <v>486</v>
      </c>
      <c r="M218" s="33">
        <f>+КЎ!G218</f>
        <v>34</v>
      </c>
      <c r="N218" s="26">
        <f t="shared" si="47"/>
        <v>6.9958847736625515E-2</v>
      </c>
      <c r="O218" s="33">
        <v>38</v>
      </c>
      <c r="P218" s="31">
        <v>5</v>
      </c>
      <c r="Q218" s="31">
        <v>4</v>
      </c>
      <c r="R218" s="27">
        <v>13</v>
      </c>
      <c r="T218" s="9">
        <v>172</v>
      </c>
      <c r="U218" s="88" t="e">
        <f t="shared" si="44"/>
        <v>#REF!</v>
      </c>
      <c r="V218" s="9" t="e">
        <f t="shared" si="45"/>
        <v>#REF!</v>
      </c>
    </row>
    <row r="219" spans="1:22" s="14" customFormat="1" ht="60" customHeight="1" x14ac:dyDescent="0.25">
      <c r="A219" s="10">
        <v>1</v>
      </c>
      <c r="B219" s="11">
        <v>14</v>
      </c>
      <c r="C219" s="4" t="s">
        <v>405</v>
      </c>
      <c r="D219" s="18" t="e">
        <f>SUM(D208:D218)</f>
        <v>#REF!</v>
      </c>
      <c r="E219" s="18" t="e">
        <f>SUM(E208:E218)</f>
        <v>#REF!</v>
      </c>
      <c r="F219" s="18">
        <f>SUM(F208:F218)</f>
        <v>7140</v>
      </c>
      <c r="G219" s="18" t="e">
        <f>SUM(G208:G218)</f>
        <v>#REF!</v>
      </c>
      <c r="H219" s="13" t="e">
        <f>+G219/F219</f>
        <v>#REF!</v>
      </c>
      <c r="I219" s="18" t="e">
        <f>SUM(I208:I218)</f>
        <v>#REF!</v>
      </c>
      <c r="J219" s="18" t="e">
        <f>SUM(J208:J218)</f>
        <v>#REF!</v>
      </c>
      <c r="K219" s="13" t="e">
        <f>+J219/I219</f>
        <v>#REF!</v>
      </c>
      <c r="L219" s="18">
        <f>SUM(L208:L218)</f>
        <v>4935</v>
      </c>
      <c r="M219" s="18">
        <f>SUM(M208:M218)</f>
        <v>208</v>
      </c>
      <c r="N219" s="13">
        <f>+M219/L219</f>
        <v>4.2147922998986828E-2</v>
      </c>
      <c r="O219" s="18">
        <v>240</v>
      </c>
      <c r="P219" s="18">
        <v>59</v>
      </c>
      <c r="Q219" s="18">
        <v>195</v>
      </c>
      <c r="R219" s="18">
        <f>SUM(R208:R218)</f>
        <v>182</v>
      </c>
      <c r="T219" s="14">
        <v>1554</v>
      </c>
      <c r="U219" s="88" t="e">
        <f t="shared" si="44"/>
        <v>#REF!</v>
      </c>
      <c r="V219" s="9" t="e">
        <f t="shared" si="45"/>
        <v>#REF!</v>
      </c>
    </row>
    <row r="220" spans="1:22" s="14" customFormat="1" ht="60" customHeight="1" x14ac:dyDescent="0.25">
      <c r="A220" s="14">
        <v>1</v>
      </c>
      <c r="B220" s="1395" t="s">
        <v>328</v>
      </c>
      <c r="C220" s="1396"/>
      <c r="D220" s="3" t="e">
        <f t="shared" ref="D220:M220" si="49">+D219+D207+D194+D174+D151+D139+D124+D107+D94+D83+D67+D53+D39+D22</f>
        <v>#REF!</v>
      </c>
      <c r="E220" s="3" t="e">
        <f t="shared" si="49"/>
        <v>#REF!</v>
      </c>
      <c r="F220" s="3">
        <f t="shared" si="49"/>
        <v>285040</v>
      </c>
      <c r="G220" s="3" t="e">
        <f t="shared" si="49"/>
        <v>#REF!</v>
      </c>
      <c r="H220" s="13" t="e">
        <f>+G220/F220</f>
        <v>#REF!</v>
      </c>
      <c r="I220" s="3" t="e">
        <f t="shared" si="49"/>
        <v>#REF!</v>
      </c>
      <c r="J220" s="3" t="e">
        <f t="shared" si="49"/>
        <v>#REF!</v>
      </c>
      <c r="K220" s="13" t="e">
        <f>+J220/I220</f>
        <v>#REF!</v>
      </c>
      <c r="L220" s="3">
        <f t="shared" si="49"/>
        <v>32180</v>
      </c>
      <c r="M220" s="3">
        <f t="shared" si="49"/>
        <v>6977</v>
      </c>
      <c r="N220" s="13">
        <f>+M220/L220</f>
        <v>0.2168116842759478</v>
      </c>
      <c r="O220" s="3">
        <v>9037</v>
      </c>
      <c r="P220" s="3">
        <v>3863</v>
      </c>
      <c r="Q220" s="3">
        <v>38880</v>
      </c>
      <c r="R220" s="3">
        <f>+R219+R207+R194+R174+R151+R139+R124+R107+R94+R83+R67+R53+R39+R22</f>
        <v>12736</v>
      </c>
      <c r="T220" s="14">
        <v>58885.175000000003</v>
      </c>
      <c r="U220" s="88" t="e">
        <f t="shared" si="44"/>
        <v>#REF!</v>
      </c>
      <c r="V220" s="9" t="e">
        <f t="shared" si="45"/>
        <v>#REF!</v>
      </c>
    </row>
    <row r="221" spans="1:22" x14ac:dyDescent="0.25">
      <c r="J221" s="22"/>
      <c r="K221" s="22"/>
      <c r="L221" s="22"/>
      <c r="O221" s="1393"/>
    </row>
    <row r="222" spans="1:22" x14ac:dyDescent="0.25">
      <c r="C222" s="23"/>
      <c r="F222" s="22"/>
      <c r="O222" s="1394"/>
    </row>
  </sheetData>
  <autoFilter ref="A5:R220"/>
  <mergeCells count="17">
    <mergeCell ref="P4:P5"/>
    <mergeCell ref="B1:R1"/>
    <mergeCell ref="P2:R2"/>
    <mergeCell ref="E3:E5"/>
    <mergeCell ref="F3:K3"/>
    <mergeCell ref="L3:N4"/>
    <mergeCell ref="O3:O5"/>
    <mergeCell ref="R4:R5"/>
    <mergeCell ref="Q3:Q5"/>
    <mergeCell ref="F4:H4"/>
    <mergeCell ref="I4:K4"/>
    <mergeCell ref="O221:O222"/>
    <mergeCell ref="B220:C220"/>
    <mergeCell ref="A3:A5"/>
    <mergeCell ref="B3:B5"/>
    <mergeCell ref="C3:C5"/>
    <mergeCell ref="D3:D5"/>
  </mergeCells>
  <phoneticPr fontId="0" type="noConversion"/>
  <conditionalFormatting sqref="O3:O5">
    <cfRule type="cellIs" dxfId="55" priority="28" stopIfTrue="1" operator="lessThan">
      <formula>100</formula>
    </cfRule>
  </conditionalFormatting>
  <conditionalFormatting sqref="N139 N151 N174 N194 N207 N219:N220 N54:N67 N23:N38 N40:N52 N124 N83:N107">
    <cfRule type="cellIs" dxfId="54" priority="27" stopIfTrue="1" operator="lessThan">
      <formula>0.6</formula>
    </cfRule>
  </conditionalFormatting>
  <conditionalFormatting sqref="K139 K151 K174 K194 K207 K219:K220 K124 K83:K107 K22:K67">
    <cfRule type="cellIs" dxfId="53" priority="26" stopIfTrue="1" operator="lessThan">
      <formula>1</formula>
    </cfRule>
  </conditionalFormatting>
  <conditionalFormatting sqref="H124:H220 H83:H107 H22:H67">
    <cfRule type="cellIs" dxfId="52" priority="25" stopIfTrue="1" operator="lessThan">
      <formula>0.75</formula>
    </cfRule>
  </conditionalFormatting>
  <conditionalFormatting sqref="K125:K138">
    <cfRule type="cellIs" dxfId="51" priority="24" stopIfTrue="1" operator="lessThan">
      <formula>0.75</formula>
    </cfRule>
  </conditionalFormatting>
  <conditionalFormatting sqref="N125:N138">
    <cfRule type="cellIs" dxfId="50" priority="23" stopIfTrue="1" operator="lessThan">
      <formula>0.75</formula>
    </cfRule>
  </conditionalFormatting>
  <conditionalFormatting sqref="K140:K150">
    <cfRule type="cellIs" dxfId="49" priority="22" stopIfTrue="1" operator="lessThan">
      <formula>0.75</formula>
    </cfRule>
  </conditionalFormatting>
  <conditionalFormatting sqref="N140:N150">
    <cfRule type="cellIs" dxfId="48" priority="21" stopIfTrue="1" operator="lessThan">
      <formula>0.75</formula>
    </cfRule>
  </conditionalFormatting>
  <conditionalFormatting sqref="K152:K173">
    <cfRule type="cellIs" dxfId="47" priority="20" stopIfTrue="1" operator="lessThan">
      <formula>0.75</formula>
    </cfRule>
  </conditionalFormatting>
  <conditionalFormatting sqref="N152:N173">
    <cfRule type="cellIs" dxfId="46" priority="19" stopIfTrue="1" operator="lessThan">
      <formula>0.75</formula>
    </cfRule>
  </conditionalFormatting>
  <conditionalFormatting sqref="K175:K193">
    <cfRule type="cellIs" dxfId="45" priority="18" stopIfTrue="1" operator="lessThan">
      <formula>0.75</formula>
    </cfRule>
  </conditionalFormatting>
  <conditionalFormatting sqref="N175:N193">
    <cfRule type="cellIs" dxfId="44" priority="17" stopIfTrue="1" operator="lessThan">
      <formula>0.75</formula>
    </cfRule>
  </conditionalFormatting>
  <conditionalFormatting sqref="K195:K206">
    <cfRule type="cellIs" dxfId="43" priority="16" stopIfTrue="1" operator="lessThan">
      <formula>0.75</formula>
    </cfRule>
  </conditionalFormatting>
  <conditionalFormatting sqref="N195:N206">
    <cfRule type="cellIs" dxfId="42" priority="15" stopIfTrue="1" operator="lessThan">
      <formula>0.75</formula>
    </cfRule>
  </conditionalFormatting>
  <conditionalFormatting sqref="K208:K218">
    <cfRule type="cellIs" dxfId="41" priority="14" stopIfTrue="1" operator="lessThan">
      <formula>0.75</formula>
    </cfRule>
  </conditionalFormatting>
  <conditionalFormatting sqref="N208:N218">
    <cfRule type="cellIs" dxfId="40" priority="13" stopIfTrue="1" operator="lessThan">
      <formula>0.75</formula>
    </cfRule>
  </conditionalFormatting>
  <conditionalFormatting sqref="N53">
    <cfRule type="cellIs" dxfId="39" priority="12" stopIfTrue="1" operator="lessThan">
      <formula>0.6</formula>
    </cfRule>
  </conditionalFormatting>
  <conditionalFormatting sqref="N39">
    <cfRule type="cellIs" dxfId="38" priority="11" stopIfTrue="1" operator="lessThan">
      <formula>0.6</formula>
    </cfRule>
  </conditionalFormatting>
  <conditionalFormatting sqref="H108:H123">
    <cfRule type="cellIs" dxfId="37" priority="10" stopIfTrue="1" operator="lessThan">
      <formula>0.75</formula>
    </cfRule>
  </conditionalFormatting>
  <conditionalFormatting sqref="K108:K123">
    <cfRule type="cellIs" dxfId="36" priority="9" stopIfTrue="1" operator="lessThan">
      <formula>0.75</formula>
    </cfRule>
  </conditionalFormatting>
  <conditionalFormatting sqref="N108:N123">
    <cfRule type="cellIs" dxfId="35" priority="8" stopIfTrue="1" operator="lessThan">
      <formula>0.75</formula>
    </cfRule>
  </conditionalFormatting>
  <conditionalFormatting sqref="H68:H82">
    <cfRule type="cellIs" dxfId="34" priority="7" stopIfTrue="1" operator="lessThan">
      <formula>0.75</formula>
    </cfRule>
  </conditionalFormatting>
  <conditionalFormatting sqref="K68:K82">
    <cfRule type="cellIs" dxfId="33" priority="6" stopIfTrue="1" operator="lessThan">
      <formula>1</formula>
    </cfRule>
  </conditionalFormatting>
  <conditionalFormatting sqref="N68:N82">
    <cfRule type="cellIs" dxfId="32" priority="5" stopIfTrue="1" operator="lessThan">
      <formula>0.6</formula>
    </cfRule>
  </conditionalFormatting>
  <conditionalFormatting sqref="H6:H21">
    <cfRule type="cellIs" dxfId="31" priority="4" stopIfTrue="1" operator="lessThan">
      <formula>0.75</formula>
    </cfRule>
  </conditionalFormatting>
  <conditionalFormatting sqref="K6:K21">
    <cfRule type="cellIs" dxfId="30" priority="3" stopIfTrue="1" operator="lessThan">
      <formula>1</formula>
    </cfRule>
  </conditionalFormatting>
  <conditionalFormatting sqref="N6:N21">
    <cfRule type="cellIs" dxfId="29" priority="2" stopIfTrue="1" operator="lessThan">
      <formula>0.6</formula>
    </cfRule>
  </conditionalFormatting>
  <conditionalFormatting sqref="N22">
    <cfRule type="cellIs" dxfId="28" priority="1" stopIfTrue="1" operator="lessThan">
      <formula>0.6</formula>
    </cfRule>
  </conditionalFormatting>
  <printOptions horizontalCentered="1"/>
  <pageMargins left="0.15748031496062992" right="0.23622047244094491" top="0.31496062992125984" bottom="0.23622047244094491" header="0.15748031496062992" footer="0.19685039370078741"/>
  <pageSetup paperSize="9" scale="50" orientation="landscape" r:id="rId1"/>
  <rowBreaks count="1" manualBreakCount="1">
    <brk id="222" min="1" max="17" man="1"/>
  </rowBreaks>
  <ignoredErrors>
    <ignoredError sqref="H53 E53 E67 H67:N67" 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222"/>
  <sheetViews>
    <sheetView view="pageBreakPreview" topLeftCell="C1" zoomScale="60" zoomScaleNormal="85" workbookViewId="0">
      <selection activeCell="F5" sqref="F5"/>
    </sheetView>
  </sheetViews>
  <sheetFormatPr defaultRowHeight="15.75" x14ac:dyDescent="0.25"/>
  <cols>
    <col min="1" max="1" width="4.85546875" style="6" bestFit="1" customWidth="1"/>
    <col min="2" max="2" width="6.28515625" style="6" customWidth="1"/>
    <col min="3" max="3" width="27.7109375" style="21" customWidth="1"/>
    <col min="4" max="4" width="20.7109375" style="6" customWidth="1"/>
    <col min="5" max="5" width="22.140625" style="6" customWidth="1"/>
    <col min="6" max="7" width="10.85546875" style="6" customWidth="1"/>
    <col min="8" max="8" width="12.28515625" style="6" customWidth="1"/>
    <col min="9" max="10" width="10.85546875" style="6" customWidth="1"/>
    <col min="11" max="11" width="12.85546875" style="6" customWidth="1"/>
    <col min="12" max="12" width="13.5703125" style="6" customWidth="1"/>
    <col min="13" max="13" width="12.28515625" style="6" customWidth="1"/>
    <col min="14" max="14" width="14.85546875" style="6" customWidth="1"/>
    <col min="15" max="15" width="30.28515625" style="6" customWidth="1"/>
    <col min="16" max="16" width="25.42578125" style="6" customWidth="1"/>
    <col min="17" max="17" width="26" style="6" customWidth="1"/>
    <col min="18" max="18" width="16.85546875" style="6" hidden="1" customWidth="1"/>
    <col min="19" max="21" width="9.140625" style="6"/>
    <col min="22" max="22" width="10.5703125" style="6" bestFit="1" customWidth="1"/>
    <col min="23" max="200" width="9.140625" style="6"/>
    <col min="201" max="201" width="4.85546875" style="6" bestFit="1" customWidth="1"/>
    <col min="202" max="202" width="6.28515625" style="6" customWidth="1"/>
    <col min="203" max="203" width="27.7109375" style="6" customWidth="1"/>
    <col min="204" max="204" width="0" style="6" hidden="1" customWidth="1"/>
    <col min="205" max="205" width="23.7109375" style="6" customWidth="1"/>
    <col min="206" max="206" width="22.140625" style="6" customWidth="1"/>
    <col min="207" max="208" width="10.85546875" style="6" customWidth="1"/>
    <col min="209" max="209" width="12.28515625" style="6" customWidth="1"/>
    <col min="210" max="211" width="10.85546875" style="6" customWidth="1"/>
    <col min="212" max="212" width="12.85546875" style="6" customWidth="1"/>
    <col min="213" max="213" width="13.5703125" style="6" customWidth="1"/>
    <col min="214" max="214" width="12.28515625" style="6" customWidth="1"/>
    <col min="215" max="215" width="14.85546875" style="6" customWidth="1"/>
    <col min="216" max="216" width="30.28515625" style="6" customWidth="1"/>
    <col min="217" max="217" width="25.42578125" style="6" customWidth="1"/>
    <col min="218" max="218" width="26" style="6" customWidth="1"/>
    <col min="219" max="219" width="16.85546875" style="6" customWidth="1"/>
    <col min="220" max="16384" width="9.140625" style="6"/>
  </cols>
  <sheetData>
    <row r="1" spans="1:25" ht="54" customHeight="1" x14ac:dyDescent="0.25">
      <c r="A1" s="6">
        <v>1</v>
      </c>
      <c r="B1" s="1399" t="s">
        <v>416</v>
      </c>
      <c r="C1" s="1399"/>
      <c r="D1" s="1399"/>
      <c r="E1" s="1399"/>
      <c r="F1" s="1399"/>
      <c r="G1" s="1399"/>
      <c r="H1" s="1399"/>
      <c r="I1" s="1399"/>
      <c r="J1" s="1399"/>
      <c r="K1" s="1399"/>
      <c r="L1" s="1399"/>
      <c r="M1" s="1399"/>
      <c r="N1" s="1399"/>
      <c r="O1" s="1399"/>
      <c r="P1" s="1399"/>
      <c r="Q1" s="1399"/>
      <c r="R1" s="1399"/>
    </row>
    <row r="2" spans="1:25" ht="20.25" customHeight="1" x14ac:dyDescent="0.25">
      <c r="A2" s="6">
        <v>1</v>
      </c>
      <c r="B2" s="7"/>
      <c r="C2" s="7"/>
      <c r="D2" s="7"/>
      <c r="E2" s="7"/>
      <c r="F2" s="7"/>
      <c r="G2" s="7"/>
      <c r="H2" s="7"/>
      <c r="I2" s="7"/>
      <c r="J2" s="7"/>
      <c r="K2" s="7"/>
      <c r="L2" s="7"/>
      <c r="M2" s="7"/>
      <c r="N2" s="7"/>
      <c r="O2" s="7"/>
      <c r="P2" s="1400" t="s">
        <v>415</v>
      </c>
      <c r="Q2" s="1400"/>
      <c r="R2" s="1400"/>
    </row>
    <row r="3" spans="1:25" ht="19.5" customHeight="1" x14ac:dyDescent="0.25">
      <c r="A3" s="1397">
        <v>1</v>
      </c>
      <c r="B3" s="1398" t="s">
        <v>329</v>
      </c>
      <c r="C3" s="1398" t="s">
        <v>330</v>
      </c>
      <c r="D3" s="1398" t="s">
        <v>278</v>
      </c>
      <c r="E3" s="1398" t="s">
        <v>331</v>
      </c>
      <c r="F3" s="1398" t="s">
        <v>332</v>
      </c>
      <c r="G3" s="1398"/>
      <c r="H3" s="1398"/>
      <c r="I3" s="1398"/>
      <c r="J3" s="1398"/>
      <c r="K3" s="1398"/>
      <c r="L3" s="1398" t="s">
        <v>333</v>
      </c>
      <c r="M3" s="1398"/>
      <c r="N3" s="1398"/>
      <c r="O3" s="1398" t="s">
        <v>334</v>
      </c>
      <c r="P3" s="8" t="s">
        <v>335</v>
      </c>
      <c r="Q3" s="1398" t="s">
        <v>336</v>
      </c>
      <c r="R3" s="8" t="s">
        <v>335</v>
      </c>
    </row>
    <row r="4" spans="1:25" ht="48.75" customHeight="1" x14ac:dyDescent="0.25">
      <c r="A4" s="1397"/>
      <c r="B4" s="1398"/>
      <c r="C4" s="1398"/>
      <c r="D4" s="1398"/>
      <c r="E4" s="1398"/>
      <c r="F4" s="1398" t="s">
        <v>337</v>
      </c>
      <c r="G4" s="1398"/>
      <c r="H4" s="1398"/>
      <c r="I4" s="1398" t="s">
        <v>338</v>
      </c>
      <c r="J4" s="1398"/>
      <c r="K4" s="1398"/>
      <c r="L4" s="1398"/>
      <c r="M4" s="1398"/>
      <c r="N4" s="1398"/>
      <c r="O4" s="1398"/>
      <c r="P4" s="1398" t="s">
        <v>339</v>
      </c>
      <c r="Q4" s="1398"/>
      <c r="R4" s="1398" t="s">
        <v>340</v>
      </c>
    </row>
    <row r="5" spans="1:25" ht="73.5" customHeight="1" x14ac:dyDescent="0.25">
      <c r="A5" s="1397"/>
      <c r="B5" s="1398"/>
      <c r="C5" s="1398"/>
      <c r="D5" s="1398"/>
      <c r="E5" s="1398"/>
      <c r="F5" s="87" t="s">
        <v>341</v>
      </c>
      <c r="G5" s="87" t="s">
        <v>342</v>
      </c>
      <c r="H5" s="87" t="s">
        <v>343</v>
      </c>
      <c r="I5" s="87" t="s">
        <v>341</v>
      </c>
      <c r="J5" s="87" t="s">
        <v>342</v>
      </c>
      <c r="K5" s="87" t="s">
        <v>343</v>
      </c>
      <c r="L5" s="87" t="s">
        <v>341</v>
      </c>
      <c r="M5" s="87" t="s">
        <v>342</v>
      </c>
      <c r="N5" s="87" t="s">
        <v>343</v>
      </c>
      <c r="O5" s="1398"/>
      <c r="P5" s="1398"/>
      <c r="Q5" s="1398"/>
      <c r="R5" s="1398"/>
    </row>
    <row r="6" spans="1:25" s="9" customFormat="1" ht="15.75" hidden="1" customHeight="1" x14ac:dyDescent="0.25">
      <c r="B6" s="80">
        <v>1</v>
      </c>
      <c r="C6" s="32" t="s">
        <v>344</v>
      </c>
      <c r="D6" s="33" t="e">
        <f>+#REF!</f>
        <v>#REF!</v>
      </c>
      <c r="E6" s="33" t="e">
        <f t="shared" ref="E6:E21" si="0">+G6+J6</f>
        <v>#REF!</v>
      </c>
      <c r="F6" s="83">
        <v>3278</v>
      </c>
      <c r="G6" s="33" t="e">
        <f>+#REF!</f>
        <v>#REF!</v>
      </c>
      <c r="H6" s="70" t="e">
        <f t="shared" ref="H6:H21" si="1">+G6/F6</f>
        <v>#REF!</v>
      </c>
      <c r="I6" s="33" t="e">
        <f>+#REF!</f>
        <v>#REF!</v>
      </c>
      <c r="J6" s="33" t="e">
        <f>+#REF!</f>
        <v>#REF!</v>
      </c>
      <c r="K6" s="70" t="e">
        <f t="shared" ref="K6:K21" si="2">+J6/I6</f>
        <v>#REF!</v>
      </c>
      <c r="L6" s="33">
        <f>+КЎ!D6</f>
        <v>167</v>
      </c>
      <c r="M6" s="33">
        <f>+КЎ!G6</f>
        <v>55</v>
      </c>
      <c r="N6" s="70">
        <f t="shared" ref="N6:N21" si="3">+M6/L6</f>
        <v>0.32934131736526945</v>
      </c>
      <c r="O6" s="33">
        <v>84</v>
      </c>
      <c r="P6" s="84">
        <v>27</v>
      </c>
      <c r="Q6" s="84">
        <v>219</v>
      </c>
      <c r="R6" s="34">
        <v>45</v>
      </c>
      <c r="T6" s="92">
        <v>637</v>
      </c>
      <c r="U6" s="88" t="e">
        <f>+G6</f>
        <v>#REF!</v>
      </c>
      <c r="V6" s="91" t="e">
        <f>+U6/T6*100</f>
        <v>#REF!</v>
      </c>
      <c r="W6" s="9">
        <v>224</v>
      </c>
      <c r="X6" s="9" t="e">
        <f>+J6</f>
        <v>#REF!</v>
      </c>
      <c r="Y6" s="91" t="e">
        <f>+X6/W6*100</f>
        <v>#REF!</v>
      </c>
    </row>
    <row r="7" spans="1:25" s="9" customFormat="1" ht="15.75" hidden="1" customHeight="1" x14ac:dyDescent="0.25">
      <c r="B7" s="80">
        <v>2</v>
      </c>
      <c r="C7" s="32" t="s">
        <v>233</v>
      </c>
      <c r="D7" s="33" t="e">
        <f>+#REF!</f>
        <v>#REF!</v>
      </c>
      <c r="E7" s="33" t="e">
        <f t="shared" si="0"/>
        <v>#REF!</v>
      </c>
      <c r="F7" s="33">
        <v>2020</v>
      </c>
      <c r="G7" s="33" t="e">
        <f>+#REF!</f>
        <v>#REF!</v>
      </c>
      <c r="H7" s="70" t="e">
        <f t="shared" si="1"/>
        <v>#REF!</v>
      </c>
      <c r="I7" s="33" t="e">
        <f>+#REF!</f>
        <v>#REF!</v>
      </c>
      <c r="J7" s="33" t="e">
        <f>+#REF!</f>
        <v>#REF!</v>
      </c>
      <c r="K7" s="70" t="e">
        <f t="shared" si="2"/>
        <v>#REF!</v>
      </c>
      <c r="L7" s="33">
        <f>+КЎ!D7</f>
        <v>135</v>
      </c>
      <c r="M7" s="33">
        <f>+КЎ!G7</f>
        <v>40</v>
      </c>
      <c r="N7" s="70">
        <f t="shared" si="3"/>
        <v>0.29629629629629628</v>
      </c>
      <c r="O7" s="33">
        <v>149</v>
      </c>
      <c r="P7" s="84">
        <v>69</v>
      </c>
      <c r="Q7" s="84">
        <v>323</v>
      </c>
      <c r="R7" s="34">
        <v>5</v>
      </c>
      <c r="T7" s="92">
        <v>411</v>
      </c>
      <c r="U7" s="88" t="e">
        <f t="shared" ref="U7:U70" si="4">+G7</f>
        <v>#REF!</v>
      </c>
      <c r="V7" s="91" t="e">
        <f t="shared" ref="V7:V70" si="5">+U7/T7*100</f>
        <v>#REF!</v>
      </c>
      <c r="W7" s="9">
        <v>247</v>
      </c>
      <c r="X7" s="9" t="e">
        <f>+J7</f>
        <v>#REF!</v>
      </c>
      <c r="Y7" s="91" t="e">
        <f t="shared" ref="Y7:Y70" si="6">+X7/W7*100</f>
        <v>#REF!</v>
      </c>
    </row>
    <row r="8" spans="1:25" s="9" customFormat="1" ht="15.75" hidden="1" customHeight="1" x14ac:dyDescent="0.25">
      <c r="B8" s="80">
        <v>3</v>
      </c>
      <c r="C8" s="32" t="s">
        <v>234</v>
      </c>
      <c r="D8" s="33" t="e">
        <f>+#REF!</f>
        <v>#REF!</v>
      </c>
      <c r="E8" s="33" t="e">
        <f t="shared" si="0"/>
        <v>#REF!</v>
      </c>
      <c r="F8" s="33">
        <v>2619</v>
      </c>
      <c r="G8" s="33" t="e">
        <f>+#REF!</f>
        <v>#REF!</v>
      </c>
      <c r="H8" s="70" t="e">
        <f t="shared" si="1"/>
        <v>#REF!</v>
      </c>
      <c r="I8" s="33" t="e">
        <f>+#REF!</f>
        <v>#REF!</v>
      </c>
      <c r="J8" s="33" t="e">
        <f>+#REF!</f>
        <v>#REF!</v>
      </c>
      <c r="K8" s="70" t="e">
        <f t="shared" si="2"/>
        <v>#REF!</v>
      </c>
      <c r="L8" s="33">
        <f>+КЎ!D8</f>
        <v>130</v>
      </c>
      <c r="M8" s="33">
        <f>+КЎ!G8</f>
        <v>40</v>
      </c>
      <c r="N8" s="70">
        <f t="shared" si="3"/>
        <v>0.30769230769230771</v>
      </c>
      <c r="O8" s="33">
        <v>105</v>
      </c>
      <c r="P8" s="84">
        <v>65</v>
      </c>
      <c r="Q8" s="84">
        <v>94</v>
      </c>
      <c r="R8" s="34">
        <v>10</v>
      </c>
      <c r="T8" s="92">
        <v>576</v>
      </c>
      <c r="U8" s="88" t="e">
        <f t="shared" si="4"/>
        <v>#REF!</v>
      </c>
      <c r="V8" s="91" t="e">
        <f t="shared" si="5"/>
        <v>#REF!</v>
      </c>
      <c r="W8" s="9">
        <v>266</v>
      </c>
      <c r="X8" s="9" t="e">
        <f>+J8</f>
        <v>#REF!</v>
      </c>
      <c r="Y8" s="91" t="e">
        <f t="shared" si="6"/>
        <v>#REF!</v>
      </c>
    </row>
    <row r="9" spans="1:25" s="9" customFormat="1" ht="15.75" hidden="1" customHeight="1" x14ac:dyDescent="0.25">
      <c r="B9" s="80">
        <v>4</v>
      </c>
      <c r="C9" s="32" t="s">
        <v>235</v>
      </c>
      <c r="D9" s="33" t="e">
        <f>+#REF!</f>
        <v>#REF!</v>
      </c>
      <c r="E9" s="33" t="e">
        <f t="shared" si="0"/>
        <v>#REF!</v>
      </c>
      <c r="F9" s="33">
        <v>1057</v>
      </c>
      <c r="G9" s="33" t="e">
        <f>+#REF!</f>
        <v>#REF!</v>
      </c>
      <c r="H9" s="70" t="e">
        <f t="shared" si="1"/>
        <v>#REF!</v>
      </c>
      <c r="I9" s="33" t="e">
        <f>+#REF!</f>
        <v>#REF!</v>
      </c>
      <c r="J9" s="33" t="e">
        <f>+#REF!</f>
        <v>#REF!</v>
      </c>
      <c r="K9" s="70" t="e">
        <f t="shared" si="2"/>
        <v>#REF!</v>
      </c>
      <c r="L9" s="33">
        <f>+КЎ!D9</f>
        <v>35</v>
      </c>
      <c r="M9" s="33">
        <f>+КЎ!G9</f>
        <v>5</v>
      </c>
      <c r="N9" s="70">
        <f t="shared" si="3"/>
        <v>0.14285714285714285</v>
      </c>
      <c r="O9" s="33">
        <v>12</v>
      </c>
      <c r="P9" s="84">
        <v>7</v>
      </c>
      <c r="Q9" s="84">
        <v>147</v>
      </c>
      <c r="R9" s="34"/>
      <c r="T9" s="92">
        <v>186</v>
      </c>
      <c r="U9" s="88" t="e">
        <f t="shared" si="4"/>
        <v>#REF!</v>
      </c>
      <c r="V9" s="91" t="e">
        <f t="shared" si="5"/>
        <v>#REF!</v>
      </c>
      <c r="W9" s="9">
        <v>218</v>
      </c>
      <c r="X9" s="9" t="e">
        <f t="shared" ref="X9:X72" si="7">+J9</f>
        <v>#REF!</v>
      </c>
      <c r="Y9" s="91" t="e">
        <f t="shared" si="6"/>
        <v>#REF!</v>
      </c>
    </row>
    <row r="10" spans="1:25" s="9" customFormat="1" ht="15.75" hidden="1" customHeight="1" x14ac:dyDescent="0.25">
      <c r="B10" s="80">
        <v>5</v>
      </c>
      <c r="C10" s="32" t="s">
        <v>345</v>
      </c>
      <c r="D10" s="33" t="e">
        <f>+#REF!</f>
        <v>#REF!</v>
      </c>
      <c r="E10" s="33" t="e">
        <f t="shared" si="0"/>
        <v>#REF!</v>
      </c>
      <c r="F10" s="33">
        <v>1021</v>
      </c>
      <c r="G10" s="33" t="e">
        <f>+#REF!</f>
        <v>#REF!</v>
      </c>
      <c r="H10" s="70" t="e">
        <f t="shared" si="1"/>
        <v>#REF!</v>
      </c>
      <c r="I10" s="33" t="e">
        <f>+#REF!</f>
        <v>#REF!</v>
      </c>
      <c r="J10" s="33" t="e">
        <f>+#REF!</f>
        <v>#REF!</v>
      </c>
      <c r="K10" s="70" t="e">
        <f t="shared" si="2"/>
        <v>#REF!</v>
      </c>
      <c r="L10" s="33">
        <f>+КЎ!D10</f>
        <v>55</v>
      </c>
      <c r="M10" s="33">
        <f>+КЎ!G10</f>
        <v>15</v>
      </c>
      <c r="N10" s="70">
        <f t="shared" si="3"/>
        <v>0.27272727272727271</v>
      </c>
      <c r="O10" s="33">
        <v>52</v>
      </c>
      <c r="P10" s="84">
        <v>35</v>
      </c>
      <c r="Q10" s="84">
        <v>254</v>
      </c>
      <c r="R10" s="34">
        <v>5</v>
      </c>
      <c r="T10" s="92">
        <v>175</v>
      </c>
      <c r="U10" s="88" t="e">
        <f t="shared" si="4"/>
        <v>#REF!</v>
      </c>
      <c r="V10" s="91" t="e">
        <f t="shared" si="5"/>
        <v>#REF!</v>
      </c>
      <c r="W10" s="9">
        <v>235</v>
      </c>
      <c r="X10" s="9" t="e">
        <f t="shared" si="7"/>
        <v>#REF!</v>
      </c>
      <c r="Y10" s="91" t="e">
        <f t="shared" si="6"/>
        <v>#REF!</v>
      </c>
    </row>
    <row r="11" spans="1:25" s="9" customFormat="1" ht="15.75" hidden="1" customHeight="1" x14ac:dyDescent="0.25">
      <c r="B11" s="80">
        <v>6</v>
      </c>
      <c r="C11" s="32" t="s">
        <v>346</v>
      </c>
      <c r="D11" s="33" t="e">
        <f>+#REF!</f>
        <v>#REF!</v>
      </c>
      <c r="E11" s="33" t="e">
        <f t="shared" si="0"/>
        <v>#REF!</v>
      </c>
      <c r="F11" s="33">
        <v>1211</v>
      </c>
      <c r="G11" s="33" t="e">
        <f>+#REF!</f>
        <v>#REF!</v>
      </c>
      <c r="H11" s="70" t="e">
        <f t="shared" si="1"/>
        <v>#REF!</v>
      </c>
      <c r="I11" s="33" t="e">
        <f>+#REF!</f>
        <v>#REF!</v>
      </c>
      <c r="J11" s="33" t="e">
        <f>+#REF!</f>
        <v>#REF!</v>
      </c>
      <c r="K11" s="70" t="e">
        <f t="shared" si="2"/>
        <v>#REF!</v>
      </c>
      <c r="L11" s="33">
        <f>+КЎ!D11</f>
        <v>62</v>
      </c>
      <c r="M11" s="33">
        <f>+КЎ!G11</f>
        <v>62</v>
      </c>
      <c r="N11" s="70">
        <f t="shared" si="3"/>
        <v>1</v>
      </c>
      <c r="O11" s="33">
        <v>94</v>
      </c>
      <c r="P11" s="84">
        <v>32</v>
      </c>
      <c r="Q11" s="84">
        <v>147</v>
      </c>
      <c r="R11" s="34">
        <v>6</v>
      </c>
      <c r="T11" s="92">
        <v>225</v>
      </c>
      <c r="U11" s="88" t="e">
        <f t="shared" si="4"/>
        <v>#REF!</v>
      </c>
      <c r="V11" s="91" t="e">
        <f t="shared" si="5"/>
        <v>#REF!</v>
      </c>
      <c r="W11" s="9">
        <v>236</v>
      </c>
      <c r="X11" s="9" t="e">
        <f t="shared" si="7"/>
        <v>#REF!</v>
      </c>
      <c r="Y11" s="91" t="e">
        <f t="shared" si="6"/>
        <v>#REF!</v>
      </c>
    </row>
    <row r="12" spans="1:25" s="9" customFormat="1" ht="15.75" hidden="1" customHeight="1" x14ac:dyDescent="0.25">
      <c r="B12" s="80">
        <v>7</v>
      </c>
      <c r="C12" s="32" t="s">
        <v>236</v>
      </c>
      <c r="D12" s="33" t="e">
        <f>+#REF!</f>
        <v>#REF!</v>
      </c>
      <c r="E12" s="33" t="e">
        <f t="shared" si="0"/>
        <v>#REF!</v>
      </c>
      <c r="F12" s="33">
        <v>2412</v>
      </c>
      <c r="G12" s="33" t="e">
        <f>+#REF!</f>
        <v>#REF!</v>
      </c>
      <c r="H12" s="70" t="e">
        <f t="shared" si="1"/>
        <v>#REF!</v>
      </c>
      <c r="I12" s="33" t="e">
        <f>+#REF!</f>
        <v>#REF!</v>
      </c>
      <c r="J12" s="33" t="e">
        <f>+#REF!</f>
        <v>#REF!</v>
      </c>
      <c r="K12" s="70" t="e">
        <f t="shared" si="2"/>
        <v>#REF!</v>
      </c>
      <c r="L12" s="33">
        <f>+КЎ!D12</f>
        <v>100</v>
      </c>
      <c r="M12" s="33">
        <f>+КЎ!G12</f>
        <v>34</v>
      </c>
      <c r="N12" s="70">
        <f t="shared" si="3"/>
        <v>0.34</v>
      </c>
      <c r="O12" s="33">
        <v>73</v>
      </c>
      <c r="P12" s="84">
        <v>37</v>
      </c>
      <c r="Q12" s="84">
        <v>217</v>
      </c>
      <c r="R12" s="34">
        <v>14</v>
      </c>
      <c r="T12" s="92">
        <v>586</v>
      </c>
      <c r="U12" s="88" t="e">
        <f t="shared" si="4"/>
        <v>#REF!</v>
      </c>
      <c r="V12" s="91" t="e">
        <f t="shared" si="5"/>
        <v>#REF!</v>
      </c>
      <c r="W12" s="9">
        <v>395</v>
      </c>
      <c r="X12" s="9" t="e">
        <f t="shared" si="7"/>
        <v>#REF!</v>
      </c>
      <c r="Y12" s="91" t="e">
        <f t="shared" si="6"/>
        <v>#REF!</v>
      </c>
    </row>
    <row r="13" spans="1:25" s="9" customFormat="1" ht="15.75" hidden="1" customHeight="1" x14ac:dyDescent="0.25">
      <c r="B13" s="80">
        <v>8</v>
      </c>
      <c r="C13" s="32" t="s">
        <v>279</v>
      </c>
      <c r="D13" s="33" t="e">
        <f>+#REF!</f>
        <v>#REF!</v>
      </c>
      <c r="E13" s="33" t="e">
        <f t="shared" si="0"/>
        <v>#REF!</v>
      </c>
      <c r="F13" s="33">
        <v>792</v>
      </c>
      <c r="G13" s="33" t="e">
        <f>+#REF!</f>
        <v>#REF!</v>
      </c>
      <c r="H13" s="70" t="e">
        <f t="shared" si="1"/>
        <v>#REF!</v>
      </c>
      <c r="I13" s="33" t="e">
        <f>+#REF!</f>
        <v>#REF!</v>
      </c>
      <c r="J13" s="33" t="e">
        <f>+#REF!</f>
        <v>#REF!</v>
      </c>
      <c r="K13" s="70" t="e">
        <f t="shared" si="2"/>
        <v>#REF!</v>
      </c>
      <c r="L13" s="33">
        <f>+КЎ!D13</f>
        <v>25</v>
      </c>
      <c r="M13" s="33">
        <f>+КЎ!G13</f>
        <v>19</v>
      </c>
      <c r="N13" s="70">
        <f t="shared" si="3"/>
        <v>0.76</v>
      </c>
      <c r="O13" s="33">
        <v>19</v>
      </c>
      <c r="P13" s="84">
        <v>0</v>
      </c>
      <c r="Q13" s="84">
        <v>245</v>
      </c>
      <c r="R13" s="34">
        <v>9</v>
      </c>
      <c r="T13" s="92">
        <v>157</v>
      </c>
      <c r="U13" s="88" t="e">
        <f t="shared" si="4"/>
        <v>#REF!</v>
      </c>
      <c r="V13" s="91" t="e">
        <f t="shared" si="5"/>
        <v>#REF!</v>
      </c>
      <c r="W13" s="9">
        <v>107</v>
      </c>
      <c r="X13" s="9" t="e">
        <f t="shared" si="7"/>
        <v>#REF!</v>
      </c>
      <c r="Y13" s="91" t="e">
        <f t="shared" si="6"/>
        <v>#REF!</v>
      </c>
    </row>
    <row r="14" spans="1:25" s="9" customFormat="1" ht="15.75" hidden="1" customHeight="1" x14ac:dyDescent="0.25">
      <c r="B14" s="80">
        <v>9</v>
      </c>
      <c r="C14" s="32" t="s">
        <v>21</v>
      </c>
      <c r="D14" s="33" t="e">
        <f>+#REF!</f>
        <v>#REF!</v>
      </c>
      <c r="E14" s="33" t="e">
        <f t="shared" si="0"/>
        <v>#REF!</v>
      </c>
      <c r="F14" s="33">
        <v>976</v>
      </c>
      <c r="G14" s="33" t="e">
        <f>+#REF!</f>
        <v>#REF!</v>
      </c>
      <c r="H14" s="70" t="e">
        <f t="shared" si="1"/>
        <v>#REF!</v>
      </c>
      <c r="I14" s="33" t="e">
        <f>+#REF!</f>
        <v>#REF!</v>
      </c>
      <c r="J14" s="33" t="e">
        <f>+#REF!</f>
        <v>#REF!</v>
      </c>
      <c r="K14" s="70" t="e">
        <f t="shared" si="2"/>
        <v>#REF!</v>
      </c>
      <c r="L14" s="33">
        <f>+КЎ!D14</f>
        <v>40</v>
      </c>
      <c r="M14" s="33">
        <f>+КЎ!G14</f>
        <v>22</v>
      </c>
      <c r="N14" s="70">
        <f t="shared" si="3"/>
        <v>0.55000000000000004</v>
      </c>
      <c r="O14" s="33">
        <v>29</v>
      </c>
      <c r="P14" s="84">
        <v>7</v>
      </c>
      <c r="Q14" s="84">
        <v>224</v>
      </c>
      <c r="R14" s="34"/>
      <c r="T14" s="92">
        <v>198</v>
      </c>
      <c r="U14" s="88" t="e">
        <f t="shared" si="4"/>
        <v>#REF!</v>
      </c>
      <c r="V14" s="91" t="e">
        <f t="shared" si="5"/>
        <v>#REF!</v>
      </c>
      <c r="W14" s="9">
        <v>103</v>
      </c>
      <c r="X14" s="9" t="e">
        <f t="shared" si="7"/>
        <v>#REF!</v>
      </c>
      <c r="Y14" s="91" t="e">
        <f t="shared" si="6"/>
        <v>#REF!</v>
      </c>
    </row>
    <row r="15" spans="1:25" s="9" customFormat="1" ht="15.75" hidden="1" customHeight="1" x14ac:dyDescent="0.25">
      <c r="B15" s="80">
        <v>10</v>
      </c>
      <c r="C15" s="32" t="s">
        <v>237</v>
      </c>
      <c r="D15" s="33" t="e">
        <f>+#REF!</f>
        <v>#REF!</v>
      </c>
      <c r="E15" s="33" t="e">
        <f t="shared" si="0"/>
        <v>#REF!</v>
      </c>
      <c r="F15" s="33">
        <v>926</v>
      </c>
      <c r="G15" s="33" t="e">
        <f>+#REF!</f>
        <v>#REF!</v>
      </c>
      <c r="H15" s="70" t="e">
        <f t="shared" si="1"/>
        <v>#REF!</v>
      </c>
      <c r="I15" s="33" t="e">
        <f>+#REF!</f>
        <v>#REF!</v>
      </c>
      <c r="J15" s="33" t="e">
        <f>+#REF!</f>
        <v>#REF!</v>
      </c>
      <c r="K15" s="70" t="e">
        <f t="shared" si="2"/>
        <v>#REF!</v>
      </c>
      <c r="L15" s="33">
        <f>+КЎ!D15</f>
        <v>35</v>
      </c>
      <c r="M15" s="33">
        <f>+КЎ!G15</f>
        <v>10</v>
      </c>
      <c r="N15" s="70">
        <f t="shared" si="3"/>
        <v>0.2857142857142857</v>
      </c>
      <c r="O15" s="33">
        <v>21</v>
      </c>
      <c r="P15" s="84">
        <v>11</v>
      </c>
      <c r="Q15" s="84">
        <v>130</v>
      </c>
      <c r="R15" s="34">
        <v>1</v>
      </c>
      <c r="T15" s="92">
        <v>183</v>
      </c>
      <c r="U15" s="88" t="e">
        <f t="shared" si="4"/>
        <v>#REF!</v>
      </c>
      <c r="V15" s="91" t="e">
        <f t="shared" si="5"/>
        <v>#REF!</v>
      </c>
      <c r="W15" s="9">
        <v>218</v>
      </c>
      <c r="X15" s="9" t="e">
        <f t="shared" si="7"/>
        <v>#REF!</v>
      </c>
      <c r="Y15" s="91" t="e">
        <f t="shared" si="6"/>
        <v>#REF!</v>
      </c>
    </row>
    <row r="16" spans="1:25" s="9" customFormat="1" ht="15.75" hidden="1" customHeight="1" x14ac:dyDescent="0.25">
      <c r="B16" s="80">
        <v>11</v>
      </c>
      <c r="C16" s="32" t="s">
        <v>238</v>
      </c>
      <c r="D16" s="33" t="e">
        <f>+#REF!</f>
        <v>#REF!</v>
      </c>
      <c r="E16" s="33" t="e">
        <f t="shared" si="0"/>
        <v>#REF!</v>
      </c>
      <c r="F16" s="33">
        <v>2576</v>
      </c>
      <c r="G16" s="33" t="e">
        <f>+#REF!</f>
        <v>#REF!</v>
      </c>
      <c r="H16" s="70" t="e">
        <f t="shared" si="1"/>
        <v>#REF!</v>
      </c>
      <c r="I16" s="33" t="e">
        <f>+#REF!</f>
        <v>#REF!</v>
      </c>
      <c r="J16" s="33" t="e">
        <f>+#REF!</f>
        <v>#REF!</v>
      </c>
      <c r="K16" s="70" t="e">
        <f t="shared" si="2"/>
        <v>#REF!</v>
      </c>
      <c r="L16" s="33">
        <f>+КЎ!D16</f>
        <v>146</v>
      </c>
      <c r="M16" s="33">
        <f>+КЎ!G16</f>
        <v>41</v>
      </c>
      <c r="N16" s="70">
        <f t="shared" si="3"/>
        <v>0.28082191780821919</v>
      </c>
      <c r="O16" s="33">
        <v>41</v>
      </c>
      <c r="P16" s="84">
        <v>0</v>
      </c>
      <c r="Q16" s="84">
        <v>218</v>
      </c>
      <c r="R16" s="34">
        <v>1</v>
      </c>
      <c r="T16" s="92">
        <v>537</v>
      </c>
      <c r="U16" s="88" t="e">
        <f t="shared" si="4"/>
        <v>#REF!</v>
      </c>
      <c r="V16" s="91" t="e">
        <f t="shared" si="5"/>
        <v>#REF!</v>
      </c>
      <c r="W16" s="9">
        <v>250</v>
      </c>
      <c r="X16" s="9" t="e">
        <f t="shared" si="7"/>
        <v>#REF!</v>
      </c>
      <c r="Y16" s="91" t="e">
        <f t="shared" si="6"/>
        <v>#REF!</v>
      </c>
    </row>
    <row r="17" spans="1:25" s="9" customFormat="1" ht="15.75" hidden="1" customHeight="1" x14ac:dyDescent="0.25">
      <c r="B17" s="80">
        <v>12</v>
      </c>
      <c r="C17" s="32" t="s">
        <v>239</v>
      </c>
      <c r="D17" s="33" t="e">
        <f>+#REF!</f>
        <v>#REF!</v>
      </c>
      <c r="E17" s="33" t="e">
        <f t="shared" si="0"/>
        <v>#REF!</v>
      </c>
      <c r="F17" s="33">
        <v>2132</v>
      </c>
      <c r="G17" s="33" t="e">
        <f>+#REF!</f>
        <v>#REF!</v>
      </c>
      <c r="H17" s="70" t="e">
        <f t="shared" si="1"/>
        <v>#REF!</v>
      </c>
      <c r="I17" s="33" t="e">
        <f>+#REF!</f>
        <v>#REF!</v>
      </c>
      <c r="J17" s="33" t="e">
        <f>+#REF!</f>
        <v>#REF!</v>
      </c>
      <c r="K17" s="70" t="e">
        <f t="shared" si="2"/>
        <v>#REF!</v>
      </c>
      <c r="L17" s="33">
        <f>+КЎ!D17</f>
        <v>85</v>
      </c>
      <c r="M17" s="33">
        <f>+КЎ!G17</f>
        <v>10</v>
      </c>
      <c r="N17" s="70">
        <f t="shared" si="3"/>
        <v>0.11764705882352941</v>
      </c>
      <c r="O17" s="33">
        <v>32</v>
      </c>
      <c r="P17" s="84">
        <v>22</v>
      </c>
      <c r="Q17" s="84">
        <v>216</v>
      </c>
      <c r="R17" s="34">
        <v>17</v>
      </c>
      <c r="T17" s="92">
        <v>503</v>
      </c>
      <c r="U17" s="88" t="e">
        <f t="shared" si="4"/>
        <v>#REF!</v>
      </c>
      <c r="V17" s="91" t="e">
        <f t="shared" si="5"/>
        <v>#REF!</v>
      </c>
      <c r="W17" s="9">
        <v>285</v>
      </c>
      <c r="X17" s="9" t="e">
        <f t="shared" si="7"/>
        <v>#REF!</v>
      </c>
      <c r="Y17" s="91" t="e">
        <f t="shared" si="6"/>
        <v>#REF!</v>
      </c>
    </row>
    <row r="18" spans="1:25" s="9" customFormat="1" ht="15.75" hidden="1" customHeight="1" x14ac:dyDescent="0.25">
      <c r="B18" s="80">
        <v>13</v>
      </c>
      <c r="C18" s="32" t="s">
        <v>347</v>
      </c>
      <c r="D18" s="33" t="e">
        <f>+#REF!</f>
        <v>#REF!</v>
      </c>
      <c r="E18" s="33" t="e">
        <f t="shared" si="0"/>
        <v>#REF!</v>
      </c>
      <c r="F18" s="33">
        <v>1431</v>
      </c>
      <c r="G18" s="33" t="e">
        <f>+#REF!</f>
        <v>#REF!</v>
      </c>
      <c r="H18" s="70" t="e">
        <f t="shared" si="1"/>
        <v>#REF!</v>
      </c>
      <c r="I18" s="33" t="e">
        <f>+#REF!</f>
        <v>#REF!</v>
      </c>
      <c r="J18" s="33" t="e">
        <f>+#REF!</f>
        <v>#REF!</v>
      </c>
      <c r="K18" s="70" t="e">
        <f t="shared" si="2"/>
        <v>#REF!</v>
      </c>
      <c r="L18" s="33">
        <f>+КЎ!D18</f>
        <v>51</v>
      </c>
      <c r="M18" s="33">
        <f>+КЎ!G18</f>
        <v>20</v>
      </c>
      <c r="N18" s="70">
        <f t="shared" si="3"/>
        <v>0.39215686274509803</v>
      </c>
      <c r="O18" s="33">
        <v>39</v>
      </c>
      <c r="P18" s="84">
        <v>19</v>
      </c>
      <c r="Q18" s="84">
        <v>146</v>
      </c>
      <c r="R18" s="34">
        <v>15</v>
      </c>
      <c r="T18" s="92">
        <v>256</v>
      </c>
      <c r="U18" s="88" t="e">
        <f t="shared" si="4"/>
        <v>#REF!</v>
      </c>
      <c r="V18" s="91" t="e">
        <f t="shared" si="5"/>
        <v>#REF!</v>
      </c>
      <c r="W18" s="9">
        <v>215</v>
      </c>
      <c r="X18" s="9" t="e">
        <f t="shared" si="7"/>
        <v>#REF!</v>
      </c>
      <c r="Y18" s="91" t="e">
        <f t="shared" si="6"/>
        <v>#REF!</v>
      </c>
    </row>
    <row r="19" spans="1:25" s="9" customFormat="1" ht="15.75" hidden="1" customHeight="1" x14ac:dyDescent="0.25">
      <c r="B19" s="80">
        <v>14</v>
      </c>
      <c r="C19" s="32" t="s">
        <v>240</v>
      </c>
      <c r="D19" s="33" t="e">
        <f>+#REF!</f>
        <v>#REF!</v>
      </c>
      <c r="E19" s="33" t="e">
        <f t="shared" si="0"/>
        <v>#REF!</v>
      </c>
      <c r="F19" s="33">
        <v>1230</v>
      </c>
      <c r="G19" s="33" t="e">
        <f>+#REF!</f>
        <v>#REF!</v>
      </c>
      <c r="H19" s="70" t="e">
        <f t="shared" si="1"/>
        <v>#REF!</v>
      </c>
      <c r="I19" s="33" t="e">
        <f>+#REF!</f>
        <v>#REF!</v>
      </c>
      <c r="J19" s="33" t="e">
        <f>+#REF!</f>
        <v>#REF!</v>
      </c>
      <c r="K19" s="70" t="e">
        <f t="shared" si="2"/>
        <v>#REF!</v>
      </c>
      <c r="L19" s="33">
        <f>+КЎ!D19</f>
        <v>75</v>
      </c>
      <c r="M19" s="33">
        <f>+КЎ!G19</f>
        <v>10</v>
      </c>
      <c r="N19" s="70">
        <f t="shared" si="3"/>
        <v>0.13333333333333333</v>
      </c>
      <c r="O19" s="33">
        <v>21</v>
      </c>
      <c r="P19" s="84">
        <v>13</v>
      </c>
      <c r="Q19" s="84">
        <v>142</v>
      </c>
      <c r="R19" s="34">
        <v>7</v>
      </c>
      <c r="T19" s="92">
        <v>250</v>
      </c>
      <c r="U19" s="88" t="e">
        <f t="shared" si="4"/>
        <v>#REF!</v>
      </c>
      <c r="V19" s="91" t="e">
        <f t="shared" si="5"/>
        <v>#REF!</v>
      </c>
      <c r="W19" s="9">
        <v>236</v>
      </c>
      <c r="X19" s="9" t="e">
        <f t="shared" si="7"/>
        <v>#REF!</v>
      </c>
      <c r="Y19" s="91" t="e">
        <f t="shared" si="6"/>
        <v>#REF!</v>
      </c>
    </row>
    <row r="20" spans="1:25" s="9" customFormat="1" ht="15.75" hidden="1" customHeight="1" x14ac:dyDescent="0.25">
      <c r="B20" s="80">
        <v>15</v>
      </c>
      <c r="C20" s="32" t="s">
        <v>348</v>
      </c>
      <c r="D20" s="33" t="e">
        <f>+#REF!</f>
        <v>#REF!</v>
      </c>
      <c r="E20" s="33" t="e">
        <f t="shared" si="0"/>
        <v>#REF!</v>
      </c>
      <c r="F20" s="33">
        <v>1204</v>
      </c>
      <c r="G20" s="33" t="e">
        <f>+#REF!</f>
        <v>#REF!</v>
      </c>
      <c r="H20" s="70" t="e">
        <f t="shared" si="1"/>
        <v>#REF!</v>
      </c>
      <c r="I20" s="33" t="e">
        <f>+#REF!</f>
        <v>#REF!</v>
      </c>
      <c r="J20" s="33" t="e">
        <f>+#REF!</f>
        <v>#REF!</v>
      </c>
      <c r="K20" s="70" t="e">
        <f t="shared" si="2"/>
        <v>#REF!</v>
      </c>
      <c r="L20" s="33">
        <f>+КЎ!D20</f>
        <v>45</v>
      </c>
      <c r="M20" s="33">
        <f>+КЎ!G20</f>
        <v>17</v>
      </c>
      <c r="N20" s="70">
        <f t="shared" si="3"/>
        <v>0.37777777777777777</v>
      </c>
      <c r="O20" s="33">
        <v>42</v>
      </c>
      <c r="P20" s="84">
        <v>29</v>
      </c>
      <c r="Q20" s="84">
        <v>143</v>
      </c>
      <c r="R20" s="34"/>
      <c r="T20" s="92">
        <v>246</v>
      </c>
      <c r="U20" s="88" t="e">
        <f t="shared" si="4"/>
        <v>#REF!</v>
      </c>
      <c r="V20" s="91" t="e">
        <f t="shared" si="5"/>
        <v>#REF!</v>
      </c>
      <c r="W20" s="9">
        <v>225</v>
      </c>
      <c r="X20" s="9" t="e">
        <f t="shared" si="7"/>
        <v>#REF!</v>
      </c>
      <c r="Y20" s="91" t="e">
        <f t="shared" si="6"/>
        <v>#REF!</v>
      </c>
    </row>
    <row r="21" spans="1:25" s="9" customFormat="1" ht="15.75" hidden="1" customHeight="1" x14ac:dyDescent="0.25">
      <c r="B21" s="80">
        <v>16</v>
      </c>
      <c r="C21" s="32" t="s">
        <v>241</v>
      </c>
      <c r="D21" s="33" t="e">
        <f>+#REF!</f>
        <v>#REF!</v>
      </c>
      <c r="E21" s="33" t="e">
        <f t="shared" si="0"/>
        <v>#REF!</v>
      </c>
      <c r="F21" s="33">
        <v>2022</v>
      </c>
      <c r="G21" s="33" t="e">
        <f>+#REF!</f>
        <v>#REF!</v>
      </c>
      <c r="H21" s="70" t="e">
        <f t="shared" si="1"/>
        <v>#REF!</v>
      </c>
      <c r="I21" s="33" t="e">
        <f>+#REF!</f>
        <v>#REF!</v>
      </c>
      <c r="J21" s="33" t="e">
        <f>+#REF!</f>
        <v>#REF!</v>
      </c>
      <c r="K21" s="70" t="e">
        <f t="shared" si="2"/>
        <v>#REF!</v>
      </c>
      <c r="L21" s="33">
        <f>+КЎ!D21</f>
        <v>113</v>
      </c>
      <c r="M21" s="33">
        <f>+КЎ!G21</f>
        <v>30</v>
      </c>
      <c r="N21" s="70">
        <f t="shared" si="3"/>
        <v>0.26548672566371684</v>
      </c>
      <c r="O21" s="33">
        <v>51</v>
      </c>
      <c r="P21" s="84">
        <v>28</v>
      </c>
      <c r="Q21" s="84">
        <v>605</v>
      </c>
      <c r="R21" s="34">
        <v>18</v>
      </c>
      <c r="T21" s="92">
        <v>486</v>
      </c>
      <c r="U21" s="88" t="e">
        <f t="shared" si="4"/>
        <v>#REF!</v>
      </c>
      <c r="V21" s="91" t="e">
        <f t="shared" si="5"/>
        <v>#REF!</v>
      </c>
      <c r="W21" s="9">
        <v>295</v>
      </c>
      <c r="X21" s="9" t="e">
        <f t="shared" si="7"/>
        <v>#REF!</v>
      </c>
      <c r="Y21" s="91" t="e">
        <f t="shared" si="6"/>
        <v>#REF!</v>
      </c>
    </row>
    <row r="22" spans="1:25" s="14" customFormat="1" ht="60" hidden="1" customHeight="1" x14ac:dyDescent="0.25">
      <c r="A22" s="10">
        <v>1</v>
      </c>
      <c r="B22" s="11">
        <v>1</v>
      </c>
      <c r="C22" s="4" t="s">
        <v>29</v>
      </c>
      <c r="D22" s="12" t="e">
        <f>SUM(D6:D21)</f>
        <v>#REF!</v>
      </c>
      <c r="E22" s="12" t="e">
        <f>SUM(E6:E21)</f>
        <v>#REF!</v>
      </c>
      <c r="F22" s="12">
        <f>SUM(F6:F21)</f>
        <v>26907</v>
      </c>
      <c r="G22" s="12" t="e">
        <f>SUM(G6:G21)</f>
        <v>#REF!</v>
      </c>
      <c r="H22" s="13" t="e">
        <f>+G22/F22</f>
        <v>#REF!</v>
      </c>
      <c r="I22" s="12" t="e">
        <f>SUM(I6:I21)</f>
        <v>#REF!</v>
      </c>
      <c r="J22" s="12" t="e">
        <f>SUM(J6:J21)</f>
        <v>#REF!</v>
      </c>
      <c r="K22" s="13" t="e">
        <f>+J22/I22</f>
        <v>#REF!</v>
      </c>
      <c r="L22" s="12">
        <f>SUM(L6:L21)</f>
        <v>1299</v>
      </c>
      <c r="M22" s="12">
        <f>SUM(M6:M21)</f>
        <v>430</v>
      </c>
      <c r="N22" s="13">
        <f>+M22/L22</f>
        <v>0.33102386451116245</v>
      </c>
      <c r="O22" s="12">
        <v>864</v>
      </c>
      <c r="P22" s="12">
        <v>401</v>
      </c>
      <c r="Q22" s="12">
        <v>3470</v>
      </c>
      <c r="R22" s="12">
        <f>SUM(R6:R21)</f>
        <v>153</v>
      </c>
      <c r="T22" s="14">
        <v>5612</v>
      </c>
      <c r="U22" s="88" t="e">
        <f t="shared" si="4"/>
        <v>#REF!</v>
      </c>
      <c r="V22" s="91" t="e">
        <f t="shared" si="5"/>
        <v>#REF!</v>
      </c>
      <c r="W22" s="14">
        <v>3755</v>
      </c>
      <c r="X22" s="9" t="e">
        <f t="shared" si="7"/>
        <v>#REF!</v>
      </c>
      <c r="Y22" s="91" t="e">
        <f t="shared" si="6"/>
        <v>#REF!</v>
      </c>
    </row>
    <row r="23" spans="1:25" s="9" customFormat="1" ht="15.75" hidden="1" customHeight="1" x14ac:dyDescent="0.25">
      <c r="A23" s="14"/>
      <c r="B23" s="31">
        <v>1</v>
      </c>
      <c r="C23" s="32" t="s">
        <v>30</v>
      </c>
      <c r="D23" s="33" t="e">
        <f>+#REF!</f>
        <v>#REF!</v>
      </c>
      <c r="E23" s="33" t="e">
        <f t="shared" ref="E23:E38" si="8">+G23+J23</f>
        <v>#REF!</v>
      </c>
      <c r="F23" s="80">
        <v>5362</v>
      </c>
      <c r="G23" s="33" t="e">
        <f>+#REF!</f>
        <v>#REF!</v>
      </c>
      <c r="H23" s="70" t="e">
        <f t="shared" ref="H23:H38" si="9">+G23/F23</f>
        <v>#REF!</v>
      </c>
      <c r="I23" s="33" t="e">
        <f>+#REF!</f>
        <v>#REF!</v>
      </c>
      <c r="J23" s="33" t="e">
        <f>+#REF!</f>
        <v>#REF!</v>
      </c>
      <c r="K23" s="70" t="e">
        <f t="shared" ref="K23:K38" si="10">+J23/I23</f>
        <v>#REF!</v>
      </c>
      <c r="L23" s="33">
        <f>+КЎ!D23</f>
        <v>210</v>
      </c>
      <c r="M23" s="33">
        <f>+КЎ!G23</f>
        <v>33</v>
      </c>
      <c r="N23" s="70">
        <f t="shared" ref="N23:N38" si="11">+M23/L23</f>
        <v>0.15714285714285714</v>
      </c>
      <c r="O23" s="33">
        <v>63</v>
      </c>
      <c r="P23" s="83">
        <v>30</v>
      </c>
      <c r="Q23" s="83">
        <v>337</v>
      </c>
      <c r="R23" s="25">
        <v>12</v>
      </c>
      <c r="T23" s="88">
        <v>1179.6399999999999</v>
      </c>
      <c r="U23" s="88" t="e">
        <f t="shared" si="4"/>
        <v>#REF!</v>
      </c>
      <c r="V23" s="91" t="e">
        <f t="shared" si="5"/>
        <v>#REF!</v>
      </c>
      <c r="W23" s="88">
        <v>640.41999999999996</v>
      </c>
      <c r="X23" s="9" t="e">
        <f t="shared" si="7"/>
        <v>#REF!</v>
      </c>
      <c r="Y23" s="91" t="e">
        <f t="shared" si="6"/>
        <v>#REF!</v>
      </c>
    </row>
    <row r="24" spans="1:25" s="9" customFormat="1" ht="15.75" hidden="1" customHeight="1" x14ac:dyDescent="0.25">
      <c r="A24" s="14"/>
      <c r="B24" s="31">
        <v>2</v>
      </c>
      <c r="C24" s="32" t="s">
        <v>31</v>
      </c>
      <c r="D24" s="33" t="e">
        <f>+#REF!</f>
        <v>#REF!</v>
      </c>
      <c r="E24" s="33" t="e">
        <f t="shared" si="8"/>
        <v>#REF!</v>
      </c>
      <c r="F24" s="80">
        <v>1148</v>
      </c>
      <c r="G24" s="33" t="e">
        <f>+#REF!</f>
        <v>#REF!</v>
      </c>
      <c r="H24" s="70" t="e">
        <f t="shared" si="9"/>
        <v>#REF!</v>
      </c>
      <c r="I24" s="33" t="e">
        <f>+#REF!</f>
        <v>#REF!</v>
      </c>
      <c r="J24" s="33" t="e">
        <f>+#REF!</f>
        <v>#REF!</v>
      </c>
      <c r="K24" s="70" t="e">
        <f t="shared" si="10"/>
        <v>#REF!</v>
      </c>
      <c r="L24" s="33">
        <f>+КЎ!D24</f>
        <v>50</v>
      </c>
      <c r="M24" s="33">
        <f>+КЎ!G24</f>
        <v>14</v>
      </c>
      <c r="N24" s="70">
        <f t="shared" si="11"/>
        <v>0.28000000000000003</v>
      </c>
      <c r="O24" s="33">
        <v>39</v>
      </c>
      <c r="P24" s="83">
        <v>25</v>
      </c>
      <c r="Q24" s="83">
        <v>157</v>
      </c>
      <c r="R24" s="25">
        <v>0</v>
      </c>
      <c r="T24" s="9">
        <v>252.56</v>
      </c>
      <c r="U24" s="88" t="e">
        <f t="shared" si="4"/>
        <v>#REF!</v>
      </c>
      <c r="V24" s="91" t="e">
        <f t="shared" si="5"/>
        <v>#REF!</v>
      </c>
      <c r="W24" s="88">
        <v>414.70000000000005</v>
      </c>
      <c r="X24" s="9" t="e">
        <f t="shared" si="7"/>
        <v>#REF!</v>
      </c>
      <c r="Y24" s="91" t="e">
        <f t="shared" si="6"/>
        <v>#REF!</v>
      </c>
    </row>
    <row r="25" spans="1:25" s="9" customFormat="1" ht="15.75" hidden="1" customHeight="1" x14ac:dyDescent="0.25">
      <c r="A25" s="14"/>
      <c r="B25" s="31">
        <v>3</v>
      </c>
      <c r="C25" s="32" t="s">
        <v>46</v>
      </c>
      <c r="D25" s="33" t="e">
        <f>+#REF!</f>
        <v>#REF!</v>
      </c>
      <c r="E25" s="33" t="e">
        <f t="shared" si="8"/>
        <v>#REF!</v>
      </c>
      <c r="F25" s="80">
        <v>2504</v>
      </c>
      <c r="G25" s="33" t="e">
        <f>+#REF!</f>
        <v>#REF!</v>
      </c>
      <c r="H25" s="70" t="e">
        <f t="shared" si="9"/>
        <v>#REF!</v>
      </c>
      <c r="I25" s="33" t="e">
        <f>+#REF!</f>
        <v>#REF!</v>
      </c>
      <c r="J25" s="33" t="e">
        <f>+#REF!</f>
        <v>#REF!</v>
      </c>
      <c r="K25" s="70" t="e">
        <f t="shared" si="10"/>
        <v>#REF!</v>
      </c>
      <c r="L25" s="33">
        <f>+КЎ!D25</f>
        <v>180</v>
      </c>
      <c r="M25" s="33">
        <f>+КЎ!G25</f>
        <v>51</v>
      </c>
      <c r="N25" s="70">
        <f t="shared" si="11"/>
        <v>0.28333333333333333</v>
      </c>
      <c r="O25" s="33">
        <v>59</v>
      </c>
      <c r="P25" s="83">
        <v>8</v>
      </c>
      <c r="Q25" s="83">
        <v>284</v>
      </c>
      <c r="R25" s="25">
        <v>1</v>
      </c>
      <c r="T25" s="9">
        <v>550.88</v>
      </c>
      <c r="U25" s="88" t="e">
        <f t="shared" si="4"/>
        <v>#REF!</v>
      </c>
      <c r="V25" s="91" t="e">
        <f t="shared" si="5"/>
        <v>#REF!</v>
      </c>
      <c r="W25" s="88">
        <v>737</v>
      </c>
      <c r="X25" s="9" t="e">
        <f t="shared" si="7"/>
        <v>#REF!</v>
      </c>
      <c r="Y25" s="91" t="e">
        <f t="shared" si="6"/>
        <v>#REF!</v>
      </c>
    </row>
    <row r="26" spans="1:25" s="9" customFormat="1" ht="15.75" hidden="1" customHeight="1" x14ac:dyDescent="0.25">
      <c r="A26" s="14"/>
      <c r="B26" s="31">
        <v>4</v>
      </c>
      <c r="C26" s="32" t="s">
        <v>242</v>
      </c>
      <c r="D26" s="33" t="e">
        <f>+#REF!</f>
        <v>#REF!</v>
      </c>
      <c r="E26" s="33" t="e">
        <f t="shared" si="8"/>
        <v>#REF!</v>
      </c>
      <c r="F26" s="80">
        <v>2526</v>
      </c>
      <c r="G26" s="33" t="e">
        <f>+#REF!</f>
        <v>#REF!</v>
      </c>
      <c r="H26" s="70" t="e">
        <f t="shared" si="9"/>
        <v>#REF!</v>
      </c>
      <c r="I26" s="33" t="e">
        <f>+#REF!</f>
        <v>#REF!</v>
      </c>
      <c r="J26" s="33" t="e">
        <f>+#REF!</f>
        <v>#REF!</v>
      </c>
      <c r="K26" s="70" t="e">
        <f t="shared" si="10"/>
        <v>#REF!</v>
      </c>
      <c r="L26" s="33">
        <f>+КЎ!D26</f>
        <v>145</v>
      </c>
      <c r="M26" s="33">
        <f>+КЎ!G26</f>
        <v>15</v>
      </c>
      <c r="N26" s="70">
        <f t="shared" si="11"/>
        <v>0.10344827586206896</v>
      </c>
      <c r="O26" s="33">
        <v>17</v>
      </c>
      <c r="P26" s="83">
        <v>19</v>
      </c>
      <c r="Q26" s="83">
        <v>72</v>
      </c>
      <c r="R26" s="25">
        <v>14</v>
      </c>
      <c r="T26" s="88">
        <v>555.83000000000004</v>
      </c>
      <c r="U26" s="88" t="e">
        <f t="shared" si="4"/>
        <v>#REF!</v>
      </c>
      <c r="V26" s="91" t="e">
        <f t="shared" si="5"/>
        <v>#REF!</v>
      </c>
      <c r="W26" s="88">
        <v>626.56000000000006</v>
      </c>
      <c r="X26" s="9" t="e">
        <f t="shared" si="7"/>
        <v>#REF!</v>
      </c>
      <c r="Y26" s="91" t="e">
        <f t="shared" si="6"/>
        <v>#REF!</v>
      </c>
    </row>
    <row r="27" spans="1:25" s="9" customFormat="1" ht="15.75" hidden="1" customHeight="1" x14ac:dyDescent="0.25">
      <c r="A27" s="14"/>
      <c r="B27" s="31">
        <v>5</v>
      </c>
      <c r="C27" s="32" t="s">
        <v>243</v>
      </c>
      <c r="D27" s="33" t="e">
        <f>+#REF!</f>
        <v>#REF!</v>
      </c>
      <c r="E27" s="33" t="e">
        <f t="shared" si="8"/>
        <v>#REF!</v>
      </c>
      <c r="F27" s="80">
        <v>1869.0000000000002</v>
      </c>
      <c r="G27" s="33" t="e">
        <f>+#REF!</f>
        <v>#REF!</v>
      </c>
      <c r="H27" s="70" t="e">
        <f t="shared" si="9"/>
        <v>#REF!</v>
      </c>
      <c r="I27" s="33" t="e">
        <f>+#REF!</f>
        <v>#REF!</v>
      </c>
      <c r="J27" s="33" t="e">
        <f>+#REF!</f>
        <v>#REF!</v>
      </c>
      <c r="K27" s="70" t="e">
        <f t="shared" si="10"/>
        <v>#REF!</v>
      </c>
      <c r="L27" s="33">
        <f>+КЎ!D27</f>
        <v>164</v>
      </c>
      <c r="M27" s="33">
        <f>+КЎ!G27</f>
        <v>48</v>
      </c>
      <c r="N27" s="70">
        <f t="shared" si="11"/>
        <v>0.29268292682926828</v>
      </c>
      <c r="O27" s="33">
        <v>99</v>
      </c>
      <c r="P27" s="83">
        <v>58</v>
      </c>
      <c r="Q27" s="83">
        <v>106</v>
      </c>
      <c r="R27" s="25">
        <v>10</v>
      </c>
      <c r="T27" s="9">
        <v>411.18</v>
      </c>
      <c r="U27" s="88" t="e">
        <f t="shared" si="4"/>
        <v>#REF!</v>
      </c>
      <c r="V27" s="91" t="e">
        <f t="shared" si="5"/>
        <v>#REF!</v>
      </c>
      <c r="W27" s="88">
        <v>1041.92</v>
      </c>
      <c r="X27" s="9" t="e">
        <f t="shared" si="7"/>
        <v>#REF!</v>
      </c>
      <c r="Y27" s="91" t="e">
        <f t="shared" si="6"/>
        <v>#REF!</v>
      </c>
    </row>
    <row r="28" spans="1:25" s="9" customFormat="1" ht="15.75" hidden="1" customHeight="1" x14ac:dyDescent="0.25">
      <c r="A28" s="14"/>
      <c r="B28" s="31">
        <v>6</v>
      </c>
      <c r="C28" s="32" t="s">
        <v>244</v>
      </c>
      <c r="D28" s="33" t="e">
        <f>+#REF!</f>
        <v>#REF!</v>
      </c>
      <c r="E28" s="33" t="e">
        <f t="shared" si="8"/>
        <v>#REF!</v>
      </c>
      <c r="F28" s="80">
        <v>1078</v>
      </c>
      <c r="G28" s="33" t="e">
        <f>+#REF!</f>
        <v>#REF!</v>
      </c>
      <c r="H28" s="70" t="e">
        <f t="shared" si="9"/>
        <v>#REF!</v>
      </c>
      <c r="I28" s="33" t="e">
        <f>+#REF!</f>
        <v>#REF!</v>
      </c>
      <c r="J28" s="33" t="e">
        <f>+#REF!</f>
        <v>#REF!</v>
      </c>
      <c r="K28" s="70" t="e">
        <f t="shared" si="10"/>
        <v>#REF!</v>
      </c>
      <c r="L28" s="33">
        <f>+КЎ!D28</f>
        <v>74</v>
      </c>
      <c r="M28" s="33">
        <f>+КЎ!G28</f>
        <v>9</v>
      </c>
      <c r="N28" s="70">
        <f t="shared" si="11"/>
        <v>0.12162162162162163</v>
      </c>
      <c r="O28" s="33">
        <v>23</v>
      </c>
      <c r="P28" s="83">
        <v>19</v>
      </c>
      <c r="Q28" s="83">
        <v>255</v>
      </c>
      <c r="R28" s="25">
        <v>14</v>
      </c>
      <c r="T28" s="9">
        <v>237.16</v>
      </c>
      <c r="U28" s="88" t="e">
        <f t="shared" si="4"/>
        <v>#REF!</v>
      </c>
      <c r="V28" s="91" t="e">
        <f t="shared" si="5"/>
        <v>#REF!</v>
      </c>
      <c r="W28" s="88">
        <v>212.95999999999998</v>
      </c>
      <c r="X28" s="9" t="e">
        <f t="shared" si="7"/>
        <v>#REF!</v>
      </c>
      <c r="Y28" s="91" t="e">
        <f t="shared" si="6"/>
        <v>#REF!</v>
      </c>
    </row>
    <row r="29" spans="1:25" s="9" customFormat="1" ht="15.75" hidden="1" customHeight="1" x14ac:dyDescent="0.25">
      <c r="A29" s="14"/>
      <c r="B29" s="31">
        <v>7</v>
      </c>
      <c r="C29" s="32" t="s">
        <v>245</v>
      </c>
      <c r="D29" s="33" t="e">
        <f>+#REF!</f>
        <v>#REF!</v>
      </c>
      <c r="E29" s="33" t="e">
        <f t="shared" si="8"/>
        <v>#REF!</v>
      </c>
      <c r="F29" s="80">
        <v>1268</v>
      </c>
      <c r="G29" s="33" t="e">
        <f>+#REF!</f>
        <v>#REF!</v>
      </c>
      <c r="H29" s="70" t="e">
        <f t="shared" si="9"/>
        <v>#REF!</v>
      </c>
      <c r="I29" s="33" t="e">
        <f>+#REF!</f>
        <v>#REF!</v>
      </c>
      <c r="J29" s="33" t="e">
        <f>+#REF!</f>
        <v>#REF!</v>
      </c>
      <c r="K29" s="70" t="e">
        <f t="shared" si="10"/>
        <v>#REF!</v>
      </c>
      <c r="L29" s="33">
        <f>+КЎ!D29</f>
        <v>122</v>
      </c>
      <c r="M29" s="33">
        <f>+КЎ!G29</f>
        <v>32</v>
      </c>
      <c r="N29" s="70">
        <f t="shared" si="11"/>
        <v>0.26229508196721313</v>
      </c>
      <c r="O29" s="33">
        <v>72</v>
      </c>
      <c r="P29" s="83">
        <v>41</v>
      </c>
      <c r="Q29" s="83">
        <v>183</v>
      </c>
      <c r="R29" s="25">
        <v>2</v>
      </c>
      <c r="T29" s="9">
        <v>278.95999999999998</v>
      </c>
      <c r="U29" s="88" t="e">
        <f t="shared" si="4"/>
        <v>#REF!</v>
      </c>
      <c r="V29" s="91" t="e">
        <f t="shared" si="5"/>
        <v>#REF!</v>
      </c>
      <c r="W29" s="88">
        <v>220.22</v>
      </c>
      <c r="X29" s="9" t="e">
        <f t="shared" si="7"/>
        <v>#REF!</v>
      </c>
      <c r="Y29" s="91" t="e">
        <f t="shared" si="6"/>
        <v>#REF!</v>
      </c>
    </row>
    <row r="30" spans="1:25" s="9" customFormat="1" ht="15.75" hidden="1" customHeight="1" x14ac:dyDescent="0.25">
      <c r="A30" s="14"/>
      <c r="B30" s="31">
        <v>8</v>
      </c>
      <c r="C30" s="32" t="s">
        <v>246</v>
      </c>
      <c r="D30" s="33" t="e">
        <f>+#REF!</f>
        <v>#REF!</v>
      </c>
      <c r="E30" s="33" t="e">
        <f t="shared" si="8"/>
        <v>#REF!</v>
      </c>
      <c r="F30" s="80">
        <v>2027</v>
      </c>
      <c r="G30" s="33" t="e">
        <f>+#REF!</f>
        <v>#REF!</v>
      </c>
      <c r="H30" s="70" t="e">
        <f t="shared" si="9"/>
        <v>#REF!</v>
      </c>
      <c r="I30" s="33" t="e">
        <f>+#REF!</f>
        <v>#REF!</v>
      </c>
      <c r="J30" s="33" t="e">
        <f>+#REF!</f>
        <v>#REF!</v>
      </c>
      <c r="K30" s="70" t="e">
        <f t="shared" si="10"/>
        <v>#REF!</v>
      </c>
      <c r="L30" s="33">
        <f>+КЎ!D30</f>
        <v>170</v>
      </c>
      <c r="M30" s="33">
        <f>+КЎ!G30</f>
        <v>52</v>
      </c>
      <c r="N30" s="70">
        <f t="shared" si="11"/>
        <v>0.30588235294117649</v>
      </c>
      <c r="O30" s="33">
        <v>85</v>
      </c>
      <c r="P30" s="83">
        <v>32</v>
      </c>
      <c r="Q30" s="83">
        <v>269</v>
      </c>
      <c r="R30" s="25">
        <v>0</v>
      </c>
      <c r="T30" s="9">
        <v>445.94</v>
      </c>
      <c r="U30" s="88" t="e">
        <f t="shared" si="4"/>
        <v>#REF!</v>
      </c>
      <c r="V30" s="91" t="e">
        <f t="shared" si="5"/>
        <v>#REF!</v>
      </c>
      <c r="W30" s="88">
        <v>852.5</v>
      </c>
      <c r="X30" s="9" t="e">
        <f t="shared" si="7"/>
        <v>#REF!</v>
      </c>
      <c r="Y30" s="91" t="e">
        <f t="shared" si="6"/>
        <v>#REF!</v>
      </c>
    </row>
    <row r="31" spans="1:25" s="9" customFormat="1" ht="15.75" hidden="1" customHeight="1" x14ac:dyDescent="0.25">
      <c r="A31" s="14"/>
      <c r="B31" s="31">
        <v>9</v>
      </c>
      <c r="C31" s="32" t="s">
        <v>247</v>
      </c>
      <c r="D31" s="33" t="e">
        <f>+#REF!</f>
        <v>#REF!</v>
      </c>
      <c r="E31" s="33" t="e">
        <f t="shared" si="8"/>
        <v>#REF!</v>
      </c>
      <c r="F31" s="80">
        <v>2345</v>
      </c>
      <c r="G31" s="33" t="e">
        <f>+#REF!</f>
        <v>#REF!</v>
      </c>
      <c r="H31" s="70" t="e">
        <f t="shared" si="9"/>
        <v>#REF!</v>
      </c>
      <c r="I31" s="33" t="e">
        <f>+#REF!</f>
        <v>#REF!</v>
      </c>
      <c r="J31" s="33" t="e">
        <f>+#REF!</f>
        <v>#REF!</v>
      </c>
      <c r="K31" s="70" t="e">
        <f t="shared" si="10"/>
        <v>#REF!</v>
      </c>
      <c r="L31" s="33">
        <f>+КЎ!D31</f>
        <v>190</v>
      </c>
      <c r="M31" s="33">
        <f>+КЎ!G31</f>
        <v>46</v>
      </c>
      <c r="N31" s="70">
        <f t="shared" si="11"/>
        <v>0.24210526315789474</v>
      </c>
      <c r="O31" s="33">
        <v>65</v>
      </c>
      <c r="P31" s="83">
        <v>22</v>
      </c>
      <c r="Q31" s="83">
        <v>68</v>
      </c>
      <c r="R31" s="25">
        <v>6</v>
      </c>
      <c r="T31" s="9">
        <v>515.9</v>
      </c>
      <c r="U31" s="88" t="e">
        <f t="shared" si="4"/>
        <v>#REF!</v>
      </c>
      <c r="V31" s="91" t="e">
        <f t="shared" si="5"/>
        <v>#REF!</v>
      </c>
      <c r="W31" s="88">
        <v>451.88</v>
      </c>
      <c r="X31" s="9" t="e">
        <f t="shared" si="7"/>
        <v>#REF!</v>
      </c>
      <c r="Y31" s="91" t="e">
        <f t="shared" si="6"/>
        <v>#REF!</v>
      </c>
    </row>
    <row r="32" spans="1:25" s="9" customFormat="1" ht="15.75" hidden="1" customHeight="1" x14ac:dyDescent="0.25">
      <c r="A32" s="14"/>
      <c r="B32" s="31">
        <v>10</v>
      </c>
      <c r="C32" s="32" t="s">
        <v>248</v>
      </c>
      <c r="D32" s="33" t="e">
        <f>+#REF!</f>
        <v>#REF!</v>
      </c>
      <c r="E32" s="33" t="e">
        <f t="shared" si="8"/>
        <v>#REF!</v>
      </c>
      <c r="F32" s="80">
        <v>1015</v>
      </c>
      <c r="G32" s="33" t="e">
        <f>+#REF!</f>
        <v>#REF!</v>
      </c>
      <c r="H32" s="70" t="e">
        <f t="shared" si="9"/>
        <v>#REF!</v>
      </c>
      <c r="I32" s="33" t="e">
        <f>+#REF!</f>
        <v>#REF!</v>
      </c>
      <c r="J32" s="33" t="e">
        <f>+#REF!</f>
        <v>#REF!</v>
      </c>
      <c r="K32" s="70" t="e">
        <f t="shared" si="10"/>
        <v>#REF!</v>
      </c>
      <c r="L32" s="33">
        <f>+КЎ!D32</f>
        <v>63</v>
      </c>
      <c r="M32" s="33">
        <f>+КЎ!G32</f>
        <v>25</v>
      </c>
      <c r="N32" s="70">
        <f t="shared" si="11"/>
        <v>0.3968253968253968</v>
      </c>
      <c r="O32" s="33">
        <v>38</v>
      </c>
      <c r="P32" s="83">
        <v>24</v>
      </c>
      <c r="Q32" s="83">
        <v>219</v>
      </c>
      <c r="R32" s="25">
        <v>19</v>
      </c>
      <c r="T32" s="9">
        <v>223.3</v>
      </c>
      <c r="U32" s="88" t="e">
        <f t="shared" si="4"/>
        <v>#REF!</v>
      </c>
      <c r="V32" s="91" t="e">
        <f t="shared" si="5"/>
        <v>#REF!</v>
      </c>
      <c r="W32" s="88">
        <v>990</v>
      </c>
      <c r="X32" s="9" t="e">
        <f t="shared" si="7"/>
        <v>#REF!</v>
      </c>
      <c r="Y32" s="91" t="e">
        <f t="shared" si="6"/>
        <v>#REF!</v>
      </c>
    </row>
    <row r="33" spans="1:25" s="9" customFormat="1" ht="15.75" hidden="1" customHeight="1" x14ac:dyDescent="0.25">
      <c r="A33" s="14"/>
      <c r="B33" s="31">
        <v>11</v>
      </c>
      <c r="C33" s="32" t="s">
        <v>249</v>
      </c>
      <c r="D33" s="33" t="e">
        <f>+#REF!</f>
        <v>#REF!</v>
      </c>
      <c r="E33" s="33" t="e">
        <f t="shared" si="8"/>
        <v>#REF!</v>
      </c>
      <c r="F33" s="80">
        <v>1795</v>
      </c>
      <c r="G33" s="33" t="e">
        <f>+#REF!</f>
        <v>#REF!</v>
      </c>
      <c r="H33" s="70" t="e">
        <f t="shared" si="9"/>
        <v>#REF!</v>
      </c>
      <c r="I33" s="33" t="e">
        <f>+#REF!</f>
        <v>#REF!</v>
      </c>
      <c r="J33" s="33" t="e">
        <f>+#REF!</f>
        <v>#REF!</v>
      </c>
      <c r="K33" s="70" t="e">
        <f t="shared" si="10"/>
        <v>#REF!</v>
      </c>
      <c r="L33" s="33">
        <f>+КЎ!D33</f>
        <v>170</v>
      </c>
      <c r="M33" s="33">
        <f>+КЎ!G33</f>
        <v>65</v>
      </c>
      <c r="N33" s="70">
        <f t="shared" si="11"/>
        <v>0.38235294117647056</v>
      </c>
      <c r="O33" s="33">
        <v>93</v>
      </c>
      <c r="P33" s="83">
        <v>28</v>
      </c>
      <c r="Q33" s="83">
        <v>180</v>
      </c>
      <c r="R33" s="25">
        <v>2</v>
      </c>
      <c r="T33" s="9">
        <v>394.9</v>
      </c>
      <c r="U33" s="88" t="e">
        <f t="shared" si="4"/>
        <v>#REF!</v>
      </c>
      <c r="V33" s="91" t="e">
        <f t="shared" si="5"/>
        <v>#REF!</v>
      </c>
      <c r="W33" s="88">
        <v>843.04</v>
      </c>
      <c r="X33" s="9" t="e">
        <f t="shared" si="7"/>
        <v>#REF!</v>
      </c>
      <c r="Y33" s="91" t="e">
        <f t="shared" si="6"/>
        <v>#REF!</v>
      </c>
    </row>
    <row r="34" spans="1:25" s="9" customFormat="1" ht="15.75" hidden="1" customHeight="1" x14ac:dyDescent="0.25">
      <c r="A34" s="14"/>
      <c r="B34" s="31">
        <v>12</v>
      </c>
      <c r="C34" s="32" t="s">
        <v>250</v>
      </c>
      <c r="D34" s="33" t="e">
        <f>+#REF!</f>
        <v>#REF!</v>
      </c>
      <c r="E34" s="33" t="e">
        <f t="shared" si="8"/>
        <v>#REF!</v>
      </c>
      <c r="F34" s="80">
        <v>2007</v>
      </c>
      <c r="G34" s="33" t="e">
        <f>+#REF!</f>
        <v>#REF!</v>
      </c>
      <c r="H34" s="70" t="e">
        <f t="shared" si="9"/>
        <v>#REF!</v>
      </c>
      <c r="I34" s="33" t="e">
        <f>+#REF!</f>
        <v>#REF!</v>
      </c>
      <c r="J34" s="33" t="e">
        <f>+#REF!</f>
        <v>#REF!</v>
      </c>
      <c r="K34" s="70" t="e">
        <f t="shared" si="10"/>
        <v>#REF!</v>
      </c>
      <c r="L34" s="33">
        <f>+КЎ!D34</f>
        <v>159</v>
      </c>
      <c r="M34" s="33">
        <f>+КЎ!G34</f>
        <v>49</v>
      </c>
      <c r="N34" s="70">
        <f t="shared" si="11"/>
        <v>0.3081761006289308</v>
      </c>
      <c r="O34" s="33">
        <v>66</v>
      </c>
      <c r="P34" s="83">
        <v>19</v>
      </c>
      <c r="Q34" s="83">
        <v>153</v>
      </c>
      <c r="R34" s="25">
        <v>4</v>
      </c>
      <c r="T34" s="9">
        <v>441.54</v>
      </c>
      <c r="U34" s="88" t="e">
        <f t="shared" si="4"/>
        <v>#REF!</v>
      </c>
      <c r="V34" s="91" t="e">
        <f t="shared" si="5"/>
        <v>#REF!</v>
      </c>
      <c r="W34" s="88">
        <v>524.04</v>
      </c>
      <c r="X34" s="9" t="e">
        <f t="shared" si="7"/>
        <v>#REF!</v>
      </c>
      <c r="Y34" s="91" t="e">
        <f t="shared" si="6"/>
        <v>#REF!</v>
      </c>
    </row>
    <row r="35" spans="1:25" s="9" customFormat="1" ht="15.75" hidden="1" customHeight="1" x14ac:dyDescent="0.25">
      <c r="A35" s="14"/>
      <c r="B35" s="31">
        <v>13</v>
      </c>
      <c r="C35" s="32" t="s">
        <v>251</v>
      </c>
      <c r="D35" s="33" t="e">
        <f>+#REF!</f>
        <v>#REF!</v>
      </c>
      <c r="E35" s="33" t="e">
        <f t="shared" si="8"/>
        <v>#REF!</v>
      </c>
      <c r="F35" s="80">
        <v>1873</v>
      </c>
      <c r="G35" s="33" t="e">
        <f>+#REF!</f>
        <v>#REF!</v>
      </c>
      <c r="H35" s="70" t="e">
        <f t="shared" si="9"/>
        <v>#REF!</v>
      </c>
      <c r="I35" s="33" t="e">
        <f>+#REF!</f>
        <v>#REF!</v>
      </c>
      <c r="J35" s="33" t="e">
        <f>+#REF!</f>
        <v>#REF!</v>
      </c>
      <c r="K35" s="70" t="e">
        <f t="shared" si="10"/>
        <v>#REF!</v>
      </c>
      <c r="L35" s="33">
        <f>+КЎ!D35</f>
        <v>170</v>
      </c>
      <c r="M35" s="33">
        <f>+КЎ!G35</f>
        <v>52</v>
      </c>
      <c r="N35" s="70">
        <f t="shared" si="11"/>
        <v>0.30588235294117649</v>
      </c>
      <c r="O35" s="33">
        <v>63</v>
      </c>
      <c r="P35" s="83">
        <v>15</v>
      </c>
      <c r="Q35" s="83">
        <v>382</v>
      </c>
      <c r="R35" s="25">
        <v>24</v>
      </c>
      <c r="T35" s="9">
        <v>412.22500000000002</v>
      </c>
      <c r="U35" s="88" t="e">
        <f t="shared" si="4"/>
        <v>#REF!</v>
      </c>
      <c r="V35" s="91" t="e">
        <f t="shared" si="5"/>
        <v>#REF!</v>
      </c>
      <c r="W35" s="88">
        <v>731.28000000000009</v>
      </c>
      <c r="X35" s="9" t="e">
        <f t="shared" si="7"/>
        <v>#REF!</v>
      </c>
      <c r="Y35" s="91" t="e">
        <f t="shared" si="6"/>
        <v>#REF!</v>
      </c>
    </row>
    <row r="36" spans="1:25" s="9" customFormat="1" ht="15.75" hidden="1" customHeight="1" x14ac:dyDescent="0.25">
      <c r="A36" s="14"/>
      <c r="B36" s="31">
        <v>14</v>
      </c>
      <c r="C36" s="32" t="s">
        <v>252</v>
      </c>
      <c r="D36" s="33" t="e">
        <f>+#REF!</f>
        <v>#REF!</v>
      </c>
      <c r="E36" s="33" t="e">
        <f t="shared" si="8"/>
        <v>#REF!</v>
      </c>
      <c r="F36" s="80">
        <v>2244</v>
      </c>
      <c r="G36" s="33" t="e">
        <f>+#REF!</f>
        <v>#REF!</v>
      </c>
      <c r="H36" s="70" t="e">
        <f t="shared" si="9"/>
        <v>#REF!</v>
      </c>
      <c r="I36" s="33" t="e">
        <f>+#REF!</f>
        <v>#REF!</v>
      </c>
      <c r="J36" s="33" t="e">
        <f>+#REF!</f>
        <v>#REF!</v>
      </c>
      <c r="K36" s="70" t="e">
        <f t="shared" si="10"/>
        <v>#REF!</v>
      </c>
      <c r="L36" s="33">
        <f>+КЎ!D36</f>
        <v>150</v>
      </c>
      <c r="M36" s="33">
        <f>+КЎ!G36</f>
        <v>60</v>
      </c>
      <c r="N36" s="70">
        <f t="shared" si="11"/>
        <v>0.4</v>
      </c>
      <c r="O36" s="33">
        <v>91</v>
      </c>
      <c r="P36" s="83">
        <v>31</v>
      </c>
      <c r="Q36" s="83">
        <v>414</v>
      </c>
      <c r="R36" s="25">
        <v>6</v>
      </c>
      <c r="T36" s="9">
        <v>493.68</v>
      </c>
      <c r="U36" s="88" t="e">
        <f t="shared" si="4"/>
        <v>#REF!</v>
      </c>
      <c r="V36" s="91" t="e">
        <f t="shared" si="5"/>
        <v>#REF!</v>
      </c>
      <c r="W36" s="88">
        <v>1037.08</v>
      </c>
      <c r="X36" s="9" t="e">
        <f t="shared" si="7"/>
        <v>#REF!</v>
      </c>
      <c r="Y36" s="91" t="e">
        <f t="shared" si="6"/>
        <v>#REF!</v>
      </c>
    </row>
    <row r="37" spans="1:25" s="9" customFormat="1" ht="15.75" hidden="1" customHeight="1" x14ac:dyDescent="0.25">
      <c r="A37" s="14"/>
      <c r="B37" s="31">
        <v>15</v>
      </c>
      <c r="C37" s="32" t="s">
        <v>253</v>
      </c>
      <c r="D37" s="33" t="e">
        <f>+#REF!</f>
        <v>#REF!</v>
      </c>
      <c r="E37" s="33" t="e">
        <f t="shared" si="8"/>
        <v>#REF!</v>
      </c>
      <c r="F37" s="80">
        <v>1925</v>
      </c>
      <c r="G37" s="33" t="e">
        <f>+#REF!</f>
        <v>#REF!</v>
      </c>
      <c r="H37" s="70" t="e">
        <f t="shared" si="9"/>
        <v>#REF!</v>
      </c>
      <c r="I37" s="33" t="e">
        <f>+#REF!</f>
        <v>#REF!</v>
      </c>
      <c r="J37" s="33" t="e">
        <f>+#REF!</f>
        <v>#REF!</v>
      </c>
      <c r="K37" s="70" t="e">
        <f t="shared" si="10"/>
        <v>#REF!</v>
      </c>
      <c r="L37" s="33">
        <f>+КЎ!D37</f>
        <v>115</v>
      </c>
      <c r="M37" s="33">
        <f>+КЎ!G37</f>
        <v>54</v>
      </c>
      <c r="N37" s="70">
        <f t="shared" si="11"/>
        <v>0.46956521739130436</v>
      </c>
      <c r="O37" s="33">
        <v>80</v>
      </c>
      <c r="P37" s="83">
        <v>27</v>
      </c>
      <c r="Q37" s="83">
        <v>81</v>
      </c>
      <c r="R37" s="25">
        <v>1</v>
      </c>
      <c r="T37" s="9">
        <v>423.5</v>
      </c>
      <c r="U37" s="88" t="e">
        <f t="shared" si="4"/>
        <v>#REF!</v>
      </c>
      <c r="V37" s="91" t="e">
        <f t="shared" si="5"/>
        <v>#REF!</v>
      </c>
      <c r="W37" s="88">
        <v>487.29999999999995</v>
      </c>
      <c r="X37" s="9" t="e">
        <f t="shared" si="7"/>
        <v>#REF!</v>
      </c>
      <c r="Y37" s="91" t="e">
        <f t="shared" si="6"/>
        <v>#REF!</v>
      </c>
    </row>
    <row r="38" spans="1:25" s="9" customFormat="1" ht="15.75" hidden="1" customHeight="1" x14ac:dyDescent="0.25">
      <c r="A38" s="14"/>
      <c r="B38" s="31">
        <v>16</v>
      </c>
      <c r="C38" s="32" t="s">
        <v>254</v>
      </c>
      <c r="D38" s="33" t="e">
        <f>+#REF!</f>
        <v>#REF!</v>
      </c>
      <c r="E38" s="33" t="e">
        <f t="shared" si="8"/>
        <v>#REF!</v>
      </c>
      <c r="F38" s="80">
        <v>1760</v>
      </c>
      <c r="G38" s="33" t="e">
        <f>+#REF!</f>
        <v>#REF!</v>
      </c>
      <c r="H38" s="70" t="e">
        <f t="shared" si="9"/>
        <v>#REF!</v>
      </c>
      <c r="I38" s="33" t="e">
        <f>+#REF!</f>
        <v>#REF!</v>
      </c>
      <c r="J38" s="33" t="e">
        <f>+#REF!</f>
        <v>#REF!</v>
      </c>
      <c r="K38" s="70" t="e">
        <f t="shared" si="10"/>
        <v>#REF!</v>
      </c>
      <c r="L38" s="33">
        <f>+КЎ!D38</f>
        <v>150</v>
      </c>
      <c r="M38" s="33">
        <f>+КЎ!G38</f>
        <v>58</v>
      </c>
      <c r="N38" s="70">
        <f t="shared" si="11"/>
        <v>0.38666666666666666</v>
      </c>
      <c r="O38" s="33">
        <v>58</v>
      </c>
      <c r="P38" s="83">
        <v>0</v>
      </c>
      <c r="Q38" s="83">
        <v>431</v>
      </c>
      <c r="R38" s="25">
        <v>1</v>
      </c>
      <c r="T38" s="9">
        <v>386.98</v>
      </c>
      <c r="U38" s="88" t="e">
        <f t="shared" si="4"/>
        <v>#REF!</v>
      </c>
      <c r="V38" s="91" t="e">
        <f t="shared" si="5"/>
        <v>#REF!</v>
      </c>
      <c r="W38" s="88">
        <v>348.26</v>
      </c>
      <c r="X38" s="9" t="e">
        <f t="shared" si="7"/>
        <v>#REF!</v>
      </c>
      <c r="Y38" s="91" t="e">
        <f t="shared" si="6"/>
        <v>#REF!</v>
      </c>
    </row>
    <row r="39" spans="1:25" s="17" customFormat="1" ht="60" hidden="1" customHeight="1" x14ac:dyDescent="0.25">
      <c r="A39" s="10">
        <v>1</v>
      </c>
      <c r="B39" s="15">
        <v>2</v>
      </c>
      <c r="C39" s="5" t="s">
        <v>349</v>
      </c>
      <c r="D39" s="16" t="e">
        <f>SUM(D23:D38)</f>
        <v>#REF!</v>
      </c>
      <c r="E39" s="16" t="e">
        <f>SUM(E23:E38)</f>
        <v>#REF!</v>
      </c>
      <c r="F39" s="16">
        <f>SUM(F23:F38)</f>
        <v>32746</v>
      </c>
      <c r="G39" s="16" t="e">
        <f>SUM(G23:G38)</f>
        <v>#REF!</v>
      </c>
      <c r="H39" s="13" t="e">
        <f>+G39/F39</f>
        <v>#REF!</v>
      </c>
      <c r="I39" s="16" t="e">
        <f>SUM(I23:I38)</f>
        <v>#REF!</v>
      </c>
      <c r="J39" s="16" t="e">
        <f>SUM(J23:J38)</f>
        <v>#REF!</v>
      </c>
      <c r="K39" s="13" t="e">
        <f>+J39/I39</f>
        <v>#REF!</v>
      </c>
      <c r="L39" s="16">
        <f>SUM(L23:L38)</f>
        <v>2282</v>
      </c>
      <c r="M39" s="16">
        <f>SUM(M23:M38)</f>
        <v>663</v>
      </c>
      <c r="N39" s="13">
        <f>+M39/L39</f>
        <v>0.29053461875547765</v>
      </c>
      <c r="O39" s="16">
        <v>1011</v>
      </c>
      <c r="P39" s="16">
        <v>398</v>
      </c>
      <c r="Q39" s="16">
        <v>3591</v>
      </c>
      <c r="R39" s="16">
        <f>SUM(R23:R38)</f>
        <v>116</v>
      </c>
      <c r="T39" s="17">
        <v>7204.1749999999993</v>
      </c>
      <c r="U39" s="88" t="e">
        <f t="shared" si="4"/>
        <v>#REF!</v>
      </c>
      <c r="V39" s="91" t="e">
        <f t="shared" si="5"/>
        <v>#REF!</v>
      </c>
      <c r="W39" s="17">
        <v>10159.16</v>
      </c>
      <c r="X39" s="9" t="e">
        <f t="shared" si="7"/>
        <v>#REF!</v>
      </c>
      <c r="Y39" s="91" t="e">
        <f t="shared" si="6"/>
        <v>#REF!</v>
      </c>
    </row>
    <row r="40" spans="1:25" s="9" customFormat="1" hidden="1" x14ac:dyDescent="0.25">
      <c r="B40" s="31">
        <v>1</v>
      </c>
      <c r="C40" s="32" t="s">
        <v>47</v>
      </c>
      <c r="D40" s="33" t="e">
        <f>+#REF!</f>
        <v>#REF!</v>
      </c>
      <c r="E40" s="33" t="e">
        <f t="shared" ref="E40:E52" si="12">+G40+J40</f>
        <v>#REF!</v>
      </c>
      <c r="F40" s="33">
        <v>2643</v>
      </c>
      <c r="G40" s="33" t="e">
        <f>+#REF!</f>
        <v>#REF!</v>
      </c>
      <c r="H40" s="70" t="e">
        <f t="shared" ref="H40:H52" si="13">+G40/F40</f>
        <v>#REF!</v>
      </c>
      <c r="I40" s="33" t="e">
        <f>+#REF!</f>
        <v>#REF!</v>
      </c>
      <c r="J40" s="33" t="e">
        <f>+#REF!</f>
        <v>#REF!</v>
      </c>
      <c r="K40" s="70" t="e">
        <f t="shared" ref="K40:K52" si="14">+J40/I40</f>
        <v>#REF!</v>
      </c>
      <c r="L40" s="33">
        <f>+КЎ!D40</f>
        <v>240</v>
      </c>
      <c r="M40" s="33">
        <f>+КЎ!G40</f>
        <v>26</v>
      </c>
      <c r="N40" s="70">
        <f t="shared" ref="N40:N52" si="15">+M40/L40</f>
        <v>0.10833333333333334</v>
      </c>
      <c r="O40" s="33">
        <v>44</v>
      </c>
      <c r="P40" s="80">
        <v>20</v>
      </c>
      <c r="Q40" s="80">
        <v>226</v>
      </c>
      <c r="R40" s="2">
        <v>2</v>
      </c>
      <c r="T40" s="9">
        <v>449</v>
      </c>
      <c r="U40" s="88" t="e">
        <f t="shared" si="4"/>
        <v>#REF!</v>
      </c>
      <c r="V40" s="91" t="e">
        <f t="shared" si="5"/>
        <v>#REF!</v>
      </c>
      <c r="W40" s="9">
        <v>364</v>
      </c>
      <c r="X40" s="9" t="e">
        <f t="shared" si="7"/>
        <v>#REF!</v>
      </c>
      <c r="Y40" s="91" t="e">
        <f t="shared" si="6"/>
        <v>#REF!</v>
      </c>
    </row>
    <row r="41" spans="1:25" s="9" customFormat="1" hidden="1" x14ac:dyDescent="0.25">
      <c r="B41" s="31">
        <v>2</v>
      </c>
      <c r="C41" s="32" t="s">
        <v>48</v>
      </c>
      <c r="D41" s="33" t="e">
        <f>+#REF!</f>
        <v>#REF!</v>
      </c>
      <c r="E41" s="33" t="e">
        <f t="shared" si="12"/>
        <v>#REF!</v>
      </c>
      <c r="F41" s="33">
        <v>555</v>
      </c>
      <c r="G41" s="33" t="e">
        <f>+#REF!</f>
        <v>#REF!</v>
      </c>
      <c r="H41" s="70" t="e">
        <f t="shared" si="13"/>
        <v>#REF!</v>
      </c>
      <c r="I41" s="33" t="e">
        <f>+#REF!</f>
        <v>#REF!</v>
      </c>
      <c r="J41" s="33" t="e">
        <f>+#REF!</f>
        <v>#REF!</v>
      </c>
      <c r="K41" s="70" t="e">
        <f t="shared" si="14"/>
        <v>#REF!</v>
      </c>
      <c r="L41" s="33">
        <f>+КЎ!D41</f>
        <v>50</v>
      </c>
      <c r="M41" s="33">
        <f>+КЎ!G41</f>
        <v>20</v>
      </c>
      <c r="N41" s="70">
        <f t="shared" si="15"/>
        <v>0.4</v>
      </c>
      <c r="O41" s="33">
        <v>38</v>
      </c>
      <c r="P41" s="80">
        <v>18</v>
      </c>
      <c r="Q41" s="80">
        <v>122</v>
      </c>
      <c r="R41" s="2"/>
      <c r="T41" s="9">
        <v>94</v>
      </c>
      <c r="U41" s="88" t="e">
        <f t="shared" si="4"/>
        <v>#REF!</v>
      </c>
      <c r="V41" s="91" t="e">
        <f t="shared" si="5"/>
        <v>#REF!</v>
      </c>
      <c r="W41" s="9">
        <v>76</v>
      </c>
      <c r="X41" s="9" t="e">
        <f t="shared" si="7"/>
        <v>#REF!</v>
      </c>
      <c r="Y41" s="91" t="e">
        <f t="shared" si="6"/>
        <v>#REF!</v>
      </c>
    </row>
    <row r="42" spans="1:25" s="9" customFormat="1" hidden="1" x14ac:dyDescent="0.25">
      <c r="B42" s="31">
        <v>3</v>
      </c>
      <c r="C42" s="32" t="s">
        <v>49</v>
      </c>
      <c r="D42" s="33" t="e">
        <f>+#REF!</f>
        <v>#REF!</v>
      </c>
      <c r="E42" s="33" t="e">
        <f t="shared" si="12"/>
        <v>#REF!</v>
      </c>
      <c r="F42" s="33">
        <v>1488</v>
      </c>
      <c r="G42" s="33" t="e">
        <f>+#REF!</f>
        <v>#REF!</v>
      </c>
      <c r="H42" s="70" t="e">
        <f t="shared" si="13"/>
        <v>#REF!</v>
      </c>
      <c r="I42" s="33" t="e">
        <f>+#REF!</f>
        <v>#REF!</v>
      </c>
      <c r="J42" s="33" t="e">
        <f>+#REF!</f>
        <v>#REF!</v>
      </c>
      <c r="K42" s="70" t="e">
        <f t="shared" si="14"/>
        <v>#REF!</v>
      </c>
      <c r="L42" s="33">
        <f>+КЎ!D42</f>
        <v>126</v>
      </c>
      <c r="M42" s="33">
        <f>+КЎ!G42</f>
        <v>21</v>
      </c>
      <c r="N42" s="70">
        <f t="shared" si="15"/>
        <v>0.16666666666666666</v>
      </c>
      <c r="O42" s="33">
        <v>49</v>
      </c>
      <c r="P42" s="80">
        <v>29</v>
      </c>
      <c r="Q42" s="80">
        <v>82</v>
      </c>
      <c r="R42" s="2">
        <v>68</v>
      </c>
      <c r="T42" s="9">
        <v>253</v>
      </c>
      <c r="U42" s="88" t="e">
        <f t="shared" si="4"/>
        <v>#REF!</v>
      </c>
      <c r="V42" s="91" t="e">
        <f t="shared" si="5"/>
        <v>#REF!</v>
      </c>
      <c r="W42" s="9">
        <v>205</v>
      </c>
      <c r="X42" s="9" t="e">
        <f t="shared" si="7"/>
        <v>#REF!</v>
      </c>
      <c r="Y42" s="91" t="e">
        <f t="shared" si="6"/>
        <v>#REF!</v>
      </c>
    </row>
    <row r="43" spans="1:25" s="9" customFormat="1" hidden="1" x14ac:dyDescent="0.25">
      <c r="B43" s="31">
        <v>4</v>
      </c>
      <c r="C43" s="32" t="s">
        <v>50</v>
      </c>
      <c r="D43" s="33" t="e">
        <f>+#REF!</f>
        <v>#REF!</v>
      </c>
      <c r="E43" s="33" t="e">
        <f t="shared" si="12"/>
        <v>#REF!</v>
      </c>
      <c r="F43" s="33">
        <v>1251</v>
      </c>
      <c r="G43" s="33" t="e">
        <f>+#REF!</f>
        <v>#REF!</v>
      </c>
      <c r="H43" s="70" t="e">
        <f t="shared" si="13"/>
        <v>#REF!</v>
      </c>
      <c r="I43" s="33" t="e">
        <f>+#REF!</f>
        <v>#REF!</v>
      </c>
      <c r="J43" s="33" t="e">
        <f>+#REF!</f>
        <v>#REF!</v>
      </c>
      <c r="K43" s="70" t="e">
        <f t="shared" si="14"/>
        <v>#REF!</v>
      </c>
      <c r="L43" s="33">
        <f>+КЎ!D43</f>
        <v>88</v>
      </c>
      <c r="M43" s="33">
        <f>+КЎ!G43</f>
        <v>25</v>
      </c>
      <c r="N43" s="70">
        <f t="shared" si="15"/>
        <v>0.28409090909090912</v>
      </c>
      <c r="O43" s="33">
        <v>48</v>
      </c>
      <c r="P43" s="80">
        <v>24</v>
      </c>
      <c r="Q43" s="80">
        <v>265</v>
      </c>
      <c r="R43" s="2">
        <v>16</v>
      </c>
      <c r="T43" s="9">
        <v>213</v>
      </c>
      <c r="U43" s="88" t="e">
        <f t="shared" si="4"/>
        <v>#REF!</v>
      </c>
      <c r="V43" s="91" t="e">
        <f t="shared" si="5"/>
        <v>#REF!</v>
      </c>
      <c r="W43" s="9">
        <v>172</v>
      </c>
      <c r="X43" s="9" t="e">
        <f t="shared" si="7"/>
        <v>#REF!</v>
      </c>
      <c r="Y43" s="91" t="e">
        <f t="shared" si="6"/>
        <v>#REF!</v>
      </c>
    </row>
    <row r="44" spans="1:25" s="9" customFormat="1" hidden="1" x14ac:dyDescent="0.25">
      <c r="B44" s="31">
        <v>5</v>
      </c>
      <c r="C44" s="32" t="s">
        <v>51</v>
      </c>
      <c r="D44" s="33" t="e">
        <f>+#REF!</f>
        <v>#REF!</v>
      </c>
      <c r="E44" s="33" t="e">
        <f t="shared" si="12"/>
        <v>#REF!</v>
      </c>
      <c r="F44" s="33">
        <v>1525</v>
      </c>
      <c r="G44" s="33" t="e">
        <f>+#REF!</f>
        <v>#REF!</v>
      </c>
      <c r="H44" s="70" t="e">
        <f t="shared" si="13"/>
        <v>#REF!</v>
      </c>
      <c r="I44" s="33" t="e">
        <f>+#REF!</f>
        <v>#REF!</v>
      </c>
      <c r="J44" s="33" t="e">
        <f>+#REF!</f>
        <v>#REF!</v>
      </c>
      <c r="K44" s="70" t="e">
        <f t="shared" si="14"/>
        <v>#REF!</v>
      </c>
      <c r="L44" s="33">
        <f>+КЎ!D44</f>
        <v>136</v>
      </c>
      <c r="M44" s="33">
        <f>+КЎ!G44</f>
        <v>38</v>
      </c>
      <c r="N44" s="70">
        <f t="shared" si="15"/>
        <v>0.27941176470588236</v>
      </c>
      <c r="O44" s="33">
        <v>66</v>
      </c>
      <c r="P44" s="80">
        <v>28</v>
      </c>
      <c r="Q44" s="80">
        <v>297</v>
      </c>
      <c r="R44" s="2">
        <v>1</v>
      </c>
      <c r="T44" s="9">
        <v>259</v>
      </c>
      <c r="U44" s="88" t="e">
        <f t="shared" si="4"/>
        <v>#REF!</v>
      </c>
      <c r="V44" s="91" t="e">
        <f t="shared" si="5"/>
        <v>#REF!</v>
      </c>
      <c r="W44" s="9">
        <v>210</v>
      </c>
      <c r="X44" s="9" t="e">
        <f t="shared" si="7"/>
        <v>#REF!</v>
      </c>
      <c r="Y44" s="91" t="e">
        <f t="shared" si="6"/>
        <v>#REF!</v>
      </c>
    </row>
    <row r="45" spans="1:25" s="9" customFormat="1" hidden="1" x14ac:dyDescent="0.25">
      <c r="B45" s="31">
        <v>6</v>
      </c>
      <c r="C45" s="32" t="s">
        <v>52</v>
      </c>
      <c r="D45" s="33" t="e">
        <f>+#REF!</f>
        <v>#REF!</v>
      </c>
      <c r="E45" s="33" t="e">
        <f t="shared" si="12"/>
        <v>#REF!</v>
      </c>
      <c r="F45" s="33">
        <v>666</v>
      </c>
      <c r="G45" s="33" t="e">
        <f>+#REF!</f>
        <v>#REF!</v>
      </c>
      <c r="H45" s="70" t="e">
        <f t="shared" si="13"/>
        <v>#REF!</v>
      </c>
      <c r="I45" s="33" t="e">
        <f>+#REF!</f>
        <v>#REF!</v>
      </c>
      <c r="J45" s="33" t="e">
        <f>+#REF!</f>
        <v>#REF!</v>
      </c>
      <c r="K45" s="70" t="e">
        <f t="shared" si="14"/>
        <v>#REF!</v>
      </c>
      <c r="L45" s="33">
        <f>+КЎ!D45</f>
        <v>75</v>
      </c>
      <c r="M45" s="33">
        <f>+КЎ!G45</f>
        <v>15</v>
      </c>
      <c r="N45" s="70">
        <f t="shared" si="15"/>
        <v>0.2</v>
      </c>
      <c r="O45" s="33">
        <v>26</v>
      </c>
      <c r="P45" s="80">
        <v>11</v>
      </c>
      <c r="Q45" s="80">
        <v>189</v>
      </c>
      <c r="R45" s="2"/>
      <c r="T45" s="9">
        <v>113</v>
      </c>
      <c r="U45" s="88" t="e">
        <f t="shared" si="4"/>
        <v>#REF!</v>
      </c>
      <c r="V45" s="91" t="e">
        <f t="shared" si="5"/>
        <v>#REF!</v>
      </c>
      <c r="W45" s="9">
        <v>92</v>
      </c>
      <c r="X45" s="9" t="e">
        <f t="shared" si="7"/>
        <v>#REF!</v>
      </c>
      <c r="Y45" s="91" t="e">
        <f t="shared" si="6"/>
        <v>#REF!</v>
      </c>
    </row>
    <row r="46" spans="1:25" s="9" customFormat="1" hidden="1" x14ac:dyDescent="0.25">
      <c r="B46" s="31">
        <v>7</v>
      </c>
      <c r="C46" s="32" t="s">
        <v>53</v>
      </c>
      <c r="D46" s="33" t="e">
        <f>+#REF!</f>
        <v>#REF!</v>
      </c>
      <c r="E46" s="33" t="e">
        <f t="shared" si="12"/>
        <v>#REF!</v>
      </c>
      <c r="F46" s="33">
        <v>883</v>
      </c>
      <c r="G46" s="33" t="e">
        <f>+#REF!</f>
        <v>#REF!</v>
      </c>
      <c r="H46" s="70" t="e">
        <f t="shared" si="13"/>
        <v>#REF!</v>
      </c>
      <c r="I46" s="33" t="e">
        <f>+#REF!</f>
        <v>#REF!</v>
      </c>
      <c r="J46" s="33" t="e">
        <f>+#REF!</f>
        <v>#REF!</v>
      </c>
      <c r="K46" s="70" t="e">
        <f t="shared" si="14"/>
        <v>#REF!</v>
      </c>
      <c r="L46" s="33">
        <f>+КЎ!D46</f>
        <v>87</v>
      </c>
      <c r="M46" s="33">
        <f>+КЎ!G46</f>
        <v>15</v>
      </c>
      <c r="N46" s="70">
        <f t="shared" si="15"/>
        <v>0.17241379310344829</v>
      </c>
      <c r="O46" s="33">
        <v>21</v>
      </c>
      <c r="P46" s="80">
        <v>9</v>
      </c>
      <c r="Q46" s="80">
        <v>120</v>
      </c>
      <c r="R46" s="2">
        <v>6</v>
      </c>
      <c r="T46" s="9">
        <v>150</v>
      </c>
      <c r="U46" s="88" t="e">
        <f t="shared" si="4"/>
        <v>#REF!</v>
      </c>
      <c r="V46" s="91" t="e">
        <f t="shared" si="5"/>
        <v>#REF!</v>
      </c>
      <c r="W46" s="9">
        <v>122</v>
      </c>
      <c r="X46" s="9" t="e">
        <f t="shared" si="7"/>
        <v>#REF!</v>
      </c>
      <c r="Y46" s="91" t="e">
        <f t="shared" si="6"/>
        <v>#REF!</v>
      </c>
    </row>
    <row r="47" spans="1:25" s="9" customFormat="1" hidden="1" x14ac:dyDescent="0.25">
      <c r="B47" s="31">
        <v>8</v>
      </c>
      <c r="C47" s="32" t="s">
        <v>54</v>
      </c>
      <c r="D47" s="33" t="e">
        <f>+#REF!</f>
        <v>#REF!</v>
      </c>
      <c r="E47" s="33" t="e">
        <f t="shared" si="12"/>
        <v>#REF!</v>
      </c>
      <c r="F47" s="33">
        <v>1085</v>
      </c>
      <c r="G47" s="33" t="e">
        <f>+#REF!</f>
        <v>#REF!</v>
      </c>
      <c r="H47" s="70" t="e">
        <f t="shared" si="13"/>
        <v>#REF!</v>
      </c>
      <c r="I47" s="33" t="e">
        <f>+#REF!</f>
        <v>#REF!</v>
      </c>
      <c r="J47" s="33" t="e">
        <f>+#REF!</f>
        <v>#REF!</v>
      </c>
      <c r="K47" s="70" t="e">
        <f t="shared" si="14"/>
        <v>#REF!</v>
      </c>
      <c r="L47" s="33">
        <f>+КЎ!D47</f>
        <v>88</v>
      </c>
      <c r="M47" s="33">
        <f>+КЎ!G47</f>
        <v>15</v>
      </c>
      <c r="N47" s="70">
        <f t="shared" si="15"/>
        <v>0.17045454545454544</v>
      </c>
      <c r="O47" s="33">
        <v>38</v>
      </c>
      <c r="P47" s="80">
        <v>30</v>
      </c>
      <c r="Q47" s="80">
        <v>232</v>
      </c>
      <c r="R47" s="2">
        <v>22</v>
      </c>
      <c r="T47" s="9">
        <v>184</v>
      </c>
      <c r="U47" s="88" t="e">
        <f t="shared" si="4"/>
        <v>#REF!</v>
      </c>
      <c r="V47" s="91" t="e">
        <f t="shared" si="5"/>
        <v>#REF!</v>
      </c>
      <c r="W47" s="9">
        <v>150</v>
      </c>
      <c r="X47" s="9" t="e">
        <f t="shared" si="7"/>
        <v>#REF!</v>
      </c>
      <c r="Y47" s="91" t="e">
        <f t="shared" si="6"/>
        <v>#REF!</v>
      </c>
    </row>
    <row r="48" spans="1:25" s="9" customFormat="1" hidden="1" x14ac:dyDescent="0.25">
      <c r="B48" s="31">
        <v>9</v>
      </c>
      <c r="C48" s="32" t="s">
        <v>55</v>
      </c>
      <c r="D48" s="33" t="e">
        <f>+#REF!</f>
        <v>#REF!</v>
      </c>
      <c r="E48" s="33" t="e">
        <f t="shared" si="12"/>
        <v>#REF!</v>
      </c>
      <c r="F48" s="33">
        <v>1231</v>
      </c>
      <c r="G48" s="33" t="e">
        <f>+#REF!</f>
        <v>#REF!</v>
      </c>
      <c r="H48" s="70" t="e">
        <f t="shared" si="13"/>
        <v>#REF!</v>
      </c>
      <c r="I48" s="33" t="e">
        <f>+#REF!</f>
        <v>#REF!</v>
      </c>
      <c r="J48" s="33" t="e">
        <f>+#REF!</f>
        <v>#REF!</v>
      </c>
      <c r="K48" s="70" t="e">
        <f t="shared" si="14"/>
        <v>#REF!</v>
      </c>
      <c r="L48" s="33">
        <f>+КЎ!D48</f>
        <v>124</v>
      </c>
      <c r="M48" s="33">
        <f>+КЎ!G48</f>
        <v>34</v>
      </c>
      <c r="N48" s="70">
        <f t="shared" si="15"/>
        <v>0.27419354838709675</v>
      </c>
      <c r="O48" s="33">
        <v>75</v>
      </c>
      <c r="P48" s="80">
        <v>43</v>
      </c>
      <c r="Q48" s="80">
        <v>402</v>
      </c>
      <c r="R48" s="2">
        <v>9</v>
      </c>
      <c r="T48" s="9">
        <v>209</v>
      </c>
      <c r="U48" s="88" t="e">
        <f t="shared" si="4"/>
        <v>#REF!</v>
      </c>
      <c r="V48" s="91" t="e">
        <f t="shared" si="5"/>
        <v>#REF!</v>
      </c>
      <c r="W48" s="9">
        <v>170</v>
      </c>
      <c r="X48" s="9" t="e">
        <f t="shared" si="7"/>
        <v>#REF!</v>
      </c>
      <c r="Y48" s="91" t="e">
        <f t="shared" si="6"/>
        <v>#REF!</v>
      </c>
    </row>
    <row r="49" spans="1:25" s="9" customFormat="1" hidden="1" x14ac:dyDescent="0.25">
      <c r="B49" s="31">
        <v>10</v>
      </c>
      <c r="C49" s="32" t="s">
        <v>56</v>
      </c>
      <c r="D49" s="33" t="e">
        <f>+#REF!</f>
        <v>#REF!</v>
      </c>
      <c r="E49" s="33" t="e">
        <f t="shared" si="12"/>
        <v>#REF!</v>
      </c>
      <c r="F49" s="33">
        <v>1620</v>
      </c>
      <c r="G49" s="33" t="e">
        <f>+#REF!</f>
        <v>#REF!</v>
      </c>
      <c r="H49" s="70" t="e">
        <f t="shared" si="13"/>
        <v>#REF!</v>
      </c>
      <c r="I49" s="33" t="e">
        <f>+#REF!</f>
        <v>#REF!</v>
      </c>
      <c r="J49" s="33" t="e">
        <f>+#REF!</f>
        <v>#REF!</v>
      </c>
      <c r="K49" s="70" t="e">
        <f t="shared" si="14"/>
        <v>#REF!</v>
      </c>
      <c r="L49" s="33">
        <f>+КЎ!D49</f>
        <v>150</v>
      </c>
      <c r="M49" s="33">
        <f>+КЎ!G49</f>
        <v>43</v>
      </c>
      <c r="N49" s="70">
        <f t="shared" si="15"/>
        <v>0.28666666666666668</v>
      </c>
      <c r="O49" s="33">
        <v>74</v>
      </c>
      <c r="P49" s="80">
        <v>32</v>
      </c>
      <c r="Q49" s="80">
        <v>288</v>
      </c>
      <c r="R49" s="2">
        <v>2</v>
      </c>
      <c r="T49" s="9">
        <v>275</v>
      </c>
      <c r="U49" s="88" t="e">
        <f t="shared" si="4"/>
        <v>#REF!</v>
      </c>
      <c r="V49" s="91" t="e">
        <f t="shared" si="5"/>
        <v>#REF!</v>
      </c>
      <c r="W49" s="9">
        <v>223</v>
      </c>
      <c r="X49" s="9" t="e">
        <f t="shared" si="7"/>
        <v>#REF!</v>
      </c>
      <c r="Y49" s="91" t="e">
        <f t="shared" si="6"/>
        <v>#REF!</v>
      </c>
    </row>
    <row r="50" spans="1:25" s="9" customFormat="1" hidden="1" x14ac:dyDescent="0.25">
      <c r="B50" s="31">
        <v>11</v>
      </c>
      <c r="C50" s="32" t="s">
        <v>57</v>
      </c>
      <c r="D50" s="33" t="e">
        <f>+#REF!</f>
        <v>#REF!</v>
      </c>
      <c r="E50" s="33" t="e">
        <f t="shared" si="12"/>
        <v>#REF!</v>
      </c>
      <c r="F50" s="33">
        <v>1474</v>
      </c>
      <c r="G50" s="33" t="e">
        <f>+#REF!</f>
        <v>#REF!</v>
      </c>
      <c r="H50" s="70" t="e">
        <f t="shared" si="13"/>
        <v>#REF!</v>
      </c>
      <c r="I50" s="33" t="e">
        <f>+#REF!</f>
        <v>#REF!</v>
      </c>
      <c r="J50" s="33" t="e">
        <f>+#REF!</f>
        <v>#REF!</v>
      </c>
      <c r="K50" s="70" t="e">
        <f t="shared" si="14"/>
        <v>#REF!</v>
      </c>
      <c r="L50" s="33">
        <f>+КЎ!D50</f>
        <v>124</v>
      </c>
      <c r="M50" s="33">
        <f>+КЎ!G50</f>
        <v>40</v>
      </c>
      <c r="N50" s="70">
        <f t="shared" si="15"/>
        <v>0.32258064516129031</v>
      </c>
      <c r="O50" s="33">
        <v>47</v>
      </c>
      <c r="P50" s="80">
        <v>6</v>
      </c>
      <c r="Q50" s="80">
        <v>241</v>
      </c>
      <c r="R50" s="2"/>
      <c r="T50" s="9">
        <v>251</v>
      </c>
      <c r="U50" s="88" t="e">
        <f t="shared" si="4"/>
        <v>#REF!</v>
      </c>
      <c r="V50" s="91" t="e">
        <f t="shared" si="5"/>
        <v>#REF!</v>
      </c>
      <c r="W50" s="9">
        <v>203</v>
      </c>
      <c r="X50" s="9" t="e">
        <f t="shared" si="7"/>
        <v>#REF!</v>
      </c>
      <c r="Y50" s="91" t="e">
        <f t="shared" si="6"/>
        <v>#REF!</v>
      </c>
    </row>
    <row r="51" spans="1:25" s="9" customFormat="1" hidden="1" x14ac:dyDescent="0.25">
      <c r="B51" s="31">
        <v>12</v>
      </c>
      <c r="C51" s="32" t="s">
        <v>58</v>
      </c>
      <c r="D51" s="33" t="e">
        <f>+#REF!</f>
        <v>#REF!</v>
      </c>
      <c r="E51" s="33" t="e">
        <f t="shared" si="12"/>
        <v>#REF!</v>
      </c>
      <c r="F51" s="33">
        <v>422</v>
      </c>
      <c r="G51" s="33" t="e">
        <f>+#REF!</f>
        <v>#REF!</v>
      </c>
      <c r="H51" s="70" t="e">
        <f t="shared" si="13"/>
        <v>#REF!</v>
      </c>
      <c r="I51" s="33" t="e">
        <f>+#REF!</f>
        <v>#REF!</v>
      </c>
      <c r="J51" s="33" t="e">
        <f>+#REF!</f>
        <v>#REF!</v>
      </c>
      <c r="K51" s="70" t="e">
        <f t="shared" si="14"/>
        <v>#REF!</v>
      </c>
      <c r="L51" s="33">
        <f>+КЎ!D51</f>
        <v>35</v>
      </c>
      <c r="M51" s="33">
        <f>+КЎ!G51</f>
        <v>10</v>
      </c>
      <c r="N51" s="70">
        <f t="shared" si="15"/>
        <v>0.2857142857142857</v>
      </c>
      <c r="O51" s="33">
        <v>26</v>
      </c>
      <c r="P51" s="80">
        <v>16</v>
      </c>
      <c r="Q51" s="80">
        <v>141</v>
      </c>
      <c r="R51" s="2"/>
      <c r="T51" s="9">
        <v>72</v>
      </c>
      <c r="U51" s="88" t="e">
        <f t="shared" si="4"/>
        <v>#REF!</v>
      </c>
      <c r="V51" s="91" t="e">
        <f t="shared" si="5"/>
        <v>#REF!</v>
      </c>
      <c r="W51" s="9">
        <v>58</v>
      </c>
      <c r="X51" s="9" t="e">
        <f t="shared" si="7"/>
        <v>#REF!</v>
      </c>
      <c r="Y51" s="91" t="e">
        <f t="shared" si="6"/>
        <v>#REF!</v>
      </c>
    </row>
    <row r="52" spans="1:25" s="9" customFormat="1" hidden="1" x14ac:dyDescent="0.25">
      <c r="B52" s="31">
        <v>13</v>
      </c>
      <c r="C52" s="32" t="s">
        <v>59</v>
      </c>
      <c r="D52" s="33" t="e">
        <f>+#REF!</f>
        <v>#REF!</v>
      </c>
      <c r="E52" s="33" t="e">
        <f t="shared" si="12"/>
        <v>#REF!</v>
      </c>
      <c r="F52" s="33">
        <v>2736</v>
      </c>
      <c r="G52" s="33" t="e">
        <f>+#REF!</f>
        <v>#REF!</v>
      </c>
      <c r="H52" s="70" t="e">
        <f t="shared" si="13"/>
        <v>#REF!</v>
      </c>
      <c r="I52" s="33" t="e">
        <f>+#REF!</f>
        <v>#REF!</v>
      </c>
      <c r="J52" s="33" t="e">
        <f>+#REF!</f>
        <v>#REF!</v>
      </c>
      <c r="K52" s="70" t="e">
        <f t="shared" si="14"/>
        <v>#REF!</v>
      </c>
      <c r="L52" s="33">
        <f>+КЎ!D52</f>
        <v>262</v>
      </c>
      <c r="M52" s="33">
        <f>+КЎ!G52</f>
        <v>42</v>
      </c>
      <c r="N52" s="70">
        <f t="shared" si="15"/>
        <v>0.16030534351145037</v>
      </c>
      <c r="O52" s="33">
        <v>54</v>
      </c>
      <c r="P52" s="80">
        <v>18</v>
      </c>
      <c r="Q52" s="80">
        <v>323</v>
      </c>
      <c r="R52" s="2">
        <v>49</v>
      </c>
      <c r="T52" s="9">
        <v>465</v>
      </c>
      <c r="U52" s="88" t="e">
        <f t="shared" si="4"/>
        <v>#REF!</v>
      </c>
      <c r="V52" s="91" t="e">
        <f t="shared" si="5"/>
        <v>#REF!</v>
      </c>
      <c r="W52" s="9">
        <v>377</v>
      </c>
      <c r="X52" s="9" t="e">
        <f t="shared" si="7"/>
        <v>#REF!</v>
      </c>
      <c r="Y52" s="91" t="e">
        <f t="shared" si="6"/>
        <v>#REF!</v>
      </c>
    </row>
    <row r="53" spans="1:25" s="14" customFormat="1" ht="60" hidden="1" customHeight="1" x14ac:dyDescent="0.25">
      <c r="A53" s="10">
        <v>1</v>
      </c>
      <c r="B53" s="11">
        <v>3</v>
      </c>
      <c r="C53" s="5" t="s">
        <v>350</v>
      </c>
      <c r="D53" s="18" t="e">
        <f>SUM(D40:D52)</f>
        <v>#REF!</v>
      </c>
      <c r="E53" s="18" t="e">
        <f>SUM(E40:E52)</f>
        <v>#REF!</v>
      </c>
      <c r="F53" s="18">
        <f>SUM(F40:F52)</f>
        <v>17579</v>
      </c>
      <c r="G53" s="18" t="e">
        <f>SUM(G40:G52)</f>
        <v>#REF!</v>
      </c>
      <c r="H53" s="13" t="e">
        <f>+G53/F53</f>
        <v>#REF!</v>
      </c>
      <c r="I53" s="18" t="e">
        <f>SUM(I40:I52)</f>
        <v>#REF!</v>
      </c>
      <c r="J53" s="18" t="e">
        <f>SUM(J40:J52)</f>
        <v>#REF!</v>
      </c>
      <c r="K53" s="13" t="e">
        <f>+J53/I53</f>
        <v>#REF!</v>
      </c>
      <c r="L53" s="18">
        <f>SUM(L40:L52)</f>
        <v>1585</v>
      </c>
      <c r="M53" s="18">
        <f>SUM(M40:M52)</f>
        <v>344</v>
      </c>
      <c r="N53" s="13">
        <f>+M53/L53</f>
        <v>0.21703470031545741</v>
      </c>
      <c r="O53" s="18">
        <v>606</v>
      </c>
      <c r="P53" s="18">
        <v>284</v>
      </c>
      <c r="Q53" s="18">
        <v>2928</v>
      </c>
      <c r="R53" s="18">
        <f>SUM(R40:R52)</f>
        <v>175</v>
      </c>
      <c r="T53" s="14">
        <v>2987</v>
      </c>
      <c r="U53" s="88" t="e">
        <f t="shared" si="4"/>
        <v>#REF!</v>
      </c>
      <c r="V53" s="91" t="e">
        <f t="shared" si="5"/>
        <v>#REF!</v>
      </c>
      <c r="W53" s="14">
        <v>2422</v>
      </c>
      <c r="X53" s="9" t="e">
        <f t="shared" si="7"/>
        <v>#REF!</v>
      </c>
      <c r="Y53" s="91" t="e">
        <f t="shared" si="6"/>
        <v>#REF!</v>
      </c>
    </row>
    <row r="54" spans="1:25" s="19" customFormat="1" hidden="1" x14ac:dyDescent="0.25">
      <c r="B54" s="31">
        <v>1</v>
      </c>
      <c r="C54" s="32" t="s">
        <v>280</v>
      </c>
      <c r="D54" s="33" t="e">
        <f>+#REF!</f>
        <v>#REF!</v>
      </c>
      <c r="E54" s="33" t="e">
        <f t="shared" ref="E54:E66" si="16">+G54+J54</f>
        <v>#REF!</v>
      </c>
      <c r="F54" s="33">
        <v>542</v>
      </c>
      <c r="G54" s="33" t="e">
        <f>+#REF!</f>
        <v>#REF!</v>
      </c>
      <c r="H54" s="70" t="e">
        <f t="shared" ref="H54:H66" si="17">+G54/F54</f>
        <v>#REF!</v>
      </c>
      <c r="I54" s="33" t="e">
        <f>+#REF!</f>
        <v>#REF!</v>
      </c>
      <c r="J54" s="33" t="e">
        <f>+#REF!</f>
        <v>#REF!</v>
      </c>
      <c r="K54" s="70" t="e">
        <f t="shared" ref="K54:K66" si="18">+J54/I54</f>
        <v>#REF!</v>
      </c>
      <c r="L54" s="33">
        <f>+КЎ!D54</f>
        <v>80</v>
      </c>
      <c r="M54" s="33">
        <f>+КЎ!G54</f>
        <v>22</v>
      </c>
      <c r="N54" s="70">
        <f t="shared" ref="N54:N66" si="19">+M54/L54</f>
        <v>0.27500000000000002</v>
      </c>
      <c r="O54" s="33">
        <v>59</v>
      </c>
      <c r="P54" s="33">
        <v>37</v>
      </c>
      <c r="Q54" s="81">
        <v>361</v>
      </c>
      <c r="R54" s="1">
        <v>29</v>
      </c>
      <c r="T54" s="19">
        <v>110</v>
      </c>
      <c r="U54" s="88" t="e">
        <f t="shared" si="4"/>
        <v>#REF!</v>
      </c>
      <c r="V54" s="91" t="e">
        <f t="shared" si="5"/>
        <v>#REF!</v>
      </c>
      <c r="W54" s="19">
        <v>226</v>
      </c>
      <c r="X54" s="9" t="e">
        <f t="shared" si="7"/>
        <v>#REF!</v>
      </c>
      <c r="Y54" s="91" t="e">
        <f t="shared" si="6"/>
        <v>#REF!</v>
      </c>
    </row>
    <row r="55" spans="1:25" s="19" customFormat="1" hidden="1" x14ac:dyDescent="0.25">
      <c r="B55" s="31">
        <v>2</v>
      </c>
      <c r="C55" s="32" t="s">
        <v>351</v>
      </c>
      <c r="D55" s="33" t="e">
        <f>+#REF!</f>
        <v>#REF!</v>
      </c>
      <c r="E55" s="33" t="e">
        <f t="shared" si="16"/>
        <v>#REF!</v>
      </c>
      <c r="F55" s="33">
        <v>1078</v>
      </c>
      <c r="G55" s="33" t="e">
        <f>+#REF!</f>
        <v>#REF!</v>
      </c>
      <c r="H55" s="70" t="e">
        <f t="shared" si="17"/>
        <v>#REF!</v>
      </c>
      <c r="I55" s="33" t="e">
        <f>+#REF!</f>
        <v>#REF!</v>
      </c>
      <c r="J55" s="33" t="e">
        <f>+#REF!</f>
        <v>#REF!</v>
      </c>
      <c r="K55" s="70" t="e">
        <f t="shared" si="18"/>
        <v>#REF!</v>
      </c>
      <c r="L55" s="33">
        <f>+КЎ!D55</f>
        <v>110</v>
      </c>
      <c r="M55" s="33">
        <f>+КЎ!G55</f>
        <v>33</v>
      </c>
      <c r="N55" s="70">
        <f t="shared" si="19"/>
        <v>0.3</v>
      </c>
      <c r="O55" s="33">
        <v>46</v>
      </c>
      <c r="P55" s="33">
        <v>1</v>
      </c>
      <c r="Q55" s="81">
        <v>292</v>
      </c>
      <c r="R55" s="1">
        <v>58</v>
      </c>
      <c r="T55" s="19">
        <v>215</v>
      </c>
      <c r="U55" s="88" t="e">
        <f t="shared" si="4"/>
        <v>#REF!</v>
      </c>
      <c r="V55" s="91" t="e">
        <f t="shared" si="5"/>
        <v>#REF!</v>
      </c>
      <c r="W55" s="19">
        <v>275</v>
      </c>
      <c r="X55" s="9" t="e">
        <f t="shared" si="7"/>
        <v>#REF!</v>
      </c>
      <c r="Y55" s="91" t="e">
        <f t="shared" si="6"/>
        <v>#REF!</v>
      </c>
    </row>
    <row r="56" spans="1:25" s="19" customFormat="1" hidden="1" x14ac:dyDescent="0.25">
      <c r="B56" s="31">
        <v>3</v>
      </c>
      <c r="C56" s="32" t="s">
        <v>281</v>
      </c>
      <c r="D56" s="33" t="e">
        <f>+#REF!</f>
        <v>#REF!</v>
      </c>
      <c r="E56" s="33" t="e">
        <f t="shared" si="16"/>
        <v>#REF!</v>
      </c>
      <c r="F56" s="33">
        <v>1124</v>
      </c>
      <c r="G56" s="33" t="e">
        <f>+#REF!</f>
        <v>#REF!</v>
      </c>
      <c r="H56" s="70" t="e">
        <f t="shared" si="17"/>
        <v>#REF!</v>
      </c>
      <c r="I56" s="33" t="e">
        <f>+#REF!</f>
        <v>#REF!</v>
      </c>
      <c r="J56" s="33" t="e">
        <f>+#REF!</f>
        <v>#REF!</v>
      </c>
      <c r="K56" s="70" t="e">
        <f t="shared" si="18"/>
        <v>#REF!</v>
      </c>
      <c r="L56" s="33">
        <f>+КЎ!D56</f>
        <v>144</v>
      </c>
      <c r="M56" s="33">
        <f>+КЎ!G56</f>
        <v>32</v>
      </c>
      <c r="N56" s="70">
        <f t="shared" si="19"/>
        <v>0.22222222222222221</v>
      </c>
      <c r="O56" s="33">
        <v>56</v>
      </c>
      <c r="P56" s="33">
        <v>24</v>
      </c>
      <c r="Q56" s="81">
        <v>303</v>
      </c>
      <c r="R56" s="1">
        <v>47</v>
      </c>
      <c r="T56" s="19">
        <v>230</v>
      </c>
      <c r="U56" s="88" t="e">
        <f t="shared" si="4"/>
        <v>#REF!</v>
      </c>
      <c r="V56" s="91" t="e">
        <f t="shared" si="5"/>
        <v>#REF!</v>
      </c>
      <c r="W56" s="19">
        <v>354</v>
      </c>
      <c r="X56" s="9" t="e">
        <f t="shared" si="7"/>
        <v>#REF!</v>
      </c>
      <c r="Y56" s="91" t="e">
        <f t="shared" si="6"/>
        <v>#REF!</v>
      </c>
    </row>
    <row r="57" spans="1:25" s="19" customFormat="1" hidden="1" x14ac:dyDescent="0.25">
      <c r="B57" s="31">
        <v>4</v>
      </c>
      <c r="C57" s="32" t="s">
        <v>282</v>
      </c>
      <c r="D57" s="33" t="e">
        <f>+#REF!</f>
        <v>#REF!</v>
      </c>
      <c r="E57" s="33" t="e">
        <f t="shared" si="16"/>
        <v>#REF!</v>
      </c>
      <c r="F57" s="33">
        <v>689</v>
      </c>
      <c r="G57" s="33" t="e">
        <f>+#REF!</f>
        <v>#REF!</v>
      </c>
      <c r="H57" s="70" t="e">
        <f t="shared" si="17"/>
        <v>#REF!</v>
      </c>
      <c r="I57" s="33" t="e">
        <f>+#REF!</f>
        <v>#REF!</v>
      </c>
      <c r="J57" s="33" t="e">
        <f>+#REF!</f>
        <v>#REF!</v>
      </c>
      <c r="K57" s="70" t="e">
        <f t="shared" si="18"/>
        <v>#REF!</v>
      </c>
      <c r="L57" s="33">
        <f>+КЎ!D57</f>
        <v>122</v>
      </c>
      <c r="M57" s="33">
        <f>+КЎ!G57</f>
        <v>26</v>
      </c>
      <c r="N57" s="70">
        <f t="shared" si="19"/>
        <v>0.21311475409836064</v>
      </c>
      <c r="O57" s="33">
        <v>40</v>
      </c>
      <c r="P57" s="33">
        <v>13</v>
      </c>
      <c r="Q57" s="81">
        <v>529</v>
      </c>
      <c r="R57" s="1">
        <v>12</v>
      </c>
      <c r="T57" s="19">
        <v>140</v>
      </c>
      <c r="U57" s="88" t="e">
        <f t="shared" si="4"/>
        <v>#REF!</v>
      </c>
      <c r="V57" s="91" t="e">
        <f t="shared" si="5"/>
        <v>#REF!</v>
      </c>
      <c r="W57" s="19">
        <v>328</v>
      </c>
      <c r="X57" s="9" t="e">
        <f t="shared" si="7"/>
        <v>#REF!</v>
      </c>
      <c r="Y57" s="91" t="e">
        <f t="shared" si="6"/>
        <v>#REF!</v>
      </c>
    </row>
    <row r="58" spans="1:25" s="19" customFormat="1" hidden="1" x14ac:dyDescent="0.25">
      <c r="B58" s="31">
        <v>5</v>
      </c>
      <c r="C58" s="32" t="s">
        <v>65</v>
      </c>
      <c r="D58" s="33" t="e">
        <f>+#REF!</f>
        <v>#REF!</v>
      </c>
      <c r="E58" s="33" t="e">
        <f t="shared" si="16"/>
        <v>#REF!</v>
      </c>
      <c r="F58" s="33">
        <v>1217</v>
      </c>
      <c r="G58" s="33" t="e">
        <f>+#REF!</f>
        <v>#REF!</v>
      </c>
      <c r="H58" s="70" t="e">
        <f t="shared" si="17"/>
        <v>#REF!</v>
      </c>
      <c r="I58" s="33" t="e">
        <f>+#REF!</f>
        <v>#REF!</v>
      </c>
      <c r="J58" s="33" t="e">
        <f>+#REF!</f>
        <v>#REF!</v>
      </c>
      <c r="K58" s="70" t="e">
        <f t="shared" si="18"/>
        <v>#REF!</v>
      </c>
      <c r="L58" s="33">
        <f>+КЎ!D58</f>
        <v>140</v>
      </c>
      <c r="M58" s="33">
        <f>+КЎ!G58</f>
        <v>39</v>
      </c>
      <c r="N58" s="70">
        <f t="shared" si="19"/>
        <v>0.27857142857142858</v>
      </c>
      <c r="O58" s="33">
        <v>95</v>
      </c>
      <c r="P58" s="33">
        <v>56</v>
      </c>
      <c r="Q58" s="81">
        <v>367</v>
      </c>
      <c r="R58" s="1">
        <v>15</v>
      </c>
      <c r="T58" s="19">
        <v>245</v>
      </c>
      <c r="U58" s="88" t="e">
        <f t="shared" si="4"/>
        <v>#REF!</v>
      </c>
      <c r="V58" s="91" t="e">
        <f t="shared" si="5"/>
        <v>#REF!</v>
      </c>
      <c r="W58" s="19">
        <v>396</v>
      </c>
      <c r="X58" s="9" t="e">
        <f t="shared" si="7"/>
        <v>#REF!</v>
      </c>
      <c r="Y58" s="91" t="e">
        <f t="shared" si="6"/>
        <v>#REF!</v>
      </c>
    </row>
    <row r="59" spans="1:25" s="19" customFormat="1" hidden="1" x14ac:dyDescent="0.25">
      <c r="B59" s="31">
        <v>6</v>
      </c>
      <c r="C59" s="32" t="s">
        <v>283</v>
      </c>
      <c r="D59" s="33" t="e">
        <f>+#REF!</f>
        <v>#REF!</v>
      </c>
      <c r="E59" s="33" t="e">
        <f t="shared" si="16"/>
        <v>#REF!</v>
      </c>
      <c r="F59" s="33">
        <v>678</v>
      </c>
      <c r="G59" s="33" t="e">
        <f>+#REF!</f>
        <v>#REF!</v>
      </c>
      <c r="H59" s="70" t="e">
        <f t="shared" si="17"/>
        <v>#REF!</v>
      </c>
      <c r="I59" s="33" t="e">
        <f>+#REF!</f>
        <v>#REF!</v>
      </c>
      <c r="J59" s="33" t="e">
        <f>+#REF!</f>
        <v>#REF!</v>
      </c>
      <c r="K59" s="70" t="e">
        <f t="shared" si="18"/>
        <v>#REF!</v>
      </c>
      <c r="L59" s="33">
        <f>+КЎ!D59</f>
        <v>110</v>
      </c>
      <c r="M59" s="33">
        <f>+КЎ!G59</f>
        <v>22</v>
      </c>
      <c r="N59" s="70">
        <f t="shared" si="19"/>
        <v>0.2</v>
      </c>
      <c r="O59" s="33">
        <v>38</v>
      </c>
      <c r="P59" s="33">
        <v>16</v>
      </c>
      <c r="Q59" s="81">
        <v>129</v>
      </c>
      <c r="R59" s="1">
        <v>13</v>
      </c>
      <c r="T59" s="19">
        <v>135</v>
      </c>
      <c r="U59" s="88" t="e">
        <f t="shared" si="4"/>
        <v>#REF!</v>
      </c>
      <c r="V59" s="91" t="e">
        <f t="shared" si="5"/>
        <v>#REF!</v>
      </c>
      <c r="W59" s="19">
        <v>213</v>
      </c>
      <c r="X59" s="9" t="e">
        <f t="shared" si="7"/>
        <v>#REF!</v>
      </c>
      <c r="Y59" s="91" t="e">
        <f t="shared" si="6"/>
        <v>#REF!</v>
      </c>
    </row>
    <row r="60" spans="1:25" s="19" customFormat="1" hidden="1" x14ac:dyDescent="0.25">
      <c r="B60" s="31">
        <v>7</v>
      </c>
      <c r="C60" s="32" t="s">
        <v>284</v>
      </c>
      <c r="D60" s="33" t="e">
        <f>+#REF!</f>
        <v>#REF!</v>
      </c>
      <c r="E60" s="33" t="e">
        <f t="shared" si="16"/>
        <v>#REF!</v>
      </c>
      <c r="F60" s="33">
        <v>740</v>
      </c>
      <c r="G60" s="33" t="e">
        <f>+#REF!</f>
        <v>#REF!</v>
      </c>
      <c r="H60" s="70" t="e">
        <f t="shared" si="17"/>
        <v>#REF!</v>
      </c>
      <c r="I60" s="33" t="e">
        <f>+#REF!</f>
        <v>#REF!</v>
      </c>
      <c r="J60" s="33" t="e">
        <f>+#REF!</f>
        <v>#REF!</v>
      </c>
      <c r="K60" s="70" t="e">
        <f t="shared" si="18"/>
        <v>#REF!</v>
      </c>
      <c r="L60" s="33">
        <f>+КЎ!D60</f>
        <v>110</v>
      </c>
      <c r="M60" s="33">
        <f>+КЎ!G60</f>
        <v>37</v>
      </c>
      <c r="N60" s="70">
        <f t="shared" si="19"/>
        <v>0.33636363636363636</v>
      </c>
      <c r="O60" s="33">
        <v>65</v>
      </c>
      <c r="P60" s="33">
        <v>24</v>
      </c>
      <c r="Q60" s="81">
        <v>318</v>
      </c>
      <c r="R60" s="1">
        <v>37</v>
      </c>
      <c r="T60" s="19">
        <v>148</v>
      </c>
      <c r="U60" s="88" t="e">
        <f t="shared" si="4"/>
        <v>#REF!</v>
      </c>
      <c r="V60" s="91" t="e">
        <f t="shared" si="5"/>
        <v>#REF!</v>
      </c>
      <c r="W60" s="19">
        <v>187</v>
      </c>
      <c r="X60" s="9" t="e">
        <f t="shared" si="7"/>
        <v>#REF!</v>
      </c>
      <c r="Y60" s="91" t="e">
        <f t="shared" si="6"/>
        <v>#REF!</v>
      </c>
    </row>
    <row r="61" spans="1:25" s="19" customFormat="1" hidden="1" x14ac:dyDescent="0.25">
      <c r="B61" s="31">
        <v>8</v>
      </c>
      <c r="C61" s="32" t="s">
        <v>285</v>
      </c>
      <c r="D61" s="33" t="e">
        <f>+#REF!</f>
        <v>#REF!</v>
      </c>
      <c r="E61" s="33" t="e">
        <f t="shared" si="16"/>
        <v>#REF!</v>
      </c>
      <c r="F61" s="33">
        <v>1184</v>
      </c>
      <c r="G61" s="33" t="e">
        <f>+#REF!</f>
        <v>#REF!</v>
      </c>
      <c r="H61" s="70" t="e">
        <f t="shared" si="17"/>
        <v>#REF!</v>
      </c>
      <c r="I61" s="33" t="e">
        <f>+#REF!</f>
        <v>#REF!</v>
      </c>
      <c r="J61" s="33" t="e">
        <f>+#REF!</f>
        <v>#REF!</v>
      </c>
      <c r="K61" s="70" t="e">
        <f t="shared" si="18"/>
        <v>#REF!</v>
      </c>
      <c r="L61" s="33">
        <f>+КЎ!D61</f>
        <v>130</v>
      </c>
      <c r="M61" s="33">
        <f>+КЎ!G61</f>
        <v>67</v>
      </c>
      <c r="N61" s="70">
        <f t="shared" si="19"/>
        <v>0.51538461538461533</v>
      </c>
      <c r="O61" s="33">
        <v>89</v>
      </c>
      <c r="P61" s="33">
        <v>21</v>
      </c>
      <c r="Q61" s="81">
        <v>329</v>
      </c>
      <c r="R61" s="1">
        <v>5</v>
      </c>
      <c r="T61" s="19">
        <v>240</v>
      </c>
      <c r="U61" s="88" t="e">
        <f t="shared" si="4"/>
        <v>#REF!</v>
      </c>
      <c r="V61" s="91" t="e">
        <f t="shared" si="5"/>
        <v>#REF!</v>
      </c>
      <c r="W61" s="19">
        <v>367</v>
      </c>
      <c r="X61" s="9" t="e">
        <f t="shared" si="7"/>
        <v>#REF!</v>
      </c>
      <c r="Y61" s="91" t="e">
        <f t="shared" si="6"/>
        <v>#REF!</v>
      </c>
    </row>
    <row r="62" spans="1:25" s="19" customFormat="1" hidden="1" x14ac:dyDescent="0.25">
      <c r="B62" s="31">
        <v>9</v>
      </c>
      <c r="C62" s="32" t="s">
        <v>256</v>
      </c>
      <c r="D62" s="33" t="e">
        <f>+#REF!</f>
        <v>#REF!</v>
      </c>
      <c r="E62" s="33" t="e">
        <f t="shared" si="16"/>
        <v>#REF!</v>
      </c>
      <c r="F62" s="33">
        <v>745</v>
      </c>
      <c r="G62" s="33" t="e">
        <f>+#REF!</f>
        <v>#REF!</v>
      </c>
      <c r="H62" s="70" t="e">
        <f t="shared" si="17"/>
        <v>#REF!</v>
      </c>
      <c r="I62" s="33" t="e">
        <f>+#REF!</f>
        <v>#REF!</v>
      </c>
      <c r="J62" s="33" t="e">
        <f>+#REF!</f>
        <v>#REF!</v>
      </c>
      <c r="K62" s="70" t="e">
        <f t="shared" si="18"/>
        <v>#REF!</v>
      </c>
      <c r="L62" s="33">
        <f>+КЎ!D62</f>
        <v>120</v>
      </c>
      <c r="M62" s="33">
        <f>+КЎ!G62</f>
        <v>47</v>
      </c>
      <c r="N62" s="70">
        <f t="shared" si="19"/>
        <v>0.39166666666666666</v>
      </c>
      <c r="O62" s="33">
        <v>64</v>
      </c>
      <c r="P62" s="33">
        <v>14</v>
      </c>
      <c r="Q62" s="81">
        <v>247</v>
      </c>
      <c r="R62" s="1">
        <v>20</v>
      </c>
      <c r="T62" s="19">
        <v>150</v>
      </c>
      <c r="U62" s="88" t="e">
        <f t="shared" si="4"/>
        <v>#REF!</v>
      </c>
      <c r="V62" s="91" t="e">
        <f t="shared" si="5"/>
        <v>#REF!</v>
      </c>
      <c r="W62" s="19">
        <v>360</v>
      </c>
      <c r="X62" s="9" t="e">
        <f t="shared" si="7"/>
        <v>#REF!</v>
      </c>
      <c r="Y62" s="91" t="e">
        <f t="shared" si="6"/>
        <v>#REF!</v>
      </c>
    </row>
    <row r="63" spans="1:25" s="19" customFormat="1" hidden="1" x14ac:dyDescent="0.25">
      <c r="B63" s="31">
        <v>10</v>
      </c>
      <c r="C63" s="32" t="s">
        <v>286</v>
      </c>
      <c r="D63" s="33" t="e">
        <f>+#REF!</f>
        <v>#REF!</v>
      </c>
      <c r="E63" s="33" t="e">
        <f t="shared" si="16"/>
        <v>#REF!</v>
      </c>
      <c r="F63" s="33">
        <v>840</v>
      </c>
      <c r="G63" s="33" t="e">
        <f>+#REF!</f>
        <v>#REF!</v>
      </c>
      <c r="H63" s="70" t="e">
        <f t="shared" si="17"/>
        <v>#REF!</v>
      </c>
      <c r="I63" s="33" t="e">
        <f>+#REF!</f>
        <v>#REF!</v>
      </c>
      <c r="J63" s="33" t="e">
        <f>+#REF!</f>
        <v>#REF!</v>
      </c>
      <c r="K63" s="70" t="e">
        <f t="shared" si="18"/>
        <v>#REF!</v>
      </c>
      <c r="L63" s="33">
        <f>+КЎ!D63</f>
        <v>112</v>
      </c>
      <c r="M63" s="33">
        <f>+КЎ!G63</f>
        <v>31</v>
      </c>
      <c r="N63" s="70">
        <f t="shared" si="19"/>
        <v>0.2767857142857143</v>
      </c>
      <c r="O63" s="33">
        <v>46</v>
      </c>
      <c r="P63" s="33">
        <v>15</v>
      </c>
      <c r="Q63" s="81">
        <v>249</v>
      </c>
      <c r="R63" s="1">
        <v>8</v>
      </c>
      <c r="T63" s="19">
        <v>170</v>
      </c>
      <c r="U63" s="88" t="e">
        <f t="shared" si="4"/>
        <v>#REF!</v>
      </c>
      <c r="V63" s="91" t="e">
        <f t="shared" si="5"/>
        <v>#REF!</v>
      </c>
      <c r="W63" s="19">
        <v>324</v>
      </c>
      <c r="X63" s="9" t="e">
        <f t="shared" si="7"/>
        <v>#REF!</v>
      </c>
      <c r="Y63" s="91" t="e">
        <f t="shared" si="6"/>
        <v>#REF!</v>
      </c>
    </row>
    <row r="64" spans="1:25" s="19" customFormat="1" hidden="1" x14ac:dyDescent="0.25">
      <c r="B64" s="31">
        <v>11</v>
      </c>
      <c r="C64" s="32" t="s">
        <v>287</v>
      </c>
      <c r="D64" s="33" t="e">
        <f>+#REF!</f>
        <v>#REF!</v>
      </c>
      <c r="E64" s="33" t="e">
        <f t="shared" si="16"/>
        <v>#REF!</v>
      </c>
      <c r="F64" s="33">
        <v>960</v>
      </c>
      <c r="G64" s="33" t="e">
        <f>+#REF!</f>
        <v>#REF!</v>
      </c>
      <c r="H64" s="70" t="e">
        <f t="shared" si="17"/>
        <v>#REF!</v>
      </c>
      <c r="I64" s="33" t="e">
        <f>+#REF!</f>
        <v>#REF!</v>
      </c>
      <c r="J64" s="33" t="e">
        <f>+#REF!</f>
        <v>#REF!</v>
      </c>
      <c r="K64" s="70" t="e">
        <f t="shared" si="18"/>
        <v>#REF!</v>
      </c>
      <c r="L64" s="33">
        <f>+КЎ!D64</f>
        <v>112</v>
      </c>
      <c r="M64" s="33">
        <f>+КЎ!G64</f>
        <v>26</v>
      </c>
      <c r="N64" s="70">
        <f t="shared" si="19"/>
        <v>0.23214285714285715</v>
      </c>
      <c r="O64" s="33">
        <v>72</v>
      </c>
      <c r="P64" s="33">
        <v>24</v>
      </c>
      <c r="Q64" s="81">
        <v>1043</v>
      </c>
      <c r="R64" s="1">
        <v>19</v>
      </c>
      <c r="T64" s="19">
        <v>200</v>
      </c>
      <c r="U64" s="88" t="e">
        <f t="shared" si="4"/>
        <v>#REF!</v>
      </c>
      <c r="V64" s="91" t="e">
        <f t="shared" si="5"/>
        <v>#REF!</v>
      </c>
      <c r="W64" s="19">
        <v>403</v>
      </c>
      <c r="X64" s="9" t="e">
        <f t="shared" si="7"/>
        <v>#REF!</v>
      </c>
      <c r="Y64" s="91" t="e">
        <f t="shared" si="6"/>
        <v>#REF!</v>
      </c>
    </row>
    <row r="65" spans="1:256" s="19" customFormat="1" hidden="1" x14ac:dyDescent="0.25">
      <c r="B65" s="31">
        <v>12</v>
      </c>
      <c r="C65" s="32" t="s">
        <v>288</v>
      </c>
      <c r="D65" s="33" t="e">
        <f>+#REF!</f>
        <v>#REF!</v>
      </c>
      <c r="E65" s="33" t="e">
        <f t="shared" si="16"/>
        <v>#REF!</v>
      </c>
      <c r="F65" s="33">
        <v>454</v>
      </c>
      <c r="G65" s="33" t="e">
        <f>+#REF!</f>
        <v>#REF!</v>
      </c>
      <c r="H65" s="70" t="e">
        <f t="shared" si="17"/>
        <v>#REF!</v>
      </c>
      <c r="I65" s="33" t="e">
        <f>+#REF!</f>
        <v>#REF!</v>
      </c>
      <c r="J65" s="33" t="e">
        <f>+#REF!</f>
        <v>#REF!</v>
      </c>
      <c r="K65" s="70" t="e">
        <f t="shared" si="18"/>
        <v>#REF!</v>
      </c>
      <c r="L65" s="33">
        <f>+КЎ!D65</f>
        <v>70</v>
      </c>
      <c r="M65" s="33">
        <f>+КЎ!G65</f>
        <v>24</v>
      </c>
      <c r="N65" s="70">
        <f t="shared" si="19"/>
        <v>0.34285714285714286</v>
      </c>
      <c r="O65" s="33">
        <v>62</v>
      </c>
      <c r="P65" s="33">
        <v>20</v>
      </c>
      <c r="Q65" s="81">
        <v>268</v>
      </c>
      <c r="R65" s="1">
        <v>13</v>
      </c>
      <c r="T65" s="19">
        <v>90</v>
      </c>
      <c r="U65" s="88" t="e">
        <f t="shared" si="4"/>
        <v>#REF!</v>
      </c>
      <c r="V65" s="91" t="e">
        <f t="shared" si="5"/>
        <v>#REF!</v>
      </c>
      <c r="W65" s="19">
        <v>187</v>
      </c>
      <c r="X65" s="9" t="e">
        <f t="shared" si="7"/>
        <v>#REF!</v>
      </c>
      <c r="Y65" s="91" t="e">
        <f t="shared" si="6"/>
        <v>#REF!</v>
      </c>
    </row>
    <row r="66" spans="1:256" s="19" customFormat="1" hidden="1" x14ac:dyDescent="0.25">
      <c r="B66" s="31">
        <v>13</v>
      </c>
      <c r="C66" s="32" t="s">
        <v>257</v>
      </c>
      <c r="D66" s="33" t="e">
        <f>+#REF!</f>
        <v>#REF!</v>
      </c>
      <c r="E66" s="33" t="e">
        <f t="shared" si="16"/>
        <v>#REF!</v>
      </c>
      <c r="F66" s="33">
        <v>1450</v>
      </c>
      <c r="G66" s="33" t="e">
        <f>+#REF!</f>
        <v>#REF!</v>
      </c>
      <c r="H66" s="70" t="e">
        <f t="shared" si="17"/>
        <v>#REF!</v>
      </c>
      <c r="I66" s="33" t="e">
        <f>+#REF!</f>
        <v>#REF!</v>
      </c>
      <c r="J66" s="33" t="e">
        <f>+#REF!</f>
        <v>#REF!</v>
      </c>
      <c r="K66" s="70" t="e">
        <f t="shared" si="18"/>
        <v>#REF!</v>
      </c>
      <c r="L66" s="33">
        <f>+КЎ!D66</f>
        <v>165</v>
      </c>
      <c r="M66" s="33">
        <f>+КЎ!G66</f>
        <v>60</v>
      </c>
      <c r="N66" s="70">
        <f t="shared" si="19"/>
        <v>0.36363636363636365</v>
      </c>
      <c r="O66" s="33">
        <v>107</v>
      </c>
      <c r="P66" s="33">
        <v>48</v>
      </c>
      <c r="Q66" s="81">
        <v>205</v>
      </c>
      <c r="R66" s="1">
        <v>27</v>
      </c>
      <c r="T66" s="19">
        <v>290</v>
      </c>
      <c r="U66" s="88" t="e">
        <f t="shared" si="4"/>
        <v>#REF!</v>
      </c>
      <c r="V66" s="91" t="e">
        <f t="shared" si="5"/>
        <v>#REF!</v>
      </c>
      <c r="W66" s="19">
        <v>396</v>
      </c>
      <c r="X66" s="9" t="e">
        <f t="shared" si="7"/>
        <v>#REF!</v>
      </c>
      <c r="Y66" s="91" t="e">
        <f t="shared" si="6"/>
        <v>#REF!</v>
      </c>
    </row>
    <row r="67" spans="1:256" s="14" customFormat="1" ht="60" hidden="1" customHeight="1" x14ac:dyDescent="0.25">
      <c r="A67" s="10">
        <v>1</v>
      </c>
      <c r="B67" s="11">
        <v>4</v>
      </c>
      <c r="C67" s="4" t="s">
        <v>352</v>
      </c>
      <c r="D67" s="18" t="e">
        <f>SUM(D54:D66)</f>
        <v>#REF!</v>
      </c>
      <c r="E67" s="18" t="e">
        <f>SUM(E54:E66)</f>
        <v>#REF!</v>
      </c>
      <c r="F67" s="18">
        <f>SUM(F54:F66)</f>
        <v>11701</v>
      </c>
      <c r="G67" s="18" t="e">
        <f>SUM(G54:G66)</f>
        <v>#REF!</v>
      </c>
      <c r="H67" s="13" t="e">
        <f>+G67/F67</f>
        <v>#REF!</v>
      </c>
      <c r="I67" s="18" t="e">
        <f>SUM(I54:I66)</f>
        <v>#REF!</v>
      </c>
      <c r="J67" s="18" t="e">
        <f>SUM(J54:J66)</f>
        <v>#REF!</v>
      </c>
      <c r="K67" s="13" t="e">
        <f>+J67/I67</f>
        <v>#REF!</v>
      </c>
      <c r="L67" s="18">
        <f>SUM(L54:L66)</f>
        <v>1525</v>
      </c>
      <c r="M67" s="18">
        <f>SUM(M54:M66)</f>
        <v>466</v>
      </c>
      <c r="N67" s="13">
        <f>+M67/L67</f>
        <v>0.30557377049180329</v>
      </c>
      <c r="O67" s="18">
        <v>839</v>
      </c>
      <c r="P67" s="18">
        <v>313</v>
      </c>
      <c r="Q67" s="18">
        <v>4640</v>
      </c>
      <c r="R67" s="18">
        <f>SUM(R54:R66)</f>
        <v>303</v>
      </c>
      <c r="T67" s="14">
        <v>2363</v>
      </c>
      <c r="U67" s="88" t="e">
        <f t="shared" si="4"/>
        <v>#REF!</v>
      </c>
      <c r="V67" s="91" t="e">
        <f t="shared" si="5"/>
        <v>#REF!</v>
      </c>
      <c r="W67" s="14">
        <v>4016</v>
      </c>
      <c r="X67" s="9" t="e">
        <f t="shared" si="7"/>
        <v>#REF!</v>
      </c>
      <c r="Y67" s="91" t="e">
        <f t="shared" si="6"/>
        <v>#REF!</v>
      </c>
    </row>
    <row r="68" spans="1:256" s="19" customFormat="1" ht="36.75" customHeight="1" x14ac:dyDescent="0.25">
      <c r="A68" s="19">
        <v>2</v>
      </c>
      <c r="B68" s="31">
        <v>1</v>
      </c>
      <c r="C68" s="42" t="s">
        <v>75</v>
      </c>
      <c r="D68" s="45" t="e">
        <f>+#REF!</f>
        <v>#REF!</v>
      </c>
      <c r="E68" s="45" t="e">
        <f t="shared" ref="E68:E82" si="20">+G68+J68</f>
        <v>#REF!</v>
      </c>
      <c r="F68" s="45">
        <v>2256</v>
      </c>
      <c r="G68" s="45" t="e">
        <f>+#REF!</f>
        <v>#REF!</v>
      </c>
      <c r="H68" s="105" t="e">
        <f t="shared" ref="H68:H82" si="21">+G68/F68</f>
        <v>#REF!</v>
      </c>
      <c r="I68" s="45" t="e">
        <f>+#REF!</f>
        <v>#REF!</v>
      </c>
      <c r="J68" s="45" t="e">
        <f>+#REF!</f>
        <v>#REF!</v>
      </c>
      <c r="K68" s="105" t="e">
        <f t="shared" ref="K68:K82" si="22">+J68/I68</f>
        <v>#REF!</v>
      </c>
      <c r="L68" s="45">
        <f>+КЎ!D68</f>
        <v>338</v>
      </c>
      <c r="M68" s="45">
        <f>+КЎ!G68</f>
        <v>53</v>
      </c>
      <c r="N68" s="105">
        <f t="shared" ref="N68:N82" si="23">+M68/L68</f>
        <v>0.15680473372781065</v>
      </c>
      <c r="O68" s="45">
        <v>64</v>
      </c>
      <c r="P68" s="106">
        <v>6</v>
      </c>
      <c r="Q68" s="106">
        <v>300</v>
      </c>
      <c r="R68" s="85">
        <v>299</v>
      </c>
      <c r="T68" s="19">
        <v>541</v>
      </c>
      <c r="U68" s="88" t="e">
        <f t="shared" si="4"/>
        <v>#REF!</v>
      </c>
      <c r="V68" s="91" t="e">
        <f t="shared" si="5"/>
        <v>#REF!</v>
      </c>
      <c r="W68" s="19">
        <v>527</v>
      </c>
      <c r="X68" s="9" t="e">
        <f t="shared" si="7"/>
        <v>#REF!</v>
      </c>
      <c r="Y68" s="91" t="e">
        <f t="shared" si="6"/>
        <v>#REF!</v>
      </c>
    </row>
    <row r="69" spans="1:256" s="19" customFormat="1" ht="36.75" customHeight="1" x14ac:dyDescent="0.25">
      <c r="A69" s="19">
        <v>2</v>
      </c>
      <c r="B69" s="31">
        <v>2</v>
      </c>
      <c r="C69" s="42" t="s">
        <v>76</v>
      </c>
      <c r="D69" s="45" t="e">
        <f>+#REF!</f>
        <v>#REF!</v>
      </c>
      <c r="E69" s="45" t="e">
        <f t="shared" si="20"/>
        <v>#REF!</v>
      </c>
      <c r="F69" s="45">
        <v>1433</v>
      </c>
      <c r="G69" s="45" t="e">
        <f>+#REF!</f>
        <v>#REF!</v>
      </c>
      <c r="H69" s="105" t="e">
        <f t="shared" si="21"/>
        <v>#REF!</v>
      </c>
      <c r="I69" s="45" t="e">
        <f>+#REF!</f>
        <v>#REF!</v>
      </c>
      <c r="J69" s="45" t="e">
        <f>+#REF!</f>
        <v>#REF!</v>
      </c>
      <c r="K69" s="105" t="e">
        <f t="shared" si="22"/>
        <v>#REF!</v>
      </c>
      <c r="L69" s="45">
        <f>+КЎ!D69</f>
        <v>181</v>
      </c>
      <c r="M69" s="45">
        <f>+КЎ!G69</f>
        <v>30</v>
      </c>
      <c r="N69" s="105">
        <f t="shared" si="23"/>
        <v>0.16574585635359115</v>
      </c>
      <c r="O69" s="45">
        <v>68</v>
      </c>
      <c r="P69" s="106">
        <v>23</v>
      </c>
      <c r="Q69" s="106">
        <v>606</v>
      </c>
      <c r="R69" s="85">
        <v>606</v>
      </c>
      <c r="T69" s="19">
        <v>274</v>
      </c>
      <c r="U69" s="88" t="e">
        <f t="shared" si="4"/>
        <v>#REF!</v>
      </c>
      <c r="V69" s="91" t="e">
        <f t="shared" si="5"/>
        <v>#REF!</v>
      </c>
      <c r="W69" s="19">
        <v>367</v>
      </c>
      <c r="X69" s="9" t="e">
        <f t="shared" si="7"/>
        <v>#REF!</v>
      </c>
      <c r="Y69" s="91" t="e">
        <f t="shared" si="6"/>
        <v>#REF!</v>
      </c>
    </row>
    <row r="70" spans="1:256" s="19" customFormat="1" ht="36.75" customHeight="1" x14ac:dyDescent="0.25">
      <c r="A70" s="110">
        <v>2</v>
      </c>
      <c r="B70" s="31">
        <v>3</v>
      </c>
      <c r="C70" s="32" t="s">
        <v>77</v>
      </c>
      <c r="D70" s="33" t="e">
        <f>+#REF!</f>
        <v>#REF!</v>
      </c>
      <c r="E70" s="33" t="e">
        <f t="shared" si="20"/>
        <v>#REF!</v>
      </c>
      <c r="F70" s="33">
        <v>1179</v>
      </c>
      <c r="G70" s="33" t="e">
        <f>+#REF!</f>
        <v>#REF!</v>
      </c>
      <c r="H70" s="70" t="e">
        <f t="shared" si="21"/>
        <v>#REF!</v>
      </c>
      <c r="I70" s="33" t="e">
        <f>+#REF!</f>
        <v>#REF!</v>
      </c>
      <c r="J70" s="33" t="e">
        <f>+#REF!</f>
        <v>#REF!</v>
      </c>
      <c r="K70" s="70" t="e">
        <f t="shared" si="22"/>
        <v>#REF!</v>
      </c>
      <c r="L70" s="33">
        <f>+КЎ!D70</f>
        <v>222</v>
      </c>
      <c r="M70" s="33">
        <f>+КЎ!G70</f>
        <v>20</v>
      </c>
      <c r="N70" s="70">
        <f t="shared" si="23"/>
        <v>9.0090090090090086E-2</v>
      </c>
      <c r="O70" s="33">
        <v>50</v>
      </c>
      <c r="P70" s="85">
        <v>14</v>
      </c>
      <c r="Q70" s="85">
        <v>224</v>
      </c>
      <c r="R70" s="85">
        <v>224</v>
      </c>
      <c r="S70" s="110"/>
      <c r="T70" s="110">
        <v>257</v>
      </c>
      <c r="U70" s="111" t="e">
        <f t="shared" si="4"/>
        <v>#REF!</v>
      </c>
      <c r="V70" s="112" t="e">
        <f t="shared" si="5"/>
        <v>#REF!</v>
      </c>
      <c r="W70" s="110">
        <v>346</v>
      </c>
      <c r="X70" s="92" t="e">
        <f t="shared" si="7"/>
        <v>#REF!</v>
      </c>
      <c r="Y70" s="112" t="e">
        <f t="shared" si="6"/>
        <v>#REF!</v>
      </c>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c r="EO70" s="110"/>
      <c r="EP70" s="110"/>
      <c r="EQ70" s="110"/>
      <c r="ER70" s="110"/>
      <c r="ES70" s="110"/>
      <c r="ET70" s="110"/>
      <c r="EU70" s="110"/>
      <c r="EV70" s="110"/>
      <c r="EW70" s="110"/>
      <c r="EX70" s="110"/>
      <c r="EY70" s="110"/>
      <c r="EZ70" s="110"/>
      <c r="FA70" s="110"/>
      <c r="FB70" s="110"/>
      <c r="FC70" s="110"/>
      <c r="FD70" s="110"/>
      <c r="FE70" s="110"/>
      <c r="FF70" s="110"/>
      <c r="FG70" s="110"/>
      <c r="FH70" s="110"/>
      <c r="FI70" s="110"/>
      <c r="FJ70" s="110"/>
      <c r="FK70" s="110"/>
      <c r="FL70" s="110"/>
      <c r="FM70" s="110"/>
      <c r="FN70" s="110"/>
      <c r="FO70" s="110"/>
      <c r="FP70" s="110"/>
      <c r="FQ70" s="110"/>
      <c r="FR70" s="110"/>
      <c r="FS70" s="110"/>
      <c r="FT70" s="110"/>
      <c r="FU70" s="110"/>
      <c r="FV70" s="110"/>
      <c r="FW70" s="110"/>
      <c r="FX70" s="110"/>
      <c r="FY70" s="110"/>
      <c r="FZ70" s="110"/>
      <c r="GA70" s="110"/>
      <c r="GB70" s="110"/>
      <c r="GC70" s="110"/>
      <c r="GD70" s="110"/>
      <c r="GE70" s="110"/>
      <c r="GF70" s="110"/>
      <c r="GG70" s="110"/>
      <c r="GH70" s="110"/>
      <c r="GI70" s="110"/>
      <c r="GJ70" s="110"/>
      <c r="GK70" s="110"/>
      <c r="GL70" s="110"/>
      <c r="GM70" s="110"/>
      <c r="GN70" s="110"/>
      <c r="GO70" s="110"/>
      <c r="GP70" s="110"/>
      <c r="GQ70" s="110"/>
      <c r="GR70" s="110"/>
      <c r="GS70" s="110"/>
      <c r="GT70" s="110"/>
      <c r="GU70" s="110"/>
      <c r="GW70" s="110"/>
      <c r="GX70" s="110"/>
      <c r="GY70" s="110"/>
      <c r="GZ70" s="110"/>
      <c r="HA70" s="110"/>
      <c r="HB70" s="110"/>
      <c r="HC70" s="110"/>
      <c r="HD70" s="110"/>
      <c r="HE70" s="110"/>
      <c r="HF70" s="110"/>
      <c r="HG70" s="110"/>
      <c r="HH70" s="110"/>
      <c r="HI70" s="110"/>
      <c r="HJ70" s="110"/>
      <c r="HK70" s="110"/>
      <c r="HL70" s="110"/>
      <c r="HM70" s="110"/>
      <c r="HN70" s="110"/>
      <c r="HO70" s="110"/>
      <c r="HP70" s="110"/>
      <c r="HQ70" s="110"/>
      <c r="HR70" s="110"/>
      <c r="HS70" s="110"/>
      <c r="HT70" s="110"/>
      <c r="HU70" s="110"/>
      <c r="HV70" s="110"/>
      <c r="HW70" s="110"/>
      <c r="HX70" s="110"/>
      <c r="HY70" s="110"/>
      <c r="HZ70" s="110"/>
      <c r="IA70" s="110"/>
      <c r="IB70" s="110"/>
      <c r="IC70" s="110"/>
      <c r="ID70" s="110"/>
      <c r="IE70" s="110"/>
      <c r="IF70" s="110"/>
      <c r="IG70" s="110"/>
      <c r="IH70" s="110"/>
      <c r="II70" s="110"/>
      <c r="IJ70" s="110"/>
      <c r="IK70" s="110"/>
      <c r="IL70" s="110"/>
      <c r="IM70" s="110"/>
      <c r="IN70" s="110"/>
      <c r="IO70" s="110"/>
      <c r="IP70" s="110"/>
      <c r="IQ70" s="110"/>
      <c r="IR70" s="110"/>
      <c r="IS70" s="110"/>
      <c r="IT70" s="110"/>
      <c r="IU70" s="110"/>
      <c r="IV70" s="110"/>
    </row>
    <row r="71" spans="1:256" s="19" customFormat="1" ht="36.75" customHeight="1" x14ac:dyDescent="0.25">
      <c r="A71" s="19">
        <v>2</v>
      </c>
      <c r="B71" s="31">
        <v>4</v>
      </c>
      <c r="C71" s="42" t="s">
        <v>78</v>
      </c>
      <c r="D71" s="45" t="e">
        <f>+#REF!</f>
        <v>#REF!</v>
      </c>
      <c r="E71" s="45" t="e">
        <f t="shared" si="20"/>
        <v>#REF!</v>
      </c>
      <c r="F71" s="45">
        <v>1118</v>
      </c>
      <c r="G71" s="45" t="e">
        <f>+#REF!</f>
        <v>#REF!</v>
      </c>
      <c r="H71" s="105" t="e">
        <f t="shared" si="21"/>
        <v>#REF!</v>
      </c>
      <c r="I71" s="45" t="e">
        <f>+#REF!</f>
        <v>#REF!</v>
      </c>
      <c r="J71" s="45" t="e">
        <f>+#REF!</f>
        <v>#REF!</v>
      </c>
      <c r="K71" s="105" t="e">
        <f t="shared" si="22"/>
        <v>#REF!</v>
      </c>
      <c r="L71" s="45">
        <f>+КЎ!D71</f>
        <v>182</v>
      </c>
      <c r="M71" s="45">
        <f>+КЎ!G71</f>
        <v>19</v>
      </c>
      <c r="N71" s="105">
        <f t="shared" si="23"/>
        <v>0.1043956043956044</v>
      </c>
      <c r="O71" s="45">
        <v>53</v>
      </c>
      <c r="P71" s="106">
        <v>12</v>
      </c>
      <c r="Q71" s="106">
        <v>312</v>
      </c>
      <c r="R71" s="85">
        <v>312</v>
      </c>
      <c r="T71" s="19">
        <v>280</v>
      </c>
      <c r="U71" s="88" t="e">
        <f t="shared" ref="U71:U134" si="24">+G71</f>
        <v>#REF!</v>
      </c>
      <c r="V71" s="91" t="e">
        <f t="shared" ref="V71:V134" si="25">+U71/T71*100</f>
        <v>#REF!</v>
      </c>
      <c r="W71" s="19">
        <v>444</v>
      </c>
      <c r="X71" s="9" t="e">
        <f t="shared" si="7"/>
        <v>#REF!</v>
      </c>
      <c r="Y71" s="91" t="e">
        <f t="shared" ref="Y71:Y134" si="26">+X71/W71*100</f>
        <v>#REF!</v>
      </c>
    </row>
    <row r="72" spans="1:256" s="19" customFormat="1" ht="36.75" customHeight="1" x14ac:dyDescent="0.25">
      <c r="A72" s="19">
        <v>2</v>
      </c>
      <c r="B72" s="31">
        <v>5</v>
      </c>
      <c r="C72" s="42" t="s">
        <v>353</v>
      </c>
      <c r="D72" s="45" t="e">
        <f>+#REF!</f>
        <v>#REF!</v>
      </c>
      <c r="E72" s="45" t="e">
        <f t="shared" si="20"/>
        <v>#REF!</v>
      </c>
      <c r="F72" s="45">
        <v>1544</v>
      </c>
      <c r="G72" s="45" t="e">
        <f>+#REF!</f>
        <v>#REF!</v>
      </c>
      <c r="H72" s="105" t="e">
        <f t="shared" si="21"/>
        <v>#REF!</v>
      </c>
      <c r="I72" s="45" t="e">
        <f>+#REF!</f>
        <v>#REF!</v>
      </c>
      <c r="J72" s="45" t="e">
        <f>+#REF!</f>
        <v>#REF!</v>
      </c>
      <c r="K72" s="105" t="e">
        <f t="shared" si="22"/>
        <v>#REF!</v>
      </c>
      <c r="L72" s="45">
        <f>+КЎ!D72</f>
        <v>178</v>
      </c>
      <c r="M72" s="45">
        <f>+КЎ!G72</f>
        <v>28</v>
      </c>
      <c r="N72" s="105">
        <f t="shared" si="23"/>
        <v>0.15730337078651685</v>
      </c>
      <c r="O72" s="45">
        <v>28</v>
      </c>
      <c r="P72" s="106">
        <v>28</v>
      </c>
      <c r="Q72" s="106">
        <v>172</v>
      </c>
      <c r="R72" s="85">
        <v>172</v>
      </c>
      <c r="T72" s="19">
        <v>402</v>
      </c>
      <c r="U72" s="88" t="e">
        <f t="shared" si="24"/>
        <v>#REF!</v>
      </c>
      <c r="V72" s="91" t="e">
        <f t="shared" si="25"/>
        <v>#REF!</v>
      </c>
      <c r="W72" s="19">
        <v>517</v>
      </c>
      <c r="X72" s="9" t="e">
        <f t="shared" si="7"/>
        <v>#REF!</v>
      </c>
      <c r="Y72" s="91" t="e">
        <f t="shared" si="26"/>
        <v>#REF!</v>
      </c>
    </row>
    <row r="73" spans="1:256" s="19" customFormat="1" ht="36.75" customHeight="1" x14ac:dyDescent="0.25">
      <c r="A73" s="19">
        <v>2</v>
      </c>
      <c r="B73" s="31">
        <v>6</v>
      </c>
      <c r="C73" s="42" t="s">
        <v>290</v>
      </c>
      <c r="D73" s="45" t="e">
        <f>+#REF!</f>
        <v>#REF!</v>
      </c>
      <c r="E73" s="45" t="e">
        <f t="shared" si="20"/>
        <v>#REF!</v>
      </c>
      <c r="F73" s="45">
        <v>1247</v>
      </c>
      <c r="G73" s="45" t="e">
        <f>+#REF!</f>
        <v>#REF!</v>
      </c>
      <c r="H73" s="105" t="e">
        <f t="shared" si="21"/>
        <v>#REF!</v>
      </c>
      <c r="I73" s="45" t="e">
        <f>+#REF!</f>
        <v>#REF!</v>
      </c>
      <c r="J73" s="45" t="e">
        <f>+#REF!</f>
        <v>#REF!</v>
      </c>
      <c r="K73" s="105" t="e">
        <f t="shared" si="22"/>
        <v>#REF!</v>
      </c>
      <c r="L73" s="45">
        <f>+КЎ!D73</f>
        <v>228</v>
      </c>
      <c r="M73" s="45">
        <f>+КЎ!G73</f>
        <v>15</v>
      </c>
      <c r="N73" s="105">
        <f t="shared" si="23"/>
        <v>6.5789473684210523E-2</v>
      </c>
      <c r="O73" s="45">
        <v>28</v>
      </c>
      <c r="P73" s="106">
        <v>16</v>
      </c>
      <c r="Q73" s="106">
        <v>672</v>
      </c>
      <c r="R73" s="85">
        <v>572</v>
      </c>
      <c r="T73" s="19">
        <v>249</v>
      </c>
      <c r="U73" s="88" t="e">
        <f t="shared" si="24"/>
        <v>#REF!</v>
      </c>
      <c r="V73" s="91" t="e">
        <f t="shared" si="25"/>
        <v>#REF!</v>
      </c>
      <c r="W73" s="19">
        <v>285</v>
      </c>
      <c r="X73" s="9" t="e">
        <f t="shared" ref="X73:X136" si="27">+J73</f>
        <v>#REF!</v>
      </c>
      <c r="Y73" s="91" t="e">
        <f t="shared" si="26"/>
        <v>#REF!</v>
      </c>
    </row>
    <row r="74" spans="1:256" s="19" customFormat="1" ht="36.75" customHeight="1" x14ac:dyDescent="0.25">
      <c r="A74" s="19">
        <v>2</v>
      </c>
      <c r="B74" s="31">
        <v>7</v>
      </c>
      <c r="C74" s="42" t="s">
        <v>81</v>
      </c>
      <c r="D74" s="45" t="e">
        <f>+#REF!</f>
        <v>#REF!</v>
      </c>
      <c r="E74" s="45" t="e">
        <f t="shared" si="20"/>
        <v>#REF!</v>
      </c>
      <c r="F74" s="45">
        <v>1791</v>
      </c>
      <c r="G74" s="45" t="e">
        <f>+#REF!</f>
        <v>#REF!</v>
      </c>
      <c r="H74" s="105" t="e">
        <f t="shared" si="21"/>
        <v>#REF!</v>
      </c>
      <c r="I74" s="45" t="e">
        <f>+#REF!</f>
        <v>#REF!</v>
      </c>
      <c r="J74" s="45" t="e">
        <f>+#REF!</f>
        <v>#REF!</v>
      </c>
      <c r="K74" s="105" t="e">
        <f t="shared" si="22"/>
        <v>#REF!</v>
      </c>
      <c r="L74" s="45">
        <f>+КЎ!D74</f>
        <v>190</v>
      </c>
      <c r="M74" s="45">
        <f>+КЎ!G74</f>
        <v>29</v>
      </c>
      <c r="N74" s="105">
        <f t="shared" si="23"/>
        <v>0.15263157894736842</v>
      </c>
      <c r="O74" s="45">
        <v>42</v>
      </c>
      <c r="P74" s="106">
        <v>22</v>
      </c>
      <c r="Q74" s="106">
        <v>279</v>
      </c>
      <c r="R74" s="85">
        <v>279</v>
      </c>
      <c r="T74" s="19">
        <v>485</v>
      </c>
      <c r="U74" s="88" t="e">
        <f t="shared" si="24"/>
        <v>#REF!</v>
      </c>
      <c r="V74" s="91" t="e">
        <f t="shared" si="25"/>
        <v>#REF!</v>
      </c>
      <c r="W74" s="19">
        <v>306</v>
      </c>
      <c r="X74" s="9" t="e">
        <f t="shared" si="27"/>
        <v>#REF!</v>
      </c>
      <c r="Y74" s="91" t="e">
        <f t="shared" si="26"/>
        <v>#REF!</v>
      </c>
    </row>
    <row r="75" spans="1:256" s="19" customFormat="1" ht="36.75" customHeight="1" x14ac:dyDescent="0.25">
      <c r="A75" s="19">
        <v>2</v>
      </c>
      <c r="B75" s="31">
        <v>8</v>
      </c>
      <c r="C75" s="42" t="s">
        <v>82</v>
      </c>
      <c r="D75" s="45" t="e">
        <f>+#REF!</f>
        <v>#REF!</v>
      </c>
      <c r="E75" s="45" t="e">
        <f t="shared" si="20"/>
        <v>#REF!</v>
      </c>
      <c r="F75" s="45">
        <v>1301</v>
      </c>
      <c r="G75" s="45" t="e">
        <f>+#REF!</f>
        <v>#REF!</v>
      </c>
      <c r="H75" s="105" t="e">
        <f t="shared" si="21"/>
        <v>#REF!</v>
      </c>
      <c r="I75" s="45" t="e">
        <f>+#REF!</f>
        <v>#REF!</v>
      </c>
      <c r="J75" s="45" t="e">
        <f>+#REF!</f>
        <v>#REF!</v>
      </c>
      <c r="K75" s="105" t="e">
        <f t="shared" si="22"/>
        <v>#REF!</v>
      </c>
      <c r="L75" s="45">
        <f>+КЎ!D75</f>
        <v>213</v>
      </c>
      <c r="M75" s="45">
        <f>+КЎ!G75</f>
        <v>33</v>
      </c>
      <c r="N75" s="105">
        <f t="shared" si="23"/>
        <v>0.15492957746478872</v>
      </c>
      <c r="O75" s="45">
        <v>72</v>
      </c>
      <c r="P75" s="106">
        <v>15</v>
      </c>
      <c r="Q75" s="106">
        <v>201</v>
      </c>
      <c r="R75" s="85">
        <v>201</v>
      </c>
      <c r="T75" s="19">
        <v>310</v>
      </c>
      <c r="U75" s="88" t="e">
        <f t="shared" si="24"/>
        <v>#REF!</v>
      </c>
      <c r="V75" s="91" t="e">
        <f t="shared" si="25"/>
        <v>#REF!</v>
      </c>
      <c r="W75" s="19">
        <v>417</v>
      </c>
      <c r="X75" s="9" t="e">
        <f t="shared" si="27"/>
        <v>#REF!</v>
      </c>
      <c r="Y75" s="91" t="e">
        <f t="shared" si="26"/>
        <v>#REF!</v>
      </c>
    </row>
    <row r="76" spans="1:256" s="19" customFormat="1" ht="36.75" customHeight="1" x14ac:dyDescent="0.25">
      <c r="A76" s="19">
        <v>2</v>
      </c>
      <c r="B76" s="31">
        <v>9</v>
      </c>
      <c r="C76" s="42" t="s">
        <v>83</v>
      </c>
      <c r="D76" s="45" t="e">
        <f>+#REF!</f>
        <v>#REF!</v>
      </c>
      <c r="E76" s="45" t="e">
        <f t="shared" si="20"/>
        <v>#REF!</v>
      </c>
      <c r="F76" s="45">
        <v>1007</v>
      </c>
      <c r="G76" s="45" t="e">
        <f>+#REF!</f>
        <v>#REF!</v>
      </c>
      <c r="H76" s="105" t="e">
        <f t="shared" si="21"/>
        <v>#REF!</v>
      </c>
      <c r="I76" s="45" t="e">
        <f>+#REF!</f>
        <v>#REF!</v>
      </c>
      <c r="J76" s="45" t="e">
        <f>+#REF!</f>
        <v>#REF!</v>
      </c>
      <c r="K76" s="105" t="e">
        <f t="shared" si="22"/>
        <v>#REF!</v>
      </c>
      <c r="L76" s="45">
        <f>+КЎ!D76</f>
        <v>218</v>
      </c>
      <c r="M76" s="45">
        <f>+КЎ!G76</f>
        <v>34</v>
      </c>
      <c r="N76" s="105">
        <f t="shared" si="23"/>
        <v>0.15596330275229359</v>
      </c>
      <c r="O76" s="45">
        <v>43</v>
      </c>
      <c r="P76" s="106">
        <v>2</v>
      </c>
      <c r="Q76" s="106">
        <v>130</v>
      </c>
      <c r="R76" s="85">
        <v>130</v>
      </c>
      <c r="T76" s="19">
        <v>215</v>
      </c>
      <c r="U76" s="88" t="e">
        <f t="shared" si="24"/>
        <v>#REF!</v>
      </c>
      <c r="V76" s="91" t="e">
        <f t="shared" si="25"/>
        <v>#REF!</v>
      </c>
      <c r="W76" s="19">
        <v>239</v>
      </c>
      <c r="X76" s="9" t="e">
        <f t="shared" si="27"/>
        <v>#REF!</v>
      </c>
      <c r="Y76" s="91" t="e">
        <f t="shared" si="26"/>
        <v>#REF!</v>
      </c>
    </row>
    <row r="77" spans="1:256" s="19" customFormat="1" ht="36.75" customHeight="1" x14ac:dyDescent="0.25">
      <c r="A77" s="19">
        <v>2</v>
      </c>
      <c r="B77" s="31">
        <v>10</v>
      </c>
      <c r="C77" s="42" t="s">
        <v>84</v>
      </c>
      <c r="D77" s="45" t="e">
        <f>+#REF!</f>
        <v>#REF!</v>
      </c>
      <c r="E77" s="45" t="e">
        <f t="shared" si="20"/>
        <v>#REF!</v>
      </c>
      <c r="F77" s="45">
        <v>1071</v>
      </c>
      <c r="G77" s="45" t="e">
        <f>+#REF!</f>
        <v>#REF!</v>
      </c>
      <c r="H77" s="105" t="e">
        <f t="shared" si="21"/>
        <v>#REF!</v>
      </c>
      <c r="I77" s="45" t="e">
        <f>+#REF!</f>
        <v>#REF!</v>
      </c>
      <c r="J77" s="45" t="e">
        <f>+#REF!</f>
        <v>#REF!</v>
      </c>
      <c r="K77" s="105" t="e">
        <f t="shared" si="22"/>
        <v>#REF!</v>
      </c>
      <c r="L77" s="45">
        <f>+КЎ!D77</f>
        <v>178</v>
      </c>
      <c r="M77" s="45">
        <f>+КЎ!G77</f>
        <v>21</v>
      </c>
      <c r="N77" s="105">
        <f t="shared" si="23"/>
        <v>0.11797752808988764</v>
      </c>
      <c r="O77" s="45">
        <v>34</v>
      </c>
      <c r="P77" s="106">
        <v>14</v>
      </c>
      <c r="Q77" s="106">
        <v>256</v>
      </c>
      <c r="R77" s="85">
        <v>245</v>
      </c>
      <c r="T77" s="19">
        <v>210</v>
      </c>
      <c r="U77" s="88" t="e">
        <f t="shared" si="24"/>
        <v>#REF!</v>
      </c>
      <c r="V77" s="91" t="e">
        <f t="shared" si="25"/>
        <v>#REF!</v>
      </c>
      <c r="W77" s="19">
        <v>338</v>
      </c>
      <c r="X77" s="9" t="e">
        <f t="shared" si="27"/>
        <v>#REF!</v>
      </c>
      <c r="Y77" s="91" t="e">
        <f t="shared" si="26"/>
        <v>#REF!</v>
      </c>
    </row>
    <row r="78" spans="1:256" s="19" customFormat="1" ht="36.75" customHeight="1" x14ac:dyDescent="0.25">
      <c r="A78" s="19">
        <v>2</v>
      </c>
      <c r="B78" s="31">
        <v>11</v>
      </c>
      <c r="C78" s="42" t="s">
        <v>85</v>
      </c>
      <c r="D78" s="45" t="e">
        <f>+#REF!</f>
        <v>#REF!</v>
      </c>
      <c r="E78" s="45" t="e">
        <f t="shared" si="20"/>
        <v>#REF!</v>
      </c>
      <c r="F78" s="45">
        <v>1235</v>
      </c>
      <c r="G78" s="45" t="e">
        <f>+#REF!</f>
        <v>#REF!</v>
      </c>
      <c r="H78" s="105" t="e">
        <f t="shared" si="21"/>
        <v>#REF!</v>
      </c>
      <c r="I78" s="45" t="e">
        <f>+#REF!</f>
        <v>#REF!</v>
      </c>
      <c r="J78" s="45" t="e">
        <f>+#REF!</f>
        <v>#REF!</v>
      </c>
      <c r="K78" s="105" t="e">
        <f t="shared" si="22"/>
        <v>#REF!</v>
      </c>
      <c r="L78" s="45">
        <f>+КЎ!D78</f>
        <v>160</v>
      </c>
      <c r="M78" s="45">
        <f>+КЎ!G78</f>
        <v>19</v>
      </c>
      <c r="N78" s="105">
        <f t="shared" si="23"/>
        <v>0.11874999999999999</v>
      </c>
      <c r="O78" s="45">
        <v>30</v>
      </c>
      <c r="P78" s="106">
        <v>17</v>
      </c>
      <c r="Q78" s="106">
        <v>244</v>
      </c>
      <c r="R78" s="85">
        <v>128</v>
      </c>
      <c r="T78" s="19">
        <v>296</v>
      </c>
      <c r="U78" s="88" t="e">
        <f t="shared" si="24"/>
        <v>#REF!</v>
      </c>
      <c r="V78" s="91" t="e">
        <f t="shared" si="25"/>
        <v>#REF!</v>
      </c>
      <c r="W78" s="19">
        <v>437</v>
      </c>
      <c r="X78" s="9" t="e">
        <f t="shared" si="27"/>
        <v>#REF!</v>
      </c>
      <c r="Y78" s="91" t="e">
        <f t="shared" si="26"/>
        <v>#REF!</v>
      </c>
    </row>
    <row r="79" spans="1:256" s="19" customFormat="1" ht="36.75" customHeight="1" x14ac:dyDescent="0.25">
      <c r="A79" s="19">
        <v>2</v>
      </c>
      <c r="B79" s="31">
        <v>12</v>
      </c>
      <c r="C79" s="42" t="s">
        <v>86</v>
      </c>
      <c r="D79" s="45" t="e">
        <f>+#REF!</f>
        <v>#REF!</v>
      </c>
      <c r="E79" s="45" t="e">
        <f t="shared" si="20"/>
        <v>#REF!</v>
      </c>
      <c r="F79" s="45">
        <v>2546</v>
      </c>
      <c r="G79" s="45" t="e">
        <f>+#REF!</f>
        <v>#REF!</v>
      </c>
      <c r="H79" s="105" t="e">
        <f t="shared" si="21"/>
        <v>#REF!</v>
      </c>
      <c r="I79" s="45" t="e">
        <f>+#REF!</f>
        <v>#REF!</v>
      </c>
      <c r="J79" s="45" t="e">
        <f>+#REF!</f>
        <v>#REF!</v>
      </c>
      <c r="K79" s="105" t="e">
        <f t="shared" si="22"/>
        <v>#REF!</v>
      </c>
      <c r="L79" s="45">
        <f>+КЎ!D79</f>
        <v>208</v>
      </c>
      <c r="M79" s="45">
        <f>+КЎ!G79</f>
        <v>19</v>
      </c>
      <c r="N79" s="105">
        <f t="shared" si="23"/>
        <v>9.1346153846153841E-2</v>
      </c>
      <c r="O79" s="45">
        <v>37</v>
      </c>
      <c r="P79" s="106">
        <v>15</v>
      </c>
      <c r="Q79" s="106">
        <v>445</v>
      </c>
      <c r="R79" s="85">
        <v>438</v>
      </c>
      <c r="T79" s="19">
        <v>492</v>
      </c>
      <c r="U79" s="88" t="e">
        <f t="shared" si="24"/>
        <v>#REF!</v>
      </c>
      <c r="V79" s="91" t="e">
        <f t="shared" si="25"/>
        <v>#REF!</v>
      </c>
      <c r="W79" s="19">
        <v>540</v>
      </c>
      <c r="X79" s="9" t="e">
        <f t="shared" si="27"/>
        <v>#REF!</v>
      </c>
      <c r="Y79" s="91" t="e">
        <f t="shared" si="26"/>
        <v>#REF!</v>
      </c>
    </row>
    <row r="80" spans="1:256" s="19" customFormat="1" ht="36.75" customHeight="1" x14ac:dyDescent="0.25">
      <c r="A80" s="19">
        <v>2</v>
      </c>
      <c r="B80" s="31">
        <v>13</v>
      </c>
      <c r="C80" s="42" t="s">
        <v>87</v>
      </c>
      <c r="D80" s="45" t="e">
        <f>+#REF!</f>
        <v>#REF!</v>
      </c>
      <c r="E80" s="45" t="e">
        <f t="shared" si="20"/>
        <v>#REF!</v>
      </c>
      <c r="F80" s="45">
        <v>1403</v>
      </c>
      <c r="G80" s="45" t="e">
        <f>+#REF!</f>
        <v>#REF!</v>
      </c>
      <c r="H80" s="105" t="e">
        <f t="shared" si="21"/>
        <v>#REF!</v>
      </c>
      <c r="I80" s="45" t="e">
        <f>+#REF!</f>
        <v>#REF!</v>
      </c>
      <c r="J80" s="45" t="e">
        <f>+#REF!</f>
        <v>#REF!</v>
      </c>
      <c r="K80" s="105" t="e">
        <f t="shared" si="22"/>
        <v>#REF!</v>
      </c>
      <c r="L80" s="45">
        <f>+КЎ!D80</f>
        <v>268</v>
      </c>
      <c r="M80" s="45">
        <f>+КЎ!G80</f>
        <v>76</v>
      </c>
      <c r="N80" s="105">
        <f t="shared" si="23"/>
        <v>0.28358208955223879</v>
      </c>
      <c r="O80" s="45">
        <v>100</v>
      </c>
      <c r="P80" s="106">
        <v>23</v>
      </c>
      <c r="Q80" s="106">
        <v>325</v>
      </c>
      <c r="R80" s="85">
        <v>325</v>
      </c>
      <c r="T80" s="19">
        <v>287</v>
      </c>
      <c r="U80" s="88" t="e">
        <f t="shared" si="24"/>
        <v>#REF!</v>
      </c>
      <c r="V80" s="91" t="e">
        <f t="shared" si="25"/>
        <v>#REF!</v>
      </c>
      <c r="W80" s="19">
        <v>282</v>
      </c>
      <c r="X80" s="9" t="e">
        <f t="shared" si="27"/>
        <v>#REF!</v>
      </c>
      <c r="Y80" s="91" t="e">
        <f t="shared" si="26"/>
        <v>#REF!</v>
      </c>
    </row>
    <row r="81" spans="1:25" s="19" customFormat="1" ht="36.75" customHeight="1" x14ac:dyDescent="0.25">
      <c r="A81" s="19">
        <v>2</v>
      </c>
      <c r="B81" s="31">
        <v>14</v>
      </c>
      <c r="C81" s="42" t="s">
        <v>88</v>
      </c>
      <c r="D81" s="45" t="e">
        <f>+#REF!</f>
        <v>#REF!</v>
      </c>
      <c r="E81" s="45" t="e">
        <f t="shared" si="20"/>
        <v>#REF!</v>
      </c>
      <c r="F81" s="45">
        <v>1331</v>
      </c>
      <c r="G81" s="45" t="e">
        <f>+#REF!</f>
        <v>#REF!</v>
      </c>
      <c r="H81" s="105" t="e">
        <f t="shared" si="21"/>
        <v>#REF!</v>
      </c>
      <c r="I81" s="45" t="e">
        <f>+#REF!</f>
        <v>#REF!</v>
      </c>
      <c r="J81" s="45" t="e">
        <f>+#REF!</f>
        <v>#REF!</v>
      </c>
      <c r="K81" s="105" t="e">
        <f t="shared" si="22"/>
        <v>#REF!</v>
      </c>
      <c r="L81" s="45">
        <f>+КЎ!D81</f>
        <v>238</v>
      </c>
      <c r="M81" s="45">
        <f>+КЎ!G81</f>
        <v>102</v>
      </c>
      <c r="N81" s="105">
        <f t="shared" si="23"/>
        <v>0.42857142857142855</v>
      </c>
      <c r="O81" s="45">
        <v>138</v>
      </c>
      <c r="P81" s="106">
        <v>20</v>
      </c>
      <c r="Q81" s="106">
        <v>514</v>
      </c>
      <c r="R81" s="85">
        <v>511</v>
      </c>
      <c r="T81" s="19">
        <v>271</v>
      </c>
      <c r="U81" s="88" t="e">
        <f t="shared" si="24"/>
        <v>#REF!</v>
      </c>
      <c r="V81" s="91" t="e">
        <f t="shared" si="25"/>
        <v>#REF!</v>
      </c>
      <c r="W81" s="19">
        <v>374</v>
      </c>
      <c r="X81" s="9" t="e">
        <f t="shared" si="27"/>
        <v>#REF!</v>
      </c>
      <c r="Y81" s="91" t="e">
        <f t="shared" si="26"/>
        <v>#REF!</v>
      </c>
    </row>
    <row r="82" spans="1:25" s="19" customFormat="1" ht="36.75" customHeight="1" x14ac:dyDescent="0.25">
      <c r="A82" s="19">
        <v>2</v>
      </c>
      <c r="B82" s="31">
        <v>15</v>
      </c>
      <c r="C82" s="42" t="s">
        <v>89</v>
      </c>
      <c r="D82" s="45" t="e">
        <f>+#REF!</f>
        <v>#REF!</v>
      </c>
      <c r="E82" s="45" t="e">
        <f t="shared" si="20"/>
        <v>#REF!</v>
      </c>
      <c r="F82" s="45">
        <v>1400</v>
      </c>
      <c r="G82" s="45" t="e">
        <f>+#REF!</f>
        <v>#REF!</v>
      </c>
      <c r="H82" s="105" t="e">
        <f t="shared" si="21"/>
        <v>#REF!</v>
      </c>
      <c r="I82" s="45" t="e">
        <f>+#REF!</f>
        <v>#REF!</v>
      </c>
      <c r="J82" s="45" t="e">
        <f>+#REF!</f>
        <v>#REF!</v>
      </c>
      <c r="K82" s="105" t="e">
        <f t="shared" si="22"/>
        <v>#REF!</v>
      </c>
      <c r="L82" s="45">
        <f>+КЎ!D82</f>
        <v>208</v>
      </c>
      <c r="M82" s="45">
        <f>+КЎ!G82</f>
        <v>83</v>
      </c>
      <c r="N82" s="105">
        <f t="shared" si="23"/>
        <v>0.39903846153846156</v>
      </c>
      <c r="O82" s="45">
        <v>106</v>
      </c>
      <c r="P82" s="106">
        <v>12</v>
      </c>
      <c r="Q82" s="106">
        <v>409</v>
      </c>
      <c r="R82" s="85">
        <v>135</v>
      </c>
      <c r="T82" s="19">
        <v>297</v>
      </c>
      <c r="U82" s="88" t="e">
        <f t="shared" si="24"/>
        <v>#REF!</v>
      </c>
      <c r="V82" s="91" t="e">
        <f t="shared" si="25"/>
        <v>#REF!</v>
      </c>
      <c r="W82" s="19">
        <v>315</v>
      </c>
      <c r="X82" s="9" t="e">
        <f t="shared" si="27"/>
        <v>#REF!</v>
      </c>
      <c r="Y82" s="91" t="e">
        <f t="shared" si="26"/>
        <v>#REF!</v>
      </c>
    </row>
    <row r="83" spans="1:25" s="14" customFormat="1" ht="60" customHeight="1" x14ac:dyDescent="0.25">
      <c r="A83" s="10">
        <v>2</v>
      </c>
      <c r="B83" s="11">
        <v>5</v>
      </c>
      <c r="C83" s="107" t="s">
        <v>354</v>
      </c>
      <c r="D83" s="108" t="e">
        <f>SUM(D68:D82)</f>
        <v>#REF!</v>
      </c>
      <c r="E83" s="108" t="e">
        <f>SUM(E68:E82)</f>
        <v>#REF!</v>
      </c>
      <c r="F83" s="108">
        <f>SUM(F68:F82)</f>
        <v>21862</v>
      </c>
      <c r="G83" s="108" t="e">
        <f>SUM(G68:G82)</f>
        <v>#REF!</v>
      </c>
      <c r="H83" s="109" t="e">
        <f>+G83/F83</f>
        <v>#REF!</v>
      </c>
      <c r="I83" s="108" t="e">
        <f>SUM(I68:I82)</f>
        <v>#REF!</v>
      </c>
      <c r="J83" s="108" t="e">
        <f>SUM(J68:J82)</f>
        <v>#REF!</v>
      </c>
      <c r="K83" s="109" t="e">
        <f>+J83/I83</f>
        <v>#REF!</v>
      </c>
      <c r="L83" s="108">
        <f>SUM(L68:L82)</f>
        <v>3210</v>
      </c>
      <c r="M83" s="108">
        <f>SUM(M68:M82)</f>
        <v>581</v>
      </c>
      <c r="N83" s="109">
        <f>+M83/L83</f>
        <v>0.18099688473520248</v>
      </c>
      <c r="O83" s="108">
        <v>893</v>
      </c>
      <c r="P83" s="108">
        <v>239</v>
      </c>
      <c r="Q83" s="108">
        <v>5089</v>
      </c>
      <c r="R83" s="18">
        <f>SUM(R68:R82)</f>
        <v>4577</v>
      </c>
      <c r="T83" s="14">
        <v>4866</v>
      </c>
      <c r="U83" s="88" t="e">
        <f t="shared" si="24"/>
        <v>#REF!</v>
      </c>
      <c r="V83" s="91" t="e">
        <f t="shared" si="25"/>
        <v>#REF!</v>
      </c>
      <c r="W83" s="14">
        <v>5734</v>
      </c>
      <c r="X83" s="9" t="e">
        <f t="shared" si="27"/>
        <v>#REF!</v>
      </c>
      <c r="Y83" s="91" t="e">
        <f t="shared" si="26"/>
        <v>#REF!</v>
      </c>
    </row>
    <row r="84" spans="1:25" s="19" customFormat="1" hidden="1" x14ac:dyDescent="0.25">
      <c r="B84" s="31">
        <v>1</v>
      </c>
      <c r="C84" s="32" t="s">
        <v>91</v>
      </c>
      <c r="D84" s="33" t="e">
        <f>+#REF!</f>
        <v>#REF!</v>
      </c>
      <c r="E84" s="33" t="e">
        <f>+G84+J84</f>
        <v>#REF!</v>
      </c>
      <c r="F84" s="33">
        <v>2225</v>
      </c>
      <c r="G84" s="33" t="e">
        <f>+#REF!</f>
        <v>#REF!</v>
      </c>
      <c r="H84" s="70" t="e">
        <f>+G84/F84</f>
        <v>#REF!</v>
      </c>
      <c r="I84" s="33" t="e">
        <f>+#REF!</f>
        <v>#REF!</v>
      </c>
      <c r="J84" s="33" t="e">
        <f>+#REF!</f>
        <v>#REF!</v>
      </c>
      <c r="K84" s="70" t="e">
        <f>+J84/I84</f>
        <v>#REF!</v>
      </c>
      <c r="L84" s="33">
        <f>+КЎ!D84</f>
        <v>267</v>
      </c>
      <c r="M84" s="33">
        <f>+КЎ!G84</f>
        <v>34</v>
      </c>
      <c r="N84" s="70">
        <f>+M84/L84</f>
        <v>0.12734082397003746</v>
      </c>
      <c r="O84" s="33">
        <v>46</v>
      </c>
      <c r="P84" s="33">
        <v>14</v>
      </c>
      <c r="Q84" s="33">
        <v>174</v>
      </c>
      <c r="R84" s="1">
        <v>35</v>
      </c>
      <c r="T84" s="19">
        <v>516</v>
      </c>
      <c r="U84" s="88" t="e">
        <f t="shared" si="24"/>
        <v>#REF!</v>
      </c>
      <c r="V84" s="91" t="e">
        <f t="shared" si="25"/>
        <v>#REF!</v>
      </c>
      <c r="W84" s="19">
        <v>110</v>
      </c>
      <c r="X84" s="9" t="e">
        <f t="shared" si="27"/>
        <v>#REF!</v>
      </c>
      <c r="Y84" s="91" t="e">
        <f t="shared" si="26"/>
        <v>#REF!</v>
      </c>
    </row>
    <row r="85" spans="1:25" s="19" customFormat="1" hidden="1" x14ac:dyDescent="0.25">
      <c r="B85" s="31">
        <v>2</v>
      </c>
      <c r="C85" s="32" t="s">
        <v>92</v>
      </c>
      <c r="D85" s="33" t="e">
        <f>+#REF!</f>
        <v>#REF!</v>
      </c>
      <c r="E85" s="33" t="e">
        <f t="shared" ref="E85:E93" si="28">+G85+J85</f>
        <v>#REF!</v>
      </c>
      <c r="F85" s="33">
        <v>1455</v>
      </c>
      <c r="G85" s="33" t="e">
        <f>+#REF!</f>
        <v>#REF!</v>
      </c>
      <c r="H85" s="70" t="e">
        <f t="shared" ref="H85:H106" si="29">+G85/F85</f>
        <v>#REF!</v>
      </c>
      <c r="I85" s="33" t="e">
        <f>+#REF!</f>
        <v>#REF!</v>
      </c>
      <c r="J85" s="33" t="e">
        <f>+#REF!</f>
        <v>#REF!</v>
      </c>
      <c r="K85" s="70" t="e">
        <f t="shared" ref="K85:K106" si="30">+J85/I85</f>
        <v>#REF!</v>
      </c>
      <c r="L85" s="33">
        <f>+КЎ!D85</f>
        <v>169</v>
      </c>
      <c r="M85" s="33">
        <f>+КЎ!G85</f>
        <v>25</v>
      </c>
      <c r="N85" s="70">
        <f t="shared" ref="N85:N106" si="31">+M85/L85</f>
        <v>0.14792899408284024</v>
      </c>
      <c r="O85" s="33">
        <v>36</v>
      </c>
      <c r="P85" s="33">
        <v>10</v>
      </c>
      <c r="Q85" s="33">
        <v>130</v>
      </c>
      <c r="R85" s="1">
        <v>22</v>
      </c>
      <c r="T85" s="19">
        <v>287</v>
      </c>
      <c r="U85" s="88" t="e">
        <f t="shared" si="24"/>
        <v>#REF!</v>
      </c>
      <c r="V85" s="91" t="e">
        <f t="shared" si="25"/>
        <v>#REF!</v>
      </c>
      <c r="W85" s="19">
        <v>172</v>
      </c>
      <c r="X85" s="9" t="e">
        <f t="shared" si="27"/>
        <v>#REF!</v>
      </c>
      <c r="Y85" s="91" t="e">
        <f t="shared" si="26"/>
        <v>#REF!</v>
      </c>
    </row>
    <row r="86" spans="1:25" s="19" customFormat="1" hidden="1" x14ac:dyDescent="0.25">
      <c r="B86" s="31">
        <v>3</v>
      </c>
      <c r="C86" s="32" t="s">
        <v>93</v>
      </c>
      <c r="D86" s="33" t="e">
        <f>+#REF!</f>
        <v>#REF!</v>
      </c>
      <c r="E86" s="33" t="e">
        <f t="shared" si="28"/>
        <v>#REF!</v>
      </c>
      <c r="F86" s="33">
        <v>1045</v>
      </c>
      <c r="G86" s="33" t="e">
        <f>+#REF!</f>
        <v>#REF!</v>
      </c>
      <c r="H86" s="70" t="e">
        <f t="shared" si="29"/>
        <v>#REF!</v>
      </c>
      <c r="I86" s="33" t="e">
        <f>+#REF!</f>
        <v>#REF!</v>
      </c>
      <c r="J86" s="33" t="e">
        <f>+#REF!</f>
        <v>#REF!</v>
      </c>
      <c r="K86" s="70" t="e">
        <f t="shared" si="30"/>
        <v>#REF!</v>
      </c>
      <c r="L86" s="33">
        <f>+КЎ!D86</f>
        <v>102</v>
      </c>
      <c r="M86" s="33">
        <f>+КЎ!G86</f>
        <v>17</v>
      </c>
      <c r="N86" s="70">
        <f t="shared" si="31"/>
        <v>0.16666666666666666</v>
      </c>
      <c r="O86" s="33">
        <v>20</v>
      </c>
      <c r="P86" s="33">
        <v>6</v>
      </c>
      <c r="Q86" s="33">
        <v>21</v>
      </c>
      <c r="R86" s="1">
        <v>18</v>
      </c>
      <c r="T86" s="19">
        <v>208</v>
      </c>
      <c r="U86" s="88" t="e">
        <f t="shared" si="24"/>
        <v>#REF!</v>
      </c>
      <c r="V86" s="91" t="e">
        <f t="shared" si="25"/>
        <v>#REF!</v>
      </c>
      <c r="W86" s="19">
        <v>430</v>
      </c>
      <c r="X86" s="9" t="e">
        <f t="shared" si="27"/>
        <v>#REF!</v>
      </c>
      <c r="Y86" s="91" t="e">
        <f t="shared" si="26"/>
        <v>#REF!</v>
      </c>
    </row>
    <row r="87" spans="1:25" s="19" customFormat="1" hidden="1" x14ac:dyDescent="0.25">
      <c r="B87" s="31">
        <v>4</v>
      </c>
      <c r="C87" s="32" t="s">
        <v>94</v>
      </c>
      <c r="D87" s="33" t="e">
        <f>+#REF!</f>
        <v>#REF!</v>
      </c>
      <c r="E87" s="33" t="e">
        <f t="shared" si="28"/>
        <v>#REF!</v>
      </c>
      <c r="F87" s="33">
        <v>1030</v>
      </c>
      <c r="G87" s="33" t="e">
        <f>+#REF!</f>
        <v>#REF!</v>
      </c>
      <c r="H87" s="70" t="e">
        <f t="shared" si="29"/>
        <v>#REF!</v>
      </c>
      <c r="I87" s="33" t="e">
        <f>+#REF!</f>
        <v>#REF!</v>
      </c>
      <c r="J87" s="33" t="e">
        <f>+#REF!</f>
        <v>#REF!</v>
      </c>
      <c r="K87" s="70" t="e">
        <f t="shared" si="30"/>
        <v>#REF!</v>
      </c>
      <c r="L87" s="33">
        <f>+КЎ!D87</f>
        <v>231</v>
      </c>
      <c r="M87" s="33">
        <f>+КЎ!G87</f>
        <v>56</v>
      </c>
      <c r="N87" s="70">
        <f t="shared" si="31"/>
        <v>0.24242424242424243</v>
      </c>
      <c r="O87" s="33">
        <v>57</v>
      </c>
      <c r="P87" s="33">
        <v>3</v>
      </c>
      <c r="Q87" s="33">
        <v>166</v>
      </c>
      <c r="R87" s="1">
        <v>11</v>
      </c>
      <c r="T87" s="19">
        <v>200</v>
      </c>
      <c r="U87" s="88" t="e">
        <f t="shared" si="24"/>
        <v>#REF!</v>
      </c>
      <c r="V87" s="91" t="e">
        <f t="shared" si="25"/>
        <v>#REF!</v>
      </c>
      <c r="W87" s="19">
        <v>400</v>
      </c>
      <c r="X87" s="9" t="e">
        <f t="shared" si="27"/>
        <v>#REF!</v>
      </c>
      <c r="Y87" s="91" t="e">
        <f t="shared" si="26"/>
        <v>#REF!</v>
      </c>
    </row>
    <row r="88" spans="1:25" s="19" customFormat="1" hidden="1" x14ac:dyDescent="0.25">
      <c r="B88" s="31">
        <v>5</v>
      </c>
      <c r="C88" s="32" t="s">
        <v>95</v>
      </c>
      <c r="D88" s="33" t="e">
        <f>+#REF!</f>
        <v>#REF!</v>
      </c>
      <c r="E88" s="33" t="e">
        <f t="shared" si="28"/>
        <v>#REF!</v>
      </c>
      <c r="F88" s="33">
        <v>995</v>
      </c>
      <c r="G88" s="33" t="e">
        <f>+#REF!</f>
        <v>#REF!</v>
      </c>
      <c r="H88" s="70" t="e">
        <f t="shared" si="29"/>
        <v>#REF!</v>
      </c>
      <c r="I88" s="33" t="e">
        <f>+#REF!</f>
        <v>#REF!</v>
      </c>
      <c r="J88" s="33" t="e">
        <f>+#REF!</f>
        <v>#REF!</v>
      </c>
      <c r="K88" s="70" t="e">
        <f t="shared" si="30"/>
        <v>#REF!</v>
      </c>
      <c r="L88" s="33">
        <f>+КЎ!D88</f>
        <v>262</v>
      </c>
      <c r="M88" s="33">
        <f>+КЎ!G88</f>
        <v>32</v>
      </c>
      <c r="N88" s="70">
        <f t="shared" si="31"/>
        <v>0.12213740458015267</v>
      </c>
      <c r="O88" s="33">
        <v>52</v>
      </c>
      <c r="P88" s="33">
        <v>30</v>
      </c>
      <c r="Q88" s="33">
        <v>369</v>
      </c>
      <c r="R88" s="1">
        <v>22</v>
      </c>
      <c r="T88" s="19">
        <v>215</v>
      </c>
      <c r="U88" s="88" t="e">
        <f t="shared" si="24"/>
        <v>#REF!</v>
      </c>
      <c r="V88" s="91" t="e">
        <f t="shared" si="25"/>
        <v>#REF!</v>
      </c>
      <c r="W88" s="19">
        <v>232</v>
      </c>
      <c r="X88" s="9" t="e">
        <f t="shared" si="27"/>
        <v>#REF!</v>
      </c>
      <c r="Y88" s="91" t="e">
        <f t="shared" si="26"/>
        <v>#REF!</v>
      </c>
    </row>
    <row r="89" spans="1:25" s="19" customFormat="1" hidden="1" x14ac:dyDescent="0.25">
      <c r="B89" s="31">
        <v>6</v>
      </c>
      <c r="C89" s="32" t="s">
        <v>96</v>
      </c>
      <c r="D89" s="33" t="e">
        <f>+#REF!</f>
        <v>#REF!</v>
      </c>
      <c r="E89" s="33" t="e">
        <f t="shared" si="28"/>
        <v>#REF!</v>
      </c>
      <c r="F89" s="33">
        <v>538</v>
      </c>
      <c r="G89" s="33" t="e">
        <f>+#REF!</f>
        <v>#REF!</v>
      </c>
      <c r="H89" s="70" t="e">
        <f t="shared" si="29"/>
        <v>#REF!</v>
      </c>
      <c r="I89" s="33" t="e">
        <f>+#REF!</f>
        <v>#REF!</v>
      </c>
      <c r="J89" s="33" t="e">
        <f>+#REF!</f>
        <v>#REF!</v>
      </c>
      <c r="K89" s="70" t="e">
        <f t="shared" si="30"/>
        <v>#REF!</v>
      </c>
      <c r="L89" s="33">
        <f>+КЎ!D89</f>
        <v>96</v>
      </c>
      <c r="M89" s="33">
        <f>+КЎ!G89</f>
        <v>0</v>
      </c>
      <c r="N89" s="70">
        <f t="shared" si="31"/>
        <v>0</v>
      </c>
      <c r="O89" s="33">
        <v>3</v>
      </c>
      <c r="P89" s="33">
        <v>9</v>
      </c>
      <c r="Q89" s="33">
        <v>9</v>
      </c>
      <c r="R89" s="1">
        <v>14</v>
      </c>
      <c r="T89" s="19">
        <v>116</v>
      </c>
      <c r="U89" s="88" t="e">
        <f t="shared" si="24"/>
        <v>#REF!</v>
      </c>
      <c r="V89" s="91" t="e">
        <f t="shared" si="25"/>
        <v>#REF!</v>
      </c>
      <c r="W89" s="19">
        <v>350</v>
      </c>
      <c r="X89" s="9" t="e">
        <f t="shared" si="27"/>
        <v>#REF!</v>
      </c>
      <c r="Y89" s="91" t="e">
        <f t="shared" si="26"/>
        <v>#REF!</v>
      </c>
    </row>
    <row r="90" spans="1:25" s="19" customFormat="1" hidden="1" x14ac:dyDescent="0.25">
      <c r="B90" s="31">
        <v>7</v>
      </c>
      <c r="C90" s="32" t="s">
        <v>97</v>
      </c>
      <c r="D90" s="33" t="e">
        <f>+#REF!</f>
        <v>#REF!</v>
      </c>
      <c r="E90" s="33" t="e">
        <f t="shared" si="28"/>
        <v>#REF!</v>
      </c>
      <c r="F90" s="33">
        <v>860</v>
      </c>
      <c r="G90" s="33" t="e">
        <f>+#REF!</f>
        <v>#REF!</v>
      </c>
      <c r="H90" s="70" t="e">
        <f t="shared" si="29"/>
        <v>#REF!</v>
      </c>
      <c r="I90" s="33" t="e">
        <f>+#REF!</f>
        <v>#REF!</v>
      </c>
      <c r="J90" s="33" t="e">
        <f>+#REF!</f>
        <v>#REF!</v>
      </c>
      <c r="K90" s="70" t="e">
        <f t="shared" si="30"/>
        <v>#REF!</v>
      </c>
      <c r="L90" s="33">
        <f>+КЎ!D90</f>
        <v>181</v>
      </c>
      <c r="M90" s="33">
        <f>+КЎ!G90</f>
        <v>25</v>
      </c>
      <c r="N90" s="70">
        <f t="shared" si="31"/>
        <v>0.13812154696132597</v>
      </c>
      <c r="O90" s="33">
        <v>27</v>
      </c>
      <c r="P90" s="33">
        <v>10</v>
      </c>
      <c r="Q90" s="33">
        <v>279</v>
      </c>
      <c r="R90" s="1">
        <v>23</v>
      </c>
      <c r="T90" s="19">
        <v>190</v>
      </c>
      <c r="U90" s="88" t="e">
        <f t="shared" si="24"/>
        <v>#REF!</v>
      </c>
      <c r="V90" s="91" t="e">
        <f t="shared" si="25"/>
        <v>#REF!</v>
      </c>
      <c r="W90" s="19">
        <v>198</v>
      </c>
      <c r="X90" s="9" t="e">
        <f t="shared" si="27"/>
        <v>#REF!</v>
      </c>
      <c r="Y90" s="91" t="e">
        <f t="shared" si="26"/>
        <v>#REF!</v>
      </c>
    </row>
    <row r="91" spans="1:25" s="19" customFormat="1" hidden="1" x14ac:dyDescent="0.25">
      <c r="B91" s="31">
        <v>8</v>
      </c>
      <c r="C91" s="32" t="s">
        <v>98</v>
      </c>
      <c r="D91" s="33" t="e">
        <f>+#REF!</f>
        <v>#REF!</v>
      </c>
      <c r="E91" s="33" t="e">
        <f t="shared" si="28"/>
        <v>#REF!</v>
      </c>
      <c r="F91" s="33">
        <v>1214</v>
      </c>
      <c r="G91" s="33" t="e">
        <f>+#REF!</f>
        <v>#REF!</v>
      </c>
      <c r="H91" s="70" t="e">
        <f t="shared" si="29"/>
        <v>#REF!</v>
      </c>
      <c r="I91" s="33" t="e">
        <f>+#REF!</f>
        <v>#REF!</v>
      </c>
      <c r="J91" s="33" t="e">
        <f>+#REF!</f>
        <v>#REF!</v>
      </c>
      <c r="K91" s="70" t="e">
        <f t="shared" si="30"/>
        <v>#REF!</v>
      </c>
      <c r="L91" s="33">
        <f>+КЎ!D91</f>
        <v>192</v>
      </c>
      <c r="M91" s="33">
        <f>+КЎ!G91</f>
        <v>59</v>
      </c>
      <c r="N91" s="70">
        <f t="shared" si="31"/>
        <v>0.30729166666666669</v>
      </c>
      <c r="O91" s="33">
        <v>65</v>
      </c>
      <c r="P91" s="33">
        <v>8</v>
      </c>
      <c r="Q91" s="33">
        <v>272</v>
      </c>
      <c r="R91" s="1">
        <v>38</v>
      </c>
      <c r="T91" s="19">
        <v>235</v>
      </c>
      <c r="U91" s="88" t="e">
        <f t="shared" si="24"/>
        <v>#REF!</v>
      </c>
      <c r="V91" s="91" t="e">
        <f t="shared" si="25"/>
        <v>#REF!</v>
      </c>
      <c r="W91" s="19">
        <v>253</v>
      </c>
      <c r="X91" s="9" t="e">
        <f t="shared" si="27"/>
        <v>#REF!</v>
      </c>
      <c r="Y91" s="91" t="e">
        <f t="shared" si="26"/>
        <v>#REF!</v>
      </c>
    </row>
    <row r="92" spans="1:25" s="19" customFormat="1" hidden="1" x14ac:dyDescent="0.25">
      <c r="B92" s="31">
        <v>9</v>
      </c>
      <c r="C92" s="32" t="s">
        <v>99</v>
      </c>
      <c r="D92" s="33" t="e">
        <f>+#REF!</f>
        <v>#REF!</v>
      </c>
      <c r="E92" s="33" t="e">
        <f t="shared" si="28"/>
        <v>#REF!</v>
      </c>
      <c r="F92" s="33">
        <v>450</v>
      </c>
      <c r="G92" s="33" t="e">
        <f>+#REF!</f>
        <v>#REF!</v>
      </c>
      <c r="H92" s="70" t="e">
        <f t="shared" si="29"/>
        <v>#REF!</v>
      </c>
      <c r="I92" s="33" t="e">
        <f>+#REF!</f>
        <v>#REF!</v>
      </c>
      <c r="J92" s="33" t="e">
        <f>+#REF!</f>
        <v>#REF!</v>
      </c>
      <c r="K92" s="70" t="e">
        <f t="shared" si="30"/>
        <v>#REF!</v>
      </c>
      <c r="L92" s="33">
        <f>+КЎ!D92</f>
        <v>30</v>
      </c>
      <c r="M92" s="33">
        <f>+КЎ!G92</f>
        <v>0</v>
      </c>
      <c r="N92" s="70">
        <f t="shared" si="31"/>
        <v>0</v>
      </c>
      <c r="O92" s="33">
        <v>16</v>
      </c>
      <c r="P92" s="33">
        <v>14</v>
      </c>
      <c r="Q92" s="33">
        <v>20</v>
      </c>
      <c r="R92" s="1">
        <v>0</v>
      </c>
      <c r="T92" s="19">
        <v>110</v>
      </c>
      <c r="U92" s="88" t="e">
        <f t="shared" si="24"/>
        <v>#REF!</v>
      </c>
      <c r="V92" s="91" t="e">
        <f t="shared" si="25"/>
        <v>#REF!</v>
      </c>
      <c r="W92" s="19">
        <v>350</v>
      </c>
      <c r="X92" s="9" t="e">
        <f t="shared" si="27"/>
        <v>#REF!</v>
      </c>
      <c r="Y92" s="91" t="e">
        <f t="shared" si="26"/>
        <v>#REF!</v>
      </c>
    </row>
    <row r="93" spans="1:25" s="19" customFormat="1" hidden="1" x14ac:dyDescent="0.25">
      <c r="B93" s="31">
        <v>10</v>
      </c>
      <c r="C93" s="32" t="s">
        <v>100</v>
      </c>
      <c r="D93" s="33" t="e">
        <f>+#REF!</f>
        <v>#REF!</v>
      </c>
      <c r="E93" s="33" t="e">
        <f t="shared" si="28"/>
        <v>#REF!</v>
      </c>
      <c r="F93" s="33">
        <v>1204</v>
      </c>
      <c r="G93" s="33" t="e">
        <f>+#REF!</f>
        <v>#REF!</v>
      </c>
      <c r="H93" s="70" t="e">
        <f t="shared" si="29"/>
        <v>#REF!</v>
      </c>
      <c r="I93" s="33" t="e">
        <f>+#REF!</f>
        <v>#REF!</v>
      </c>
      <c r="J93" s="33" t="e">
        <f>+#REF!</f>
        <v>#REF!</v>
      </c>
      <c r="K93" s="70" t="e">
        <f t="shared" si="30"/>
        <v>#REF!</v>
      </c>
      <c r="L93" s="33">
        <f>+КЎ!D93</f>
        <v>274</v>
      </c>
      <c r="M93" s="33">
        <f>+КЎ!G93</f>
        <v>47</v>
      </c>
      <c r="N93" s="70">
        <f t="shared" si="31"/>
        <v>0.17153284671532848</v>
      </c>
      <c r="O93" s="33">
        <v>58</v>
      </c>
      <c r="P93" s="33">
        <v>8</v>
      </c>
      <c r="Q93" s="33">
        <v>282</v>
      </c>
      <c r="R93" s="1">
        <v>46</v>
      </c>
      <c r="T93" s="19">
        <v>245</v>
      </c>
      <c r="U93" s="88" t="e">
        <f t="shared" si="24"/>
        <v>#REF!</v>
      </c>
      <c r="V93" s="91" t="e">
        <f t="shared" si="25"/>
        <v>#REF!</v>
      </c>
      <c r="W93" s="19">
        <v>216</v>
      </c>
      <c r="X93" s="9" t="e">
        <f t="shared" si="27"/>
        <v>#REF!</v>
      </c>
      <c r="Y93" s="91" t="e">
        <f t="shared" si="26"/>
        <v>#REF!</v>
      </c>
    </row>
    <row r="94" spans="1:25" s="17" customFormat="1" ht="60" hidden="1" customHeight="1" x14ac:dyDescent="0.25">
      <c r="A94" s="10">
        <v>1</v>
      </c>
      <c r="B94" s="11">
        <v>6</v>
      </c>
      <c r="C94" s="4" t="s">
        <v>356</v>
      </c>
      <c r="D94" s="18" t="e">
        <f>SUM(D84:D93)</f>
        <v>#REF!</v>
      </c>
      <c r="E94" s="18" t="e">
        <f>SUM(E84:E93)</f>
        <v>#REF!</v>
      </c>
      <c r="F94" s="18">
        <f>SUM(F84:F93)</f>
        <v>11016</v>
      </c>
      <c r="G94" s="18" t="e">
        <f>SUM(G84:G93)</f>
        <v>#REF!</v>
      </c>
      <c r="H94" s="13" t="e">
        <f>+G94/F94</f>
        <v>#REF!</v>
      </c>
      <c r="I94" s="18" t="e">
        <f>SUM(I84:I93)</f>
        <v>#REF!</v>
      </c>
      <c r="J94" s="18" t="e">
        <f>SUM(J84:J93)</f>
        <v>#REF!</v>
      </c>
      <c r="K94" s="13" t="e">
        <f>+J94/I94</f>
        <v>#REF!</v>
      </c>
      <c r="L94" s="18">
        <f>SUM(L84:L93)</f>
        <v>1804</v>
      </c>
      <c r="M94" s="18">
        <f>SUM(M84:M93)</f>
        <v>295</v>
      </c>
      <c r="N94" s="13">
        <f>+M94/L94</f>
        <v>0.16352549889135254</v>
      </c>
      <c r="O94" s="18">
        <v>380</v>
      </c>
      <c r="P94" s="18">
        <v>112</v>
      </c>
      <c r="Q94" s="18">
        <v>1722</v>
      </c>
      <c r="R94" s="18">
        <f>SUM(R84:R93)</f>
        <v>229</v>
      </c>
      <c r="T94" s="17">
        <v>2322</v>
      </c>
      <c r="U94" s="88" t="e">
        <f t="shared" si="24"/>
        <v>#REF!</v>
      </c>
      <c r="V94" s="91" t="e">
        <f t="shared" si="25"/>
        <v>#REF!</v>
      </c>
      <c r="W94" s="17">
        <v>2711</v>
      </c>
      <c r="X94" s="9" t="e">
        <f t="shared" si="27"/>
        <v>#REF!</v>
      </c>
      <c r="Y94" s="91" t="e">
        <f t="shared" si="26"/>
        <v>#REF!</v>
      </c>
    </row>
    <row r="95" spans="1:25" s="19" customFormat="1" hidden="1" x14ac:dyDescent="0.25">
      <c r="B95" s="27">
        <v>1</v>
      </c>
      <c r="C95" s="24" t="s">
        <v>102</v>
      </c>
      <c r="D95" s="1" t="e">
        <f>+#REF!</f>
        <v>#REF!</v>
      </c>
      <c r="E95" s="1" t="e">
        <f t="shared" ref="E95:E106" si="32">+G95+J95</f>
        <v>#REF!</v>
      </c>
      <c r="F95" s="1">
        <v>3414.1651376146792</v>
      </c>
      <c r="G95" s="1" t="e">
        <f>+#REF!</f>
        <v>#REF!</v>
      </c>
      <c r="H95" s="26" t="e">
        <f t="shared" si="29"/>
        <v>#REF!</v>
      </c>
      <c r="I95" s="1" t="e">
        <f>+#REF!</f>
        <v>#REF!</v>
      </c>
      <c r="J95" s="1" t="e">
        <f>+#REF!</f>
        <v>#REF!</v>
      </c>
      <c r="K95" s="26" t="e">
        <f t="shared" si="30"/>
        <v>#REF!</v>
      </c>
      <c r="L95" s="1">
        <f>+КЎ!D95</f>
        <v>270</v>
      </c>
      <c r="M95" s="1">
        <f>+КЎ!G95</f>
        <v>66</v>
      </c>
      <c r="N95" s="26">
        <f t="shared" si="31"/>
        <v>0.24444444444444444</v>
      </c>
      <c r="O95" s="31">
        <v>77</v>
      </c>
      <c r="P95" s="31">
        <v>11</v>
      </c>
      <c r="Q95" s="31">
        <v>76</v>
      </c>
      <c r="R95" s="1">
        <v>13</v>
      </c>
      <c r="T95" s="19">
        <v>751</v>
      </c>
      <c r="U95" s="88" t="e">
        <f t="shared" si="24"/>
        <v>#REF!</v>
      </c>
      <c r="V95" s="91" t="e">
        <f t="shared" si="25"/>
        <v>#REF!</v>
      </c>
      <c r="W95" s="19">
        <v>1040</v>
      </c>
      <c r="X95" s="9" t="e">
        <f t="shared" si="27"/>
        <v>#REF!</v>
      </c>
      <c r="Y95" s="91" t="e">
        <f t="shared" si="26"/>
        <v>#REF!</v>
      </c>
    </row>
    <row r="96" spans="1:25" s="19" customFormat="1" hidden="1" x14ac:dyDescent="0.25">
      <c r="B96" s="27">
        <v>2</v>
      </c>
      <c r="C96" s="24" t="s">
        <v>357</v>
      </c>
      <c r="D96" s="1" t="e">
        <f>+#REF!</f>
        <v>#REF!</v>
      </c>
      <c r="E96" s="1" t="e">
        <f t="shared" si="32"/>
        <v>#REF!</v>
      </c>
      <c r="F96" s="1">
        <v>1707.0825688073396</v>
      </c>
      <c r="G96" s="1" t="e">
        <f>+#REF!</f>
        <v>#REF!</v>
      </c>
      <c r="H96" s="26" t="e">
        <f t="shared" si="29"/>
        <v>#REF!</v>
      </c>
      <c r="I96" s="1" t="e">
        <f>+#REF!</f>
        <v>#REF!</v>
      </c>
      <c r="J96" s="1" t="e">
        <f>+#REF!</f>
        <v>#REF!</v>
      </c>
      <c r="K96" s="26" t="e">
        <f t="shared" si="30"/>
        <v>#REF!</v>
      </c>
      <c r="L96" s="1">
        <f>+КЎ!D96</f>
        <v>120</v>
      </c>
      <c r="M96" s="1">
        <f>+КЎ!G96</f>
        <v>22</v>
      </c>
      <c r="N96" s="26">
        <f t="shared" si="31"/>
        <v>0.18333333333333332</v>
      </c>
      <c r="O96" s="31">
        <v>32</v>
      </c>
      <c r="P96" s="31">
        <v>12</v>
      </c>
      <c r="Q96" s="31">
        <v>55</v>
      </c>
      <c r="R96" s="1">
        <v>8</v>
      </c>
      <c r="T96" s="19">
        <v>375</v>
      </c>
      <c r="U96" s="88" t="e">
        <f t="shared" si="24"/>
        <v>#REF!</v>
      </c>
      <c r="V96" s="91" t="e">
        <f t="shared" si="25"/>
        <v>#REF!</v>
      </c>
      <c r="W96" s="19">
        <v>520</v>
      </c>
      <c r="X96" s="9" t="e">
        <f t="shared" si="27"/>
        <v>#REF!</v>
      </c>
      <c r="Y96" s="91" t="e">
        <f t="shared" si="26"/>
        <v>#REF!</v>
      </c>
    </row>
    <row r="97" spans="1:25" s="19" customFormat="1" hidden="1" x14ac:dyDescent="0.25">
      <c r="B97" s="27">
        <v>3</v>
      </c>
      <c r="C97" s="24" t="s">
        <v>104</v>
      </c>
      <c r="D97" s="1" t="e">
        <f>+#REF!</f>
        <v>#REF!</v>
      </c>
      <c r="E97" s="1" t="e">
        <f t="shared" si="32"/>
        <v>#REF!</v>
      </c>
      <c r="F97" s="1">
        <v>2276.1100917431195</v>
      </c>
      <c r="G97" s="1" t="e">
        <f>+#REF!</f>
        <v>#REF!</v>
      </c>
      <c r="H97" s="26" t="e">
        <f t="shared" si="29"/>
        <v>#REF!</v>
      </c>
      <c r="I97" s="1" t="e">
        <f>+#REF!</f>
        <v>#REF!</v>
      </c>
      <c r="J97" s="1" t="e">
        <f>+#REF!</f>
        <v>#REF!</v>
      </c>
      <c r="K97" s="26" t="e">
        <f t="shared" si="30"/>
        <v>#REF!</v>
      </c>
      <c r="L97" s="1">
        <f>+КЎ!D97</f>
        <v>184</v>
      </c>
      <c r="M97" s="1">
        <f>+КЎ!G97</f>
        <v>53</v>
      </c>
      <c r="N97" s="26">
        <f t="shared" si="31"/>
        <v>0.28804347826086957</v>
      </c>
      <c r="O97" s="33">
        <v>77</v>
      </c>
      <c r="P97" s="33">
        <v>12</v>
      </c>
      <c r="Q97" s="33">
        <v>12</v>
      </c>
      <c r="R97" s="1">
        <v>77</v>
      </c>
      <c r="T97" s="19">
        <v>500</v>
      </c>
      <c r="U97" s="88" t="e">
        <f t="shared" si="24"/>
        <v>#REF!</v>
      </c>
      <c r="V97" s="91" t="e">
        <f t="shared" si="25"/>
        <v>#REF!</v>
      </c>
      <c r="W97" s="19">
        <v>693</v>
      </c>
      <c r="X97" s="9" t="e">
        <f t="shared" si="27"/>
        <v>#REF!</v>
      </c>
      <c r="Y97" s="91" t="e">
        <f t="shared" si="26"/>
        <v>#REF!</v>
      </c>
    </row>
    <row r="98" spans="1:25" s="19" customFormat="1" hidden="1" x14ac:dyDescent="0.25">
      <c r="B98" s="27">
        <v>4</v>
      </c>
      <c r="C98" s="24" t="s">
        <v>105</v>
      </c>
      <c r="D98" s="1" t="e">
        <f>+#REF!</f>
        <v>#REF!</v>
      </c>
      <c r="E98" s="1" t="e">
        <f t="shared" si="32"/>
        <v>#REF!</v>
      </c>
      <c r="F98" s="1">
        <v>2276.1100917431195</v>
      </c>
      <c r="G98" s="1" t="e">
        <f>+#REF!</f>
        <v>#REF!</v>
      </c>
      <c r="H98" s="26" t="e">
        <f t="shared" si="29"/>
        <v>#REF!</v>
      </c>
      <c r="I98" s="1" t="e">
        <f>+#REF!</f>
        <v>#REF!</v>
      </c>
      <c r="J98" s="1" t="e">
        <f>+#REF!</f>
        <v>#REF!</v>
      </c>
      <c r="K98" s="26" t="e">
        <f t="shared" si="30"/>
        <v>#REF!</v>
      </c>
      <c r="L98" s="1">
        <f>+КЎ!D98</f>
        <v>170</v>
      </c>
      <c r="M98" s="1">
        <f>+КЎ!G98</f>
        <v>100</v>
      </c>
      <c r="N98" s="26">
        <f t="shared" si="31"/>
        <v>0.58823529411764708</v>
      </c>
      <c r="O98" s="33">
        <v>146</v>
      </c>
      <c r="P98" s="33">
        <v>55</v>
      </c>
      <c r="Q98" s="33">
        <v>55</v>
      </c>
      <c r="R98" s="1">
        <v>86</v>
      </c>
      <c r="T98" s="19">
        <v>500</v>
      </c>
      <c r="U98" s="88" t="e">
        <f t="shared" si="24"/>
        <v>#REF!</v>
      </c>
      <c r="V98" s="91" t="e">
        <f t="shared" si="25"/>
        <v>#REF!</v>
      </c>
      <c r="W98" s="19">
        <v>693</v>
      </c>
      <c r="X98" s="9" t="e">
        <f t="shared" si="27"/>
        <v>#REF!</v>
      </c>
      <c r="Y98" s="91" t="e">
        <f t="shared" si="26"/>
        <v>#REF!</v>
      </c>
    </row>
    <row r="99" spans="1:25" s="19" customFormat="1" hidden="1" x14ac:dyDescent="0.25">
      <c r="B99" s="27">
        <v>5</v>
      </c>
      <c r="C99" s="24" t="s">
        <v>106</v>
      </c>
      <c r="D99" s="1" t="e">
        <f>+#REF!</f>
        <v>#REF!</v>
      </c>
      <c r="E99" s="1" t="e">
        <f t="shared" si="32"/>
        <v>#REF!</v>
      </c>
      <c r="F99" s="1">
        <v>2560.6238532110092</v>
      </c>
      <c r="G99" s="1" t="e">
        <f>+#REF!</f>
        <v>#REF!</v>
      </c>
      <c r="H99" s="26" t="e">
        <f t="shared" si="29"/>
        <v>#REF!</v>
      </c>
      <c r="I99" s="1" t="e">
        <f>+#REF!</f>
        <v>#REF!</v>
      </c>
      <c r="J99" s="1" t="e">
        <f>+#REF!</f>
        <v>#REF!</v>
      </c>
      <c r="K99" s="26" t="e">
        <f t="shared" si="30"/>
        <v>#REF!</v>
      </c>
      <c r="L99" s="1">
        <f>+КЎ!D99</f>
        <v>165</v>
      </c>
      <c r="M99" s="1">
        <f>+КЎ!G99</f>
        <v>43</v>
      </c>
      <c r="N99" s="26">
        <f t="shared" si="31"/>
        <v>0.26060606060606062</v>
      </c>
      <c r="O99" s="33">
        <v>46</v>
      </c>
      <c r="P99" s="33">
        <v>17</v>
      </c>
      <c r="Q99" s="33">
        <v>70</v>
      </c>
      <c r="R99" s="1">
        <v>38</v>
      </c>
      <c r="T99" s="19">
        <v>563</v>
      </c>
      <c r="U99" s="88" t="e">
        <f t="shared" si="24"/>
        <v>#REF!</v>
      </c>
      <c r="V99" s="91" t="e">
        <f t="shared" si="25"/>
        <v>#REF!</v>
      </c>
      <c r="W99" s="19">
        <v>780</v>
      </c>
      <c r="X99" s="9" t="e">
        <f t="shared" si="27"/>
        <v>#REF!</v>
      </c>
      <c r="Y99" s="91" t="e">
        <f t="shared" si="26"/>
        <v>#REF!</v>
      </c>
    </row>
    <row r="100" spans="1:25" s="19" customFormat="1" hidden="1" x14ac:dyDescent="0.25">
      <c r="B100" s="27">
        <v>6</v>
      </c>
      <c r="C100" s="24" t="s">
        <v>107</v>
      </c>
      <c r="D100" s="1" t="e">
        <f>+#REF!</f>
        <v>#REF!</v>
      </c>
      <c r="E100" s="1" t="e">
        <f t="shared" si="32"/>
        <v>#REF!</v>
      </c>
      <c r="F100" s="1">
        <v>3129.6513761467895</v>
      </c>
      <c r="G100" s="1" t="e">
        <f>+#REF!</f>
        <v>#REF!</v>
      </c>
      <c r="H100" s="26" t="e">
        <f t="shared" si="29"/>
        <v>#REF!</v>
      </c>
      <c r="I100" s="1" t="e">
        <f>+#REF!</f>
        <v>#REF!</v>
      </c>
      <c r="J100" s="1" t="e">
        <f>+#REF!</f>
        <v>#REF!</v>
      </c>
      <c r="K100" s="26" t="e">
        <f t="shared" si="30"/>
        <v>#REF!</v>
      </c>
      <c r="L100" s="1">
        <f>+КЎ!D100</f>
        <v>190</v>
      </c>
      <c r="M100" s="1">
        <f>+КЎ!G100</f>
        <v>25</v>
      </c>
      <c r="N100" s="26">
        <f t="shared" si="31"/>
        <v>0.13157894736842105</v>
      </c>
      <c r="O100" s="33">
        <v>50</v>
      </c>
      <c r="P100" s="33">
        <v>40</v>
      </c>
      <c r="Q100" s="33">
        <v>66</v>
      </c>
      <c r="R100" s="1">
        <v>28</v>
      </c>
      <c r="T100" s="19">
        <v>688</v>
      </c>
      <c r="U100" s="88" t="e">
        <f t="shared" si="24"/>
        <v>#REF!</v>
      </c>
      <c r="V100" s="91" t="e">
        <f t="shared" si="25"/>
        <v>#REF!</v>
      </c>
      <c r="W100" s="19">
        <v>953</v>
      </c>
      <c r="X100" s="9" t="e">
        <f t="shared" si="27"/>
        <v>#REF!</v>
      </c>
      <c r="Y100" s="91" t="e">
        <f t="shared" si="26"/>
        <v>#REF!</v>
      </c>
    </row>
    <row r="101" spans="1:25" s="19" customFormat="1" hidden="1" x14ac:dyDescent="0.25">
      <c r="B101" s="27">
        <v>7</v>
      </c>
      <c r="C101" s="24" t="s">
        <v>358</v>
      </c>
      <c r="D101" s="1" t="e">
        <f>+#REF!</f>
        <v>#REF!</v>
      </c>
      <c r="E101" s="1" t="e">
        <f t="shared" si="32"/>
        <v>#REF!</v>
      </c>
      <c r="F101" s="1">
        <v>3129.6513761467895</v>
      </c>
      <c r="G101" s="1" t="e">
        <f>+#REF!</f>
        <v>#REF!</v>
      </c>
      <c r="H101" s="26" t="e">
        <f t="shared" si="29"/>
        <v>#REF!</v>
      </c>
      <c r="I101" s="1" t="e">
        <f>+#REF!</f>
        <v>#REF!</v>
      </c>
      <c r="J101" s="1" t="e">
        <f>+#REF!</f>
        <v>#REF!</v>
      </c>
      <c r="K101" s="26" t="e">
        <f t="shared" si="30"/>
        <v>#REF!</v>
      </c>
      <c r="L101" s="1">
        <f>+КЎ!D101</f>
        <v>170</v>
      </c>
      <c r="M101" s="1">
        <f>+КЎ!G101</f>
        <v>29</v>
      </c>
      <c r="N101" s="26">
        <f t="shared" si="31"/>
        <v>0.17058823529411765</v>
      </c>
      <c r="O101" s="33">
        <v>29</v>
      </c>
      <c r="P101" s="33">
        <v>12</v>
      </c>
      <c r="Q101" s="33">
        <v>12</v>
      </c>
      <c r="R101" s="1">
        <v>0</v>
      </c>
      <c r="T101" s="19">
        <v>688</v>
      </c>
      <c r="U101" s="88" t="e">
        <f t="shared" si="24"/>
        <v>#REF!</v>
      </c>
      <c r="V101" s="91" t="e">
        <f t="shared" si="25"/>
        <v>#REF!</v>
      </c>
      <c r="W101" s="19">
        <v>953</v>
      </c>
      <c r="X101" s="9" t="e">
        <f t="shared" si="27"/>
        <v>#REF!</v>
      </c>
      <c r="Y101" s="91" t="e">
        <f t="shared" si="26"/>
        <v>#REF!</v>
      </c>
    </row>
    <row r="102" spans="1:25" s="19" customFormat="1" hidden="1" x14ac:dyDescent="0.25">
      <c r="B102" s="27">
        <v>8</v>
      </c>
      <c r="C102" s="24" t="s">
        <v>109</v>
      </c>
      <c r="D102" s="1" t="e">
        <f>+#REF!</f>
        <v>#REF!</v>
      </c>
      <c r="E102" s="1" t="e">
        <f t="shared" si="32"/>
        <v>#REF!</v>
      </c>
      <c r="F102" s="1">
        <v>2276.1100917431195</v>
      </c>
      <c r="G102" s="1" t="e">
        <f>+#REF!</f>
        <v>#REF!</v>
      </c>
      <c r="H102" s="26" t="e">
        <f t="shared" si="29"/>
        <v>#REF!</v>
      </c>
      <c r="I102" s="1" t="e">
        <f>+#REF!</f>
        <v>#REF!</v>
      </c>
      <c r="J102" s="1" t="e">
        <f>+#REF!</f>
        <v>#REF!</v>
      </c>
      <c r="K102" s="26" t="e">
        <f t="shared" si="30"/>
        <v>#REF!</v>
      </c>
      <c r="L102" s="1">
        <f>+КЎ!D102</f>
        <v>170</v>
      </c>
      <c r="M102" s="1">
        <f>+КЎ!G102</f>
        <v>68</v>
      </c>
      <c r="N102" s="26">
        <f t="shared" si="31"/>
        <v>0.4</v>
      </c>
      <c r="O102" s="33">
        <v>89</v>
      </c>
      <c r="P102" s="33">
        <v>27</v>
      </c>
      <c r="Q102" s="33">
        <v>68</v>
      </c>
      <c r="R102" s="1">
        <v>19</v>
      </c>
      <c r="T102" s="19">
        <v>500</v>
      </c>
      <c r="U102" s="88" t="e">
        <f t="shared" si="24"/>
        <v>#REF!</v>
      </c>
      <c r="V102" s="91" t="e">
        <f t="shared" si="25"/>
        <v>#REF!</v>
      </c>
      <c r="W102" s="19">
        <v>693</v>
      </c>
      <c r="X102" s="9" t="e">
        <f t="shared" si="27"/>
        <v>#REF!</v>
      </c>
      <c r="Y102" s="91" t="e">
        <f t="shared" si="26"/>
        <v>#REF!</v>
      </c>
    </row>
    <row r="103" spans="1:25" s="19" customFormat="1" hidden="1" x14ac:dyDescent="0.25">
      <c r="B103" s="27">
        <v>9</v>
      </c>
      <c r="C103" s="24" t="s">
        <v>359</v>
      </c>
      <c r="D103" s="1" t="e">
        <f>+#REF!</f>
        <v>#REF!</v>
      </c>
      <c r="E103" s="1" t="e">
        <f t="shared" si="32"/>
        <v>#REF!</v>
      </c>
      <c r="F103" s="1">
        <v>2276.1100917431195</v>
      </c>
      <c r="G103" s="1" t="e">
        <f>+#REF!</f>
        <v>#REF!</v>
      </c>
      <c r="H103" s="26" t="e">
        <f t="shared" si="29"/>
        <v>#REF!</v>
      </c>
      <c r="I103" s="1" t="e">
        <f>+#REF!</f>
        <v>#REF!</v>
      </c>
      <c r="J103" s="1" t="e">
        <f>+#REF!</f>
        <v>#REF!</v>
      </c>
      <c r="K103" s="26" t="e">
        <f t="shared" si="30"/>
        <v>#REF!</v>
      </c>
      <c r="L103" s="1">
        <f>+КЎ!D103</f>
        <v>175</v>
      </c>
      <c r="M103" s="1">
        <f>+КЎ!G103</f>
        <v>25</v>
      </c>
      <c r="N103" s="26">
        <f t="shared" si="31"/>
        <v>0.14285714285714285</v>
      </c>
      <c r="O103" s="33">
        <v>39</v>
      </c>
      <c r="P103" s="33">
        <v>24</v>
      </c>
      <c r="Q103" s="33">
        <v>64</v>
      </c>
      <c r="R103" s="1">
        <v>24</v>
      </c>
      <c r="T103" s="19">
        <v>500</v>
      </c>
      <c r="U103" s="88" t="e">
        <f t="shared" si="24"/>
        <v>#REF!</v>
      </c>
      <c r="V103" s="91" t="e">
        <f t="shared" si="25"/>
        <v>#REF!</v>
      </c>
      <c r="W103" s="19">
        <v>693</v>
      </c>
      <c r="X103" s="9" t="e">
        <f t="shared" si="27"/>
        <v>#REF!</v>
      </c>
      <c r="Y103" s="91" t="e">
        <f t="shared" si="26"/>
        <v>#REF!</v>
      </c>
    </row>
    <row r="104" spans="1:25" s="19" customFormat="1" hidden="1" x14ac:dyDescent="0.25">
      <c r="B104" s="27">
        <v>10</v>
      </c>
      <c r="C104" s="24" t="s">
        <v>360</v>
      </c>
      <c r="D104" s="1" t="e">
        <f>+#REF!</f>
        <v>#REF!</v>
      </c>
      <c r="E104" s="1" t="e">
        <f t="shared" si="32"/>
        <v>#REF!</v>
      </c>
      <c r="F104" s="1">
        <v>1991.5963302752295</v>
      </c>
      <c r="G104" s="1" t="e">
        <f>+#REF!</f>
        <v>#REF!</v>
      </c>
      <c r="H104" s="26" t="e">
        <f t="shared" si="29"/>
        <v>#REF!</v>
      </c>
      <c r="I104" s="1" t="e">
        <f>+#REF!</f>
        <v>#REF!</v>
      </c>
      <c r="J104" s="1" t="e">
        <f>+#REF!</f>
        <v>#REF!</v>
      </c>
      <c r="K104" s="26" t="e">
        <f t="shared" si="30"/>
        <v>#REF!</v>
      </c>
      <c r="L104" s="1">
        <f>+КЎ!D104</f>
        <v>165</v>
      </c>
      <c r="M104" s="1">
        <f>+КЎ!G104</f>
        <v>142</v>
      </c>
      <c r="N104" s="26">
        <f t="shared" si="31"/>
        <v>0.8606060606060606</v>
      </c>
      <c r="O104" s="33">
        <v>147</v>
      </c>
      <c r="P104" s="33">
        <v>34</v>
      </c>
      <c r="Q104" s="33">
        <v>100</v>
      </c>
      <c r="R104" s="1">
        <v>99</v>
      </c>
      <c r="T104" s="19">
        <v>438</v>
      </c>
      <c r="U104" s="88" t="e">
        <f t="shared" si="24"/>
        <v>#REF!</v>
      </c>
      <c r="V104" s="91" t="e">
        <f t="shared" si="25"/>
        <v>#REF!</v>
      </c>
      <c r="W104" s="19">
        <v>606</v>
      </c>
      <c r="X104" s="9" t="e">
        <f t="shared" si="27"/>
        <v>#REF!</v>
      </c>
      <c r="Y104" s="91" t="e">
        <f t="shared" si="26"/>
        <v>#REF!</v>
      </c>
    </row>
    <row r="105" spans="1:25" s="19" customFormat="1" hidden="1" x14ac:dyDescent="0.25">
      <c r="B105" s="27">
        <v>11</v>
      </c>
      <c r="C105" s="24" t="s">
        <v>112</v>
      </c>
      <c r="D105" s="1" t="e">
        <f>+#REF!</f>
        <v>#REF!</v>
      </c>
      <c r="E105" s="1" t="e">
        <f t="shared" si="32"/>
        <v>#REF!</v>
      </c>
      <c r="F105" s="1">
        <v>3129.6513761467895</v>
      </c>
      <c r="G105" s="1" t="e">
        <f>+#REF!</f>
        <v>#REF!</v>
      </c>
      <c r="H105" s="26" t="e">
        <f t="shared" si="29"/>
        <v>#REF!</v>
      </c>
      <c r="I105" s="1" t="e">
        <f>+#REF!</f>
        <v>#REF!</v>
      </c>
      <c r="J105" s="1" t="e">
        <f>+#REF!</f>
        <v>#REF!</v>
      </c>
      <c r="K105" s="26" t="e">
        <f t="shared" si="30"/>
        <v>#REF!</v>
      </c>
      <c r="L105" s="1">
        <f>+КЎ!D105</f>
        <v>225</v>
      </c>
      <c r="M105" s="1">
        <f>+КЎ!G105</f>
        <v>40</v>
      </c>
      <c r="N105" s="26">
        <f t="shared" si="31"/>
        <v>0.17777777777777778</v>
      </c>
      <c r="O105" s="33">
        <v>50</v>
      </c>
      <c r="P105" s="33">
        <v>15</v>
      </c>
      <c r="Q105" s="33">
        <v>57</v>
      </c>
      <c r="R105" s="1">
        <v>23</v>
      </c>
      <c r="T105" s="19">
        <v>688</v>
      </c>
      <c r="U105" s="88" t="e">
        <f t="shared" si="24"/>
        <v>#REF!</v>
      </c>
      <c r="V105" s="91" t="e">
        <f t="shared" si="25"/>
        <v>#REF!</v>
      </c>
      <c r="W105" s="19">
        <v>953</v>
      </c>
      <c r="X105" s="9" t="e">
        <f t="shared" si="27"/>
        <v>#REF!</v>
      </c>
      <c r="Y105" s="91" t="e">
        <f t="shared" si="26"/>
        <v>#REF!</v>
      </c>
    </row>
    <row r="106" spans="1:25" s="19" customFormat="1" hidden="1" x14ac:dyDescent="0.25">
      <c r="B106" s="27">
        <v>12</v>
      </c>
      <c r="C106" s="24" t="s">
        <v>361</v>
      </c>
      <c r="D106" s="1" t="e">
        <f>+#REF!</f>
        <v>#REF!</v>
      </c>
      <c r="E106" s="1" t="e">
        <f t="shared" si="32"/>
        <v>#REF!</v>
      </c>
      <c r="F106" s="1">
        <v>2845.1376146788994</v>
      </c>
      <c r="G106" s="1" t="e">
        <f>+#REF!</f>
        <v>#REF!</v>
      </c>
      <c r="H106" s="26" t="e">
        <f t="shared" si="29"/>
        <v>#REF!</v>
      </c>
      <c r="I106" s="1" t="e">
        <f>+#REF!</f>
        <v>#REF!</v>
      </c>
      <c r="J106" s="1" t="e">
        <f>+#REF!</f>
        <v>#REF!</v>
      </c>
      <c r="K106" s="26" t="e">
        <f t="shared" si="30"/>
        <v>#REF!</v>
      </c>
      <c r="L106" s="1">
        <f>+КЎ!D106</f>
        <v>190</v>
      </c>
      <c r="M106" s="1">
        <f>+КЎ!G106</f>
        <v>29</v>
      </c>
      <c r="N106" s="26">
        <f t="shared" si="31"/>
        <v>0.15263157894736842</v>
      </c>
      <c r="O106" s="33">
        <v>52</v>
      </c>
      <c r="P106" s="33">
        <v>19</v>
      </c>
      <c r="Q106" s="33">
        <v>19</v>
      </c>
      <c r="R106" s="1">
        <v>30</v>
      </c>
      <c r="T106" s="19">
        <v>625</v>
      </c>
      <c r="U106" s="88" t="e">
        <f t="shared" si="24"/>
        <v>#REF!</v>
      </c>
      <c r="V106" s="91" t="e">
        <f t="shared" si="25"/>
        <v>#REF!</v>
      </c>
      <c r="W106" s="19">
        <v>867</v>
      </c>
      <c r="X106" s="9" t="e">
        <f t="shared" si="27"/>
        <v>#REF!</v>
      </c>
      <c r="Y106" s="91" t="e">
        <f t="shared" si="26"/>
        <v>#REF!</v>
      </c>
    </row>
    <row r="107" spans="1:25" s="14" customFormat="1" ht="60" hidden="1" customHeight="1" x14ac:dyDescent="0.25">
      <c r="A107" s="10">
        <v>1</v>
      </c>
      <c r="B107" s="11">
        <v>7</v>
      </c>
      <c r="C107" s="4" t="s">
        <v>362</v>
      </c>
      <c r="D107" s="18" t="e">
        <f>SUM(D95:D106)</f>
        <v>#REF!</v>
      </c>
      <c r="E107" s="18" t="e">
        <f>SUM(E95:E106)</f>
        <v>#REF!</v>
      </c>
      <c r="F107" s="18">
        <f>SUM(F95:F106)</f>
        <v>31012</v>
      </c>
      <c r="G107" s="18" t="e">
        <f>SUM(G95:G106)</f>
        <v>#REF!</v>
      </c>
      <c r="H107" s="13" t="e">
        <f>+G107/F107</f>
        <v>#REF!</v>
      </c>
      <c r="I107" s="18" t="e">
        <f>SUM(I95:I106)</f>
        <v>#REF!</v>
      </c>
      <c r="J107" s="18" t="e">
        <f>SUM(J95:J106)</f>
        <v>#REF!</v>
      </c>
      <c r="K107" s="13" t="e">
        <f>+J107/I107</f>
        <v>#REF!</v>
      </c>
      <c r="L107" s="18">
        <f>SUM(L95:L106)</f>
        <v>2194</v>
      </c>
      <c r="M107" s="18">
        <f>SUM(M95:M106)</f>
        <v>642</v>
      </c>
      <c r="N107" s="13">
        <f>+M107/L107</f>
        <v>0.29261622607110299</v>
      </c>
      <c r="O107" s="18">
        <v>834</v>
      </c>
      <c r="P107" s="18">
        <v>278</v>
      </c>
      <c r="Q107" s="18">
        <v>654</v>
      </c>
      <c r="R107" s="18">
        <f>SUM(R95:R106)</f>
        <v>445</v>
      </c>
      <c r="T107" s="14">
        <v>6816</v>
      </c>
      <c r="U107" s="88" t="e">
        <f t="shared" si="24"/>
        <v>#REF!</v>
      </c>
      <c r="V107" s="91" t="e">
        <f t="shared" si="25"/>
        <v>#REF!</v>
      </c>
      <c r="W107" s="14">
        <v>9444</v>
      </c>
      <c r="X107" s="9" t="e">
        <f t="shared" si="27"/>
        <v>#REF!</v>
      </c>
      <c r="Y107" s="91" t="e">
        <f t="shared" si="26"/>
        <v>#REF!</v>
      </c>
    </row>
    <row r="108" spans="1:25" s="19" customFormat="1" hidden="1" x14ac:dyDescent="0.25">
      <c r="B108" s="31">
        <v>1</v>
      </c>
      <c r="C108" s="32" t="s">
        <v>363</v>
      </c>
      <c r="D108" s="33" t="e">
        <f>+#REF!</f>
        <v>#REF!</v>
      </c>
      <c r="E108" s="33" t="e">
        <f t="shared" ref="E108:E123" si="33">+G108+J108</f>
        <v>#REF!</v>
      </c>
      <c r="F108" s="33">
        <v>4043</v>
      </c>
      <c r="G108" s="33" t="e">
        <f>+#REF!</f>
        <v>#REF!</v>
      </c>
      <c r="H108" s="70" t="e">
        <f t="shared" ref="H108:H123" si="34">+G108/F108</f>
        <v>#REF!</v>
      </c>
      <c r="I108" s="33" t="e">
        <f>+#REF!</f>
        <v>#REF!</v>
      </c>
      <c r="J108" s="33" t="e">
        <f>+#REF!</f>
        <v>#REF!</v>
      </c>
      <c r="K108" s="70" t="e">
        <f t="shared" ref="K108:K123" si="35">+J108/I108</f>
        <v>#REF!</v>
      </c>
      <c r="L108" s="33">
        <f>+КЎ!D108</f>
        <v>488</v>
      </c>
      <c r="M108" s="33">
        <f>+КЎ!G108</f>
        <v>41</v>
      </c>
      <c r="N108" s="70">
        <f t="shared" ref="N108:N123" si="36">+M108/L108</f>
        <v>8.4016393442622947E-2</v>
      </c>
      <c r="O108" s="33">
        <v>74</v>
      </c>
      <c r="P108" s="33">
        <v>74</v>
      </c>
      <c r="Q108" s="33">
        <v>374</v>
      </c>
      <c r="R108" s="1">
        <v>258</v>
      </c>
      <c r="T108" s="19">
        <v>841</v>
      </c>
      <c r="U108" s="88" t="e">
        <f t="shared" si="24"/>
        <v>#REF!</v>
      </c>
      <c r="V108" s="91" t="e">
        <f t="shared" si="25"/>
        <v>#REF!</v>
      </c>
      <c r="W108" s="19">
        <v>488</v>
      </c>
      <c r="X108" s="9" t="e">
        <f t="shared" si="27"/>
        <v>#REF!</v>
      </c>
      <c r="Y108" s="91" t="e">
        <f t="shared" si="26"/>
        <v>#REF!</v>
      </c>
    </row>
    <row r="109" spans="1:25" s="19" customFormat="1" hidden="1" x14ac:dyDescent="0.25">
      <c r="B109" s="31">
        <v>2</v>
      </c>
      <c r="C109" s="32" t="s">
        <v>364</v>
      </c>
      <c r="D109" s="33" t="e">
        <f>+#REF!</f>
        <v>#REF!</v>
      </c>
      <c r="E109" s="33" t="e">
        <f t="shared" si="33"/>
        <v>#REF!</v>
      </c>
      <c r="F109" s="33">
        <v>1184</v>
      </c>
      <c r="G109" s="33" t="e">
        <f>+#REF!</f>
        <v>#REF!</v>
      </c>
      <c r="H109" s="70" t="e">
        <f t="shared" si="34"/>
        <v>#REF!</v>
      </c>
      <c r="I109" s="33" t="e">
        <f>+#REF!</f>
        <v>#REF!</v>
      </c>
      <c r="J109" s="33" t="e">
        <f>+#REF!</f>
        <v>#REF!</v>
      </c>
      <c r="K109" s="70" t="e">
        <f t="shared" si="35"/>
        <v>#REF!</v>
      </c>
      <c r="L109" s="33">
        <f>+КЎ!D109</f>
        <v>75</v>
      </c>
      <c r="M109" s="33">
        <f>+КЎ!G109</f>
        <v>0</v>
      </c>
      <c r="N109" s="70">
        <f t="shared" si="36"/>
        <v>0</v>
      </c>
      <c r="O109" s="33">
        <v>8</v>
      </c>
      <c r="P109" s="33">
        <v>7</v>
      </c>
      <c r="Q109" s="33">
        <v>208</v>
      </c>
      <c r="R109" s="1">
        <v>110</v>
      </c>
      <c r="T109" s="19">
        <v>276</v>
      </c>
      <c r="U109" s="88" t="e">
        <f t="shared" si="24"/>
        <v>#REF!</v>
      </c>
      <c r="V109" s="91" t="e">
        <f t="shared" si="25"/>
        <v>#REF!</v>
      </c>
      <c r="W109" s="19">
        <v>375</v>
      </c>
      <c r="X109" s="9" t="e">
        <f t="shared" si="27"/>
        <v>#REF!</v>
      </c>
      <c r="Y109" s="91" t="e">
        <f t="shared" si="26"/>
        <v>#REF!</v>
      </c>
    </row>
    <row r="110" spans="1:25" s="19" customFormat="1" hidden="1" x14ac:dyDescent="0.25">
      <c r="B110" s="31">
        <v>3</v>
      </c>
      <c r="C110" s="32" t="s">
        <v>365</v>
      </c>
      <c r="D110" s="33" t="e">
        <f>+#REF!</f>
        <v>#REF!</v>
      </c>
      <c r="E110" s="33" t="e">
        <f t="shared" si="33"/>
        <v>#REF!</v>
      </c>
      <c r="F110" s="33">
        <v>1493</v>
      </c>
      <c r="G110" s="33" t="e">
        <f>+#REF!</f>
        <v>#REF!</v>
      </c>
      <c r="H110" s="70" t="e">
        <f t="shared" si="34"/>
        <v>#REF!</v>
      </c>
      <c r="I110" s="33" t="e">
        <f>+#REF!</f>
        <v>#REF!</v>
      </c>
      <c r="J110" s="33" t="e">
        <f>+#REF!</f>
        <v>#REF!</v>
      </c>
      <c r="K110" s="70" t="e">
        <f t="shared" si="35"/>
        <v>#REF!</v>
      </c>
      <c r="L110" s="33">
        <f>+КЎ!D110</f>
        <v>136</v>
      </c>
      <c r="M110" s="33">
        <f>+КЎ!G110</f>
        <v>5</v>
      </c>
      <c r="N110" s="70">
        <f t="shared" si="36"/>
        <v>3.6764705882352942E-2</v>
      </c>
      <c r="O110" s="33">
        <v>21</v>
      </c>
      <c r="P110" s="33">
        <v>21</v>
      </c>
      <c r="Q110" s="33">
        <v>426</v>
      </c>
      <c r="R110" s="1">
        <v>150</v>
      </c>
      <c r="T110" s="19">
        <v>301</v>
      </c>
      <c r="U110" s="88" t="e">
        <f t="shared" si="24"/>
        <v>#REF!</v>
      </c>
      <c r="V110" s="91" t="e">
        <f t="shared" si="25"/>
        <v>#REF!</v>
      </c>
      <c r="W110" s="19">
        <v>391</v>
      </c>
      <c r="X110" s="9" t="e">
        <f t="shared" si="27"/>
        <v>#REF!</v>
      </c>
      <c r="Y110" s="91" t="e">
        <f t="shared" si="26"/>
        <v>#REF!</v>
      </c>
    </row>
    <row r="111" spans="1:25" s="19" customFormat="1" hidden="1" x14ac:dyDescent="0.25">
      <c r="B111" s="31">
        <v>4</v>
      </c>
      <c r="C111" s="32" t="s">
        <v>118</v>
      </c>
      <c r="D111" s="33" t="e">
        <f>+#REF!</f>
        <v>#REF!</v>
      </c>
      <c r="E111" s="33" t="e">
        <f t="shared" si="33"/>
        <v>#REF!</v>
      </c>
      <c r="F111" s="33">
        <v>1609</v>
      </c>
      <c r="G111" s="33" t="e">
        <f>+#REF!</f>
        <v>#REF!</v>
      </c>
      <c r="H111" s="70" t="e">
        <f t="shared" si="34"/>
        <v>#REF!</v>
      </c>
      <c r="I111" s="33" t="e">
        <f>+#REF!</f>
        <v>#REF!</v>
      </c>
      <c r="J111" s="33" t="e">
        <f>+#REF!</f>
        <v>#REF!</v>
      </c>
      <c r="K111" s="70" t="e">
        <f t="shared" si="35"/>
        <v>#REF!</v>
      </c>
      <c r="L111" s="33">
        <f>+КЎ!D111</f>
        <v>167</v>
      </c>
      <c r="M111" s="33">
        <f>+КЎ!G111</f>
        <v>6</v>
      </c>
      <c r="N111" s="70">
        <f t="shared" si="36"/>
        <v>3.5928143712574849E-2</v>
      </c>
      <c r="O111" s="33">
        <v>24</v>
      </c>
      <c r="P111" s="33">
        <v>24</v>
      </c>
      <c r="Q111" s="33">
        <v>111</v>
      </c>
      <c r="R111" s="1">
        <v>66</v>
      </c>
      <c r="T111" s="19">
        <v>324</v>
      </c>
      <c r="U111" s="88" t="e">
        <f t="shared" si="24"/>
        <v>#REF!</v>
      </c>
      <c r="V111" s="91" t="e">
        <f t="shared" si="25"/>
        <v>#REF!</v>
      </c>
      <c r="W111" s="19">
        <v>399</v>
      </c>
      <c r="X111" s="9" t="e">
        <f t="shared" si="27"/>
        <v>#REF!</v>
      </c>
      <c r="Y111" s="91" t="e">
        <f t="shared" si="26"/>
        <v>#REF!</v>
      </c>
    </row>
    <row r="112" spans="1:25" s="19" customFormat="1" hidden="1" x14ac:dyDescent="0.25">
      <c r="B112" s="31">
        <v>5</v>
      </c>
      <c r="C112" s="32" t="s">
        <v>119</v>
      </c>
      <c r="D112" s="33" t="e">
        <f>+#REF!</f>
        <v>#REF!</v>
      </c>
      <c r="E112" s="33" t="e">
        <f t="shared" si="33"/>
        <v>#REF!</v>
      </c>
      <c r="F112" s="33">
        <v>1794</v>
      </c>
      <c r="G112" s="33" t="e">
        <f>+#REF!</f>
        <v>#REF!</v>
      </c>
      <c r="H112" s="70" t="e">
        <f t="shared" si="34"/>
        <v>#REF!</v>
      </c>
      <c r="I112" s="33" t="e">
        <f>+#REF!</f>
        <v>#REF!</v>
      </c>
      <c r="J112" s="33" t="e">
        <f>+#REF!</f>
        <v>#REF!</v>
      </c>
      <c r="K112" s="70" t="e">
        <f t="shared" si="35"/>
        <v>#REF!</v>
      </c>
      <c r="L112" s="33">
        <f>+КЎ!D112</f>
        <v>151</v>
      </c>
      <c r="M112" s="33">
        <f>+КЎ!G112</f>
        <v>33</v>
      </c>
      <c r="N112" s="70">
        <f t="shared" si="36"/>
        <v>0.2185430463576159</v>
      </c>
      <c r="O112" s="33">
        <v>32</v>
      </c>
      <c r="P112" s="33">
        <v>32</v>
      </c>
      <c r="Q112" s="33">
        <v>376</v>
      </c>
      <c r="R112" s="1">
        <v>251</v>
      </c>
      <c r="T112" s="19">
        <v>379</v>
      </c>
      <c r="U112" s="88" t="e">
        <f t="shared" si="24"/>
        <v>#REF!</v>
      </c>
      <c r="V112" s="91" t="e">
        <f t="shared" si="25"/>
        <v>#REF!</v>
      </c>
      <c r="W112" s="19">
        <v>395</v>
      </c>
      <c r="X112" s="9" t="e">
        <f t="shared" si="27"/>
        <v>#REF!</v>
      </c>
      <c r="Y112" s="91" t="e">
        <f t="shared" si="26"/>
        <v>#REF!</v>
      </c>
    </row>
    <row r="113" spans="1:25" s="19" customFormat="1" hidden="1" x14ac:dyDescent="0.25">
      <c r="B113" s="31">
        <v>6</v>
      </c>
      <c r="C113" s="32" t="s">
        <v>120</v>
      </c>
      <c r="D113" s="33" t="e">
        <f>+#REF!</f>
        <v>#REF!</v>
      </c>
      <c r="E113" s="33" t="e">
        <f t="shared" si="33"/>
        <v>#REF!</v>
      </c>
      <c r="F113" s="33">
        <v>1834</v>
      </c>
      <c r="G113" s="33" t="e">
        <f>+#REF!</f>
        <v>#REF!</v>
      </c>
      <c r="H113" s="70" t="e">
        <f t="shared" si="34"/>
        <v>#REF!</v>
      </c>
      <c r="I113" s="33" t="e">
        <f>+#REF!</f>
        <v>#REF!</v>
      </c>
      <c r="J113" s="33" t="e">
        <f>+#REF!</f>
        <v>#REF!</v>
      </c>
      <c r="K113" s="70" t="e">
        <f t="shared" si="35"/>
        <v>#REF!</v>
      </c>
      <c r="L113" s="33">
        <f>+КЎ!D113</f>
        <v>215</v>
      </c>
      <c r="M113" s="33">
        <f>+КЎ!G113</f>
        <v>25</v>
      </c>
      <c r="N113" s="70">
        <f t="shared" si="36"/>
        <v>0.11627906976744186</v>
      </c>
      <c r="O113" s="33">
        <v>62</v>
      </c>
      <c r="P113" s="33">
        <v>62</v>
      </c>
      <c r="Q113" s="33">
        <v>295</v>
      </c>
      <c r="R113" s="1">
        <v>123</v>
      </c>
      <c r="T113" s="19">
        <v>374</v>
      </c>
      <c r="U113" s="88" t="e">
        <f t="shared" si="24"/>
        <v>#REF!</v>
      </c>
      <c r="V113" s="91" t="e">
        <f t="shared" si="25"/>
        <v>#REF!</v>
      </c>
      <c r="W113" s="19">
        <v>413</v>
      </c>
      <c r="X113" s="9" t="e">
        <f t="shared" si="27"/>
        <v>#REF!</v>
      </c>
      <c r="Y113" s="91" t="e">
        <f t="shared" si="26"/>
        <v>#REF!</v>
      </c>
    </row>
    <row r="114" spans="1:25" s="19" customFormat="1" hidden="1" x14ac:dyDescent="0.25">
      <c r="B114" s="31">
        <v>7</v>
      </c>
      <c r="C114" s="32" t="s">
        <v>366</v>
      </c>
      <c r="D114" s="33" t="e">
        <f>+#REF!</f>
        <v>#REF!</v>
      </c>
      <c r="E114" s="33" t="e">
        <f t="shared" si="33"/>
        <v>#REF!</v>
      </c>
      <c r="F114" s="33">
        <v>1967</v>
      </c>
      <c r="G114" s="33" t="e">
        <f>+#REF!</f>
        <v>#REF!</v>
      </c>
      <c r="H114" s="70" t="e">
        <f t="shared" si="34"/>
        <v>#REF!</v>
      </c>
      <c r="I114" s="33" t="e">
        <f>+#REF!</f>
        <v>#REF!</v>
      </c>
      <c r="J114" s="33" t="e">
        <f>+#REF!</f>
        <v>#REF!</v>
      </c>
      <c r="K114" s="70" t="e">
        <f t="shared" si="35"/>
        <v>#REF!</v>
      </c>
      <c r="L114" s="33">
        <f>+КЎ!D114</f>
        <v>251</v>
      </c>
      <c r="M114" s="33">
        <f>+КЎ!G114</f>
        <v>8</v>
      </c>
      <c r="N114" s="70">
        <f t="shared" si="36"/>
        <v>3.1872509960159362E-2</v>
      </c>
      <c r="O114" s="33">
        <v>33</v>
      </c>
      <c r="P114" s="33">
        <v>32</v>
      </c>
      <c r="Q114" s="33">
        <v>142</v>
      </c>
      <c r="R114" s="1">
        <v>177</v>
      </c>
      <c r="T114" s="19">
        <v>441</v>
      </c>
      <c r="U114" s="88" t="e">
        <f t="shared" si="24"/>
        <v>#REF!</v>
      </c>
      <c r="V114" s="91" t="e">
        <f t="shared" si="25"/>
        <v>#REF!</v>
      </c>
      <c r="W114" s="19">
        <v>422</v>
      </c>
      <c r="X114" s="9" t="e">
        <f t="shared" si="27"/>
        <v>#REF!</v>
      </c>
      <c r="Y114" s="91" t="e">
        <f t="shared" si="26"/>
        <v>#REF!</v>
      </c>
    </row>
    <row r="115" spans="1:25" s="19" customFormat="1" hidden="1" x14ac:dyDescent="0.25">
      <c r="B115" s="31">
        <v>8</v>
      </c>
      <c r="C115" s="32" t="s">
        <v>367</v>
      </c>
      <c r="D115" s="33" t="e">
        <f>+#REF!</f>
        <v>#REF!</v>
      </c>
      <c r="E115" s="33" t="e">
        <f t="shared" si="33"/>
        <v>#REF!</v>
      </c>
      <c r="F115" s="33">
        <v>1427</v>
      </c>
      <c r="G115" s="33" t="e">
        <f>+#REF!</f>
        <v>#REF!</v>
      </c>
      <c r="H115" s="70" t="e">
        <f t="shared" si="34"/>
        <v>#REF!</v>
      </c>
      <c r="I115" s="33" t="e">
        <f>+#REF!</f>
        <v>#REF!</v>
      </c>
      <c r="J115" s="33" t="e">
        <f>+#REF!</f>
        <v>#REF!</v>
      </c>
      <c r="K115" s="70" t="e">
        <f t="shared" si="35"/>
        <v>#REF!</v>
      </c>
      <c r="L115" s="33">
        <f>+КЎ!D115</f>
        <v>127</v>
      </c>
      <c r="M115" s="33">
        <f>+КЎ!G115</f>
        <v>20</v>
      </c>
      <c r="N115" s="70">
        <f t="shared" si="36"/>
        <v>0.15748031496062992</v>
      </c>
      <c r="O115" s="33">
        <v>56</v>
      </c>
      <c r="P115" s="33">
        <v>56</v>
      </c>
      <c r="Q115" s="33">
        <v>429</v>
      </c>
      <c r="R115" s="1">
        <v>279</v>
      </c>
      <c r="T115" s="19">
        <v>310</v>
      </c>
      <c r="U115" s="88" t="e">
        <f t="shared" si="24"/>
        <v>#REF!</v>
      </c>
      <c r="V115" s="91" t="e">
        <f t="shared" si="25"/>
        <v>#REF!</v>
      </c>
      <c r="W115" s="19">
        <v>388</v>
      </c>
      <c r="X115" s="9" t="e">
        <f t="shared" si="27"/>
        <v>#REF!</v>
      </c>
      <c r="Y115" s="91" t="e">
        <f t="shared" si="26"/>
        <v>#REF!</v>
      </c>
    </row>
    <row r="116" spans="1:25" s="19" customFormat="1" hidden="1" x14ac:dyDescent="0.25">
      <c r="B116" s="31">
        <v>9</v>
      </c>
      <c r="C116" s="32" t="s">
        <v>123</v>
      </c>
      <c r="D116" s="33" t="e">
        <f>+#REF!</f>
        <v>#REF!</v>
      </c>
      <c r="E116" s="33" t="e">
        <f t="shared" si="33"/>
        <v>#REF!</v>
      </c>
      <c r="F116" s="33">
        <v>1487</v>
      </c>
      <c r="G116" s="33" t="e">
        <f>+#REF!</f>
        <v>#REF!</v>
      </c>
      <c r="H116" s="70" t="e">
        <f t="shared" si="34"/>
        <v>#REF!</v>
      </c>
      <c r="I116" s="33" t="e">
        <f>+#REF!</f>
        <v>#REF!</v>
      </c>
      <c r="J116" s="33" t="e">
        <f>+#REF!</f>
        <v>#REF!</v>
      </c>
      <c r="K116" s="70" t="e">
        <f t="shared" si="35"/>
        <v>#REF!</v>
      </c>
      <c r="L116" s="33">
        <f>+КЎ!D116</f>
        <v>201</v>
      </c>
      <c r="M116" s="33">
        <f>+КЎ!G116</f>
        <v>22</v>
      </c>
      <c r="N116" s="70">
        <f t="shared" si="36"/>
        <v>0.10945273631840796</v>
      </c>
      <c r="O116" s="33">
        <v>27</v>
      </c>
      <c r="P116" s="33">
        <v>27</v>
      </c>
      <c r="Q116" s="33">
        <v>316</v>
      </c>
      <c r="R116" s="1">
        <v>2</v>
      </c>
      <c r="T116" s="19">
        <v>300</v>
      </c>
      <c r="U116" s="88" t="e">
        <f t="shared" si="24"/>
        <v>#REF!</v>
      </c>
      <c r="V116" s="91" t="e">
        <f t="shared" si="25"/>
        <v>#REF!</v>
      </c>
      <c r="W116" s="19">
        <v>409</v>
      </c>
      <c r="X116" s="9" t="e">
        <f t="shared" si="27"/>
        <v>#REF!</v>
      </c>
      <c r="Y116" s="91" t="e">
        <f t="shared" si="26"/>
        <v>#REF!</v>
      </c>
    </row>
    <row r="117" spans="1:25" s="19" customFormat="1" hidden="1" x14ac:dyDescent="0.25">
      <c r="B117" s="31">
        <v>10</v>
      </c>
      <c r="C117" s="32" t="s">
        <v>368</v>
      </c>
      <c r="D117" s="33" t="e">
        <f>+#REF!</f>
        <v>#REF!</v>
      </c>
      <c r="E117" s="33" t="e">
        <f t="shared" si="33"/>
        <v>#REF!</v>
      </c>
      <c r="F117" s="33">
        <v>2098</v>
      </c>
      <c r="G117" s="33" t="e">
        <f>+#REF!</f>
        <v>#REF!</v>
      </c>
      <c r="H117" s="70" t="e">
        <f t="shared" si="34"/>
        <v>#REF!</v>
      </c>
      <c r="I117" s="33" t="e">
        <f>+#REF!</f>
        <v>#REF!</v>
      </c>
      <c r="J117" s="33" t="e">
        <f>+#REF!</f>
        <v>#REF!</v>
      </c>
      <c r="K117" s="70" t="e">
        <f t="shared" si="35"/>
        <v>#REF!</v>
      </c>
      <c r="L117" s="33">
        <f>+КЎ!D117</f>
        <v>219</v>
      </c>
      <c r="M117" s="33">
        <f>+КЎ!G117</f>
        <v>22</v>
      </c>
      <c r="N117" s="70">
        <f t="shared" si="36"/>
        <v>0.1004566210045662</v>
      </c>
      <c r="O117" s="33">
        <v>56</v>
      </c>
      <c r="P117" s="33">
        <v>56</v>
      </c>
      <c r="Q117" s="33">
        <v>154</v>
      </c>
      <c r="R117" s="1">
        <v>47</v>
      </c>
      <c r="T117" s="19">
        <v>416</v>
      </c>
      <c r="U117" s="88" t="e">
        <f t="shared" si="24"/>
        <v>#REF!</v>
      </c>
      <c r="V117" s="91" t="e">
        <f t="shared" si="25"/>
        <v>#REF!</v>
      </c>
      <c r="W117" s="19">
        <v>414</v>
      </c>
      <c r="X117" s="9" t="e">
        <f t="shared" si="27"/>
        <v>#REF!</v>
      </c>
      <c r="Y117" s="91" t="e">
        <f t="shared" si="26"/>
        <v>#REF!</v>
      </c>
    </row>
    <row r="118" spans="1:25" s="19" customFormat="1" hidden="1" x14ac:dyDescent="0.25">
      <c r="B118" s="31">
        <v>11</v>
      </c>
      <c r="C118" s="32" t="s">
        <v>125</v>
      </c>
      <c r="D118" s="33" t="e">
        <f>+#REF!</f>
        <v>#REF!</v>
      </c>
      <c r="E118" s="33" t="e">
        <f t="shared" si="33"/>
        <v>#REF!</v>
      </c>
      <c r="F118" s="33">
        <v>1663</v>
      </c>
      <c r="G118" s="33" t="e">
        <f>+#REF!</f>
        <v>#REF!</v>
      </c>
      <c r="H118" s="70" t="e">
        <f t="shared" si="34"/>
        <v>#REF!</v>
      </c>
      <c r="I118" s="33" t="e">
        <f>+#REF!</f>
        <v>#REF!</v>
      </c>
      <c r="J118" s="33" t="e">
        <f>+#REF!</f>
        <v>#REF!</v>
      </c>
      <c r="K118" s="70" t="e">
        <f t="shared" si="35"/>
        <v>#REF!</v>
      </c>
      <c r="L118" s="33">
        <f>+КЎ!D118</f>
        <v>134</v>
      </c>
      <c r="M118" s="33">
        <f>+КЎ!G118</f>
        <v>27</v>
      </c>
      <c r="N118" s="70">
        <f t="shared" si="36"/>
        <v>0.20149253731343283</v>
      </c>
      <c r="O118" s="33">
        <v>40</v>
      </c>
      <c r="P118" s="33">
        <v>40</v>
      </c>
      <c r="Q118" s="33">
        <v>602</v>
      </c>
      <c r="R118" s="1">
        <v>274</v>
      </c>
      <c r="T118" s="19">
        <v>371</v>
      </c>
      <c r="U118" s="88" t="e">
        <f t="shared" si="24"/>
        <v>#REF!</v>
      </c>
      <c r="V118" s="91" t="e">
        <f t="shared" si="25"/>
        <v>#REF!</v>
      </c>
      <c r="W118" s="19">
        <v>392</v>
      </c>
      <c r="X118" s="9" t="e">
        <f t="shared" si="27"/>
        <v>#REF!</v>
      </c>
      <c r="Y118" s="91" t="e">
        <f t="shared" si="26"/>
        <v>#REF!</v>
      </c>
    </row>
    <row r="119" spans="1:25" s="19" customFormat="1" hidden="1" x14ac:dyDescent="0.25">
      <c r="B119" s="31">
        <v>12</v>
      </c>
      <c r="C119" s="32" t="s">
        <v>369</v>
      </c>
      <c r="D119" s="33" t="e">
        <f>+#REF!</f>
        <v>#REF!</v>
      </c>
      <c r="E119" s="33" t="e">
        <f t="shared" si="33"/>
        <v>#REF!</v>
      </c>
      <c r="F119" s="33">
        <v>2602</v>
      </c>
      <c r="G119" s="33" t="e">
        <f>+#REF!</f>
        <v>#REF!</v>
      </c>
      <c r="H119" s="70" t="e">
        <f t="shared" si="34"/>
        <v>#REF!</v>
      </c>
      <c r="I119" s="33" t="e">
        <f>+#REF!</f>
        <v>#REF!</v>
      </c>
      <c r="J119" s="33" t="e">
        <f>+#REF!</f>
        <v>#REF!</v>
      </c>
      <c r="K119" s="70" t="e">
        <f t="shared" si="35"/>
        <v>#REF!</v>
      </c>
      <c r="L119" s="33">
        <f>+КЎ!D119</f>
        <v>311</v>
      </c>
      <c r="M119" s="33">
        <f>+КЎ!G119</f>
        <v>15</v>
      </c>
      <c r="N119" s="70">
        <f t="shared" si="36"/>
        <v>4.8231511254019289E-2</v>
      </c>
      <c r="O119" s="33">
        <v>32</v>
      </c>
      <c r="P119" s="33">
        <v>32</v>
      </c>
      <c r="Q119" s="33">
        <v>164</v>
      </c>
      <c r="R119" s="1">
        <v>222</v>
      </c>
      <c r="T119" s="19">
        <v>512</v>
      </c>
      <c r="U119" s="88" t="e">
        <f t="shared" si="24"/>
        <v>#REF!</v>
      </c>
      <c r="V119" s="91" t="e">
        <f t="shared" si="25"/>
        <v>#REF!</v>
      </c>
      <c r="W119" s="19">
        <v>441</v>
      </c>
      <c r="X119" s="9" t="e">
        <f t="shared" si="27"/>
        <v>#REF!</v>
      </c>
      <c r="Y119" s="91" t="e">
        <f t="shared" si="26"/>
        <v>#REF!</v>
      </c>
    </row>
    <row r="120" spans="1:25" s="19" customFormat="1" hidden="1" x14ac:dyDescent="0.25">
      <c r="B120" s="31">
        <v>13</v>
      </c>
      <c r="C120" s="32" t="s">
        <v>370</v>
      </c>
      <c r="D120" s="33" t="e">
        <f>+#REF!</f>
        <v>#REF!</v>
      </c>
      <c r="E120" s="33" t="e">
        <f t="shared" si="33"/>
        <v>#REF!</v>
      </c>
      <c r="F120" s="33">
        <v>2133</v>
      </c>
      <c r="G120" s="33" t="e">
        <f>+#REF!</f>
        <v>#REF!</v>
      </c>
      <c r="H120" s="70" t="e">
        <f t="shared" si="34"/>
        <v>#REF!</v>
      </c>
      <c r="I120" s="33" t="e">
        <f>+#REF!</f>
        <v>#REF!</v>
      </c>
      <c r="J120" s="33" t="e">
        <f>+#REF!</f>
        <v>#REF!</v>
      </c>
      <c r="K120" s="70" t="e">
        <f t="shared" si="35"/>
        <v>#REF!</v>
      </c>
      <c r="L120" s="33">
        <f>+КЎ!D120</f>
        <v>230</v>
      </c>
      <c r="M120" s="33">
        <f>+КЎ!G120</f>
        <v>5</v>
      </c>
      <c r="N120" s="70">
        <f t="shared" si="36"/>
        <v>2.1739130434782608E-2</v>
      </c>
      <c r="O120" s="33">
        <v>29</v>
      </c>
      <c r="P120" s="33">
        <v>29</v>
      </c>
      <c r="Q120" s="33">
        <v>132</v>
      </c>
      <c r="R120" s="1">
        <v>162</v>
      </c>
      <c r="T120" s="19">
        <v>452</v>
      </c>
      <c r="U120" s="88" t="e">
        <f t="shared" si="24"/>
        <v>#REF!</v>
      </c>
      <c r="V120" s="91" t="e">
        <f t="shared" si="25"/>
        <v>#REF!</v>
      </c>
      <c r="W120" s="19">
        <v>416</v>
      </c>
      <c r="X120" s="9" t="e">
        <f t="shared" si="27"/>
        <v>#REF!</v>
      </c>
      <c r="Y120" s="91" t="e">
        <f t="shared" si="26"/>
        <v>#REF!</v>
      </c>
    </row>
    <row r="121" spans="1:25" s="19" customFormat="1" hidden="1" x14ac:dyDescent="0.25">
      <c r="B121" s="31">
        <v>14</v>
      </c>
      <c r="C121" s="32" t="s">
        <v>128</v>
      </c>
      <c r="D121" s="33" t="e">
        <f>+#REF!</f>
        <v>#REF!</v>
      </c>
      <c r="E121" s="33" t="e">
        <f t="shared" si="33"/>
        <v>#REF!</v>
      </c>
      <c r="F121" s="33">
        <v>1370</v>
      </c>
      <c r="G121" s="33" t="e">
        <f>+#REF!</f>
        <v>#REF!</v>
      </c>
      <c r="H121" s="70" t="e">
        <f t="shared" si="34"/>
        <v>#REF!</v>
      </c>
      <c r="I121" s="33" t="e">
        <f>+#REF!</f>
        <v>#REF!</v>
      </c>
      <c r="J121" s="33" t="e">
        <f>+#REF!</f>
        <v>#REF!</v>
      </c>
      <c r="K121" s="70" t="e">
        <f t="shared" si="35"/>
        <v>#REF!</v>
      </c>
      <c r="L121" s="33">
        <f>+КЎ!D121</f>
        <v>125</v>
      </c>
      <c r="M121" s="33">
        <f>+КЎ!G121</f>
        <v>29</v>
      </c>
      <c r="N121" s="70">
        <f t="shared" si="36"/>
        <v>0.23200000000000001</v>
      </c>
      <c r="O121" s="33">
        <v>22</v>
      </c>
      <c r="P121" s="33">
        <v>22</v>
      </c>
      <c r="Q121" s="33">
        <v>173</v>
      </c>
      <c r="R121" s="1">
        <v>83</v>
      </c>
      <c r="T121" s="19">
        <v>278</v>
      </c>
      <c r="U121" s="88" t="e">
        <f t="shared" si="24"/>
        <v>#REF!</v>
      </c>
      <c r="V121" s="91" t="e">
        <f t="shared" si="25"/>
        <v>#REF!</v>
      </c>
      <c r="W121" s="19">
        <v>389</v>
      </c>
      <c r="X121" s="9" t="e">
        <f t="shared" si="27"/>
        <v>#REF!</v>
      </c>
      <c r="Y121" s="91" t="e">
        <f t="shared" si="26"/>
        <v>#REF!</v>
      </c>
    </row>
    <row r="122" spans="1:25" s="19" customFormat="1" hidden="1" x14ac:dyDescent="0.25">
      <c r="B122" s="31">
        <v>15</v>
      </c>
      <c r="C122" s="32" t="s">
        <v>129</v>
      </c>
      <c r="D122" s="33" t="e">
        <f>+#REF!</f>
        <v>#REF!</v>
      </c>
      <c r="E122" s="33" t="e">
        <f t="shared" si="33"/>
        <v>#REF!</v>
      </c>
      <c r="F122" s="33">
        <v>2219</v>
      </c>
      <c r="G122" s="33" t="e">
        <f>+#REF!</f>
        <v>#REF!</v>
      </c>
      <c r="H122" s="70" t="e">
        <f t="shared" si="34"/>
        <v>#REF!</v>
      </c>
      <c r="I122" s="33" t="e">
        <f>+#REF!</f>
        <v>#REF!</v>
      </c>
      <c r="J122" s="33" t="e">
        <f>+#REF!</f>
        <v>#REF!</v>
      </c>
      <c r="K122" s="70" t="e">
        <f t="shared" si="35"/>
        <v>#REF!</v>
      </c>
      <c r="L122" s="33">
        <f>+КЎ!D122</f>
        <v>449</v>
      </c>
      <c r="M122" s="33">
        <f>+КЎ!G122</f>
        <v>28</v>
      </c>
      <c r="N122" s="70">
        <f t="shared" si="36"/>
        <v>6.2360801781737196E-2</v>
      </c>
      <c r="O122" s="33">
        <v>35</v>
      </c>
      <c r="P122" s="33">
        <v>35</v>
      </c>
      <c r="Q122" s="33">
        <v>237</v>
      </c>
      <c r="R122" s="1">
        <v>99</v>
      </c>
      <c r="T122" s="19">
        <v>439</v>
      </c>
      <c r="U122" s="88" t="e">
        <f t="shared" si="24"/>
        <v>#REF!</v>
      </c>
      <c r="V122" s="91" t="e">
        <f t="shared" si="25"/>
        <v>#REF!</v>
      </c>
      <c r="W122" s="19">
        <v>478</v>
      </c>
      <c r="X122" s="9" t="e">
        <f t="shared" si="27"/>
        <v>#REF!</v>
      </c>
      <c r="Y122" s="91" t="e">
        <f t="shared" si="26"/>
        <v>#REF!</v>
      </c>
    </row>
    <row r="123" spans="1:25" s="19" customFormat="1" hidden="1" x14ac:dyDescent="0.25">
      <c r="B123" s="31">
        <v>16</v>
      </c>
      <c r="C123" s="32" t="s">
        <v>371</v>
      </c>
      <c r="D123" s="33" t="e">
        <f>+#REF!</f>
        <v>#REF!</v>
      </c>
      <c r="E123" s="33" t="e">
        <f t="shared" si="33"/>
        <v>#REF!</v>
      </c>
      <c r="F123" s="33">
        <v>1698</v>
      </c>
      <c r="G123" s="33" t="e">
        <f>+#REF!</f>
        <v>#REF!</v>
      </c>
      <c r="H123" s="70" t="e">
        <f t="shared" si="34"/>
        <v>#REF!</v>
      </c>
      <c r="I123" s="33" t="e">
        <f>+#REF!</f>
        <v>#REF!</v>
      </c>
      <c r="J123" s="33" t="e">
        <f>+#REF!</f>
        <v>#REF!</v>
      </c>
      <c r="K123" s="70" t="e">
        <f t="shared" si="35"/>
        <v>#REF!</v>
      </c>
      <c r="L123" s="33">
        <f>+КЎ!D123</f>
        <v>161</v>
      </c>
      <c r="M123" s="33">
        <f>+КЎ!G123</f>
        <v>10</v>
      </c>
      <c r="N123" s="70">
        <f t="shared" si="36"/>
        <v>6.2111801242236024E-2</v>
      </c>
      <c r="O123" s="33">
        <v>30</v>
      </c>
      <c r="P123" s="33">
        <v>30</v>
      </c>
      <c r="Q123" s="33">
        <v>90</v>
      </c>
      <c r="R123" s="1">
        <v>80</v>
      </c>
      <c r="T123" s="19">
        <v>348</v>
      </c>
      <c r="U123" s="88" t="e">
        <f t="shared" si="24"/>
        <v>#REF!</v>
      </c>
      <c r="V123" s="91" t="e">
        <f t="shared" si="25"/>
        <v>#REF!</v>
      </c>
      <c r="W123" s="19">
        <v>398</v>
      </c>
      <c r="X123" s="9" t="e">
        <f t="shared" si="27"/>
        <v>#REF!</v>
      </c>
      <c r="Y123" s="91" t="e">
        <f t="shared" si="26"/>
        <v>#REF!</v>
      </c>
    </row>
    <row r="124" spans="1:25" s="17" customFormat="1" ht="60" hidden="1" customHeight="1" x14ac:dyDescent="0.25">
      <c r="A124" s="10">
        <v>1</v>
      </c>
      <c r="B124" s="11">
        <v>8</v>
      </c>
      <c r="C124" s="4" t="s">
        <v>372</v>
      </c>
      <c r="D124" s="18" t="e">
        <f>SUM(D108:D123)</f>
        <v>#REF!</v>
      </c>
      <c r="E124" s="18" t="e">
        <f>SUM(E108:E123)</f>
        <v>#REF!</v>
      </c>
      <c r="F124" s="18">
        <f>SUM(F108:F123)</f>
        <v>30621</v>
      </c>
      <c r="G124" s="18" t="e">
        <f>SUM(G108:G123)</f>
        <v>#REF!</v>
      </c>
      <c r="H124" s="13" t="e">
        <f>+G124/F124</f>
        <v>#REF!</v>
      </c>
      <c r="I124" s="18" t="e">
        <f>SUM(I108:I123)</f>
        <v>#REF!</v>
      </c>
      <c r="J124" s="18" t="e">
        <f>SUM(J108:J123)</f>
        <v>#REF!</v>
      </c>
      <c r="K124" s="13" t="e">
        <f>+J124/I124</f>
        <v>#REF!</v>
      </c>
      <c r="L124" s="18">
        <f>SUM(L108:L123)</f>
        <v>3440</v>
      </c>
      <c r="M124" s="18">
        <f>SUM(M108:M123)</f>
        <v>296</v>
      </c>
      <c r="N124" s="13">
        <f>+M124/L124</f>
        <v>8.6046511627906982E-2</v>
      </c>
      <c r="O124" s="18">
        <v>581</v>
      </c>
      <c r="P124" s="18">
        <v>579</v>
      </c>
      <c r="Q124" s="18">
        <v>4229</v>
      </c>
      <c r="R124" s="18">
        <f>SUM(R108:R123)</f>
        <v>2383</v>
      </c>
      <c r="T124" s="17">
        <v>6362</v>
      </c>
      <c r="U124" s="88" t="e">
        <f t="shared" si="24"/>
        <v>#REF!</v>
      </c>
      <c r="V124" s="91" t="e">
        <f t="shared" si="25"/>
        <v>#REF!</v>
      </c>
      <c r="W124" s="17">
        <v>6608</v>
      </c>
      <c r="X124" s="9" t="e">
        <f t="shared" si="27"/>
        <v>#REF!</v>
      </c>
      <c r="Y124" s="91" t="e">
        <f t="shared" si="26"/>
        <v>#REF!</v>
      </c>
    </row>
    <row r="125" spans="1:25" s="9" customFormat="1" hidden="1" x14ac:dyDescent="0.25">
      <c r="B125" s="31">
        <v>1</v>
      </c>
      <c r="C125" s="32" t="s">
        <v>292</v>
      </c>
      <c r="D125" s="33" t="e">
        <f>+#REF!</f>
        <v>#REF!</v>
      </c>
      <c r="E125" s="33" t="e">
        <f t="shared" ref="E125:E138" si="37">+G125+J125</f>
        <v>#REF!</v>
      </c>
      <c r="F125" s="33">
        <v>998</v>
      </c>
      <c r="G125" s="33" t="e">
        <f>+#REF!</f>
        <v>#REF!</v>
      </c>
      <c r="H125" s="70" t="e">
        <f>+G125/F125</f>
        <v>#REF!</v>
      </c>
      <c r="I125" s="33" t="e">
        <f>+#REF!</f>
        <v>#REF!</v>
      </c>
      <c r="J125" s="33" t="e">
        <f>+#REF!</f>
        <v>#REF!</v>
      </c>
      <c r="K125" s="70" t="e">
        <f t="shared" ref="K125:K138" si="38">+J125/I125</f>
        <v>#REF!</v>
      </c>
      <c r="L125" s="33">
        <f>+КЎ!D125</f>
        <v>143</v>
      </c>
      <c r="M125" s="33">
        <f>+КЎ!G125</f>
        <v>19</v>
      </c>
      <c r="N125" s="70">
        <f t="shared" ref="N125:N138" si="39">+M125/L125</f>
        <v>0.13286713286713286</v>
      </c>
      <c r="O125" s="33">
        <v>42</v>
      </c>
      <c r="P125" s="33">
        <v>27</v>
      </c>
      <c r="Q125" s="33">
        <v>344</v>
      </c>
      <c r="R125" s="33">
        <v>54</v>
      </c>
      <c r="T125" s="9">
        <v>150</v>
      </c>
      <c r="U125" s="88" t="e">
        <f t="shared" si="24"/>
        <v>#REF!</v>
      </c>
      <c r="V125" s="91" t="e">
        <f t="shared" si="25"/>
        <v>#REF!</v>
      </c>
      <c r="W125" s="9">
        <v>442</v>
      </c>
      <c r="X125" s="9" t="e">
        <f t="shared" si="27"/>
        <v>#REF!</v>
      </c>
      <c r="Y125" s="91" t="e">
        <f t="shared" si="26"/>
        <v>#REF!</v>
      </c>
    </row>
    <row r="126" spans="1:25" s="9" customFormat="1" hidden="1" x14ac:dyDescent="0.25">
      <c r="B126" s="31">
        <v>2</v>
      </c>
      <c r="C126" s="32" t="s">
        <v>293</v>
      </c>
      <c r="D126" s="33" t="e">
        <f>+#REF!</f>
        <v>#REF!</v>
      </c>
      <c r="E126" s="33" t="e">
        <f t="shared" si="37"/>
        <v>#REF!</v>
      </c>
      <c r="F126" s="33">
        <v>760</v>
      </c>
      <c r="G126" s="33" t="e">
        <f>+#REF!</f>
        <v>#REF!</v>
      </c>
      <c r="H126" s="70" t="e">
        <f t="shared" ref="H126:H138" si="40">+G126/F126</f>
        <v>#REF!</v>
      </c>
      <c r="I126" s="33" t="e">
        <f>+#REF!</f>
        <v>#REF!</v>
      </c>
      <c r="J126" s="33" t="e">
        <f>+#REF!</f>
        <v>#REF!</v>
      </c>
      <c r="K126" s="70" t="e">
        <f t="shared" si="38"/>
        <v>#REF!</v>
      </c>
      <c r="L126" s="33">
        <f>+КЎ!D126</f>
        <v>128</v>
      </c>
      <c r="M126" s="33">
        <f>+КЎ!G126</f>
        <v>50</v>
      </c>
      <c r="N126" s="70">
        <f t="shared" si="39"/>
        <v>0.390625</v>
      </c>
      <c r="O126" s="33">
        <v>59</v>
      </c>
      <c r="P126" s="33">
        <v>6</v>
      </c>
      <c r="Q126" s="33">
        <v>327</v>
      </c>
      <c r="R126" s="33">
        <v>55</v>
      </c>
      <c r="T126" s="9">
        <v>114</v>
      </c>
      <c r="U126" s="88" t="e">
        <f t="shared" si="24"/>
        <v>#REF!</v>
      </c>
      <c r="V126" s="91" t="e">
        <f t="shared" si="25"/>
        <v>#REF!</v>
      </c>
      <c r="W126" s="9">
        <v>337</v>
      </c>
      <c r="X126" s="9" t="e">
        <f t="shared" si="27"/>
        <v>#REF!</v>
      </c>
      <c r="Y126" s="91" t="e">
        <f t="shared" si="26"/>
        <v>#REF!</v>
      </c>
    </row>
    <row r="127" spans="1:25" s="9" customFormat="1" hidden="1" x14ac:dyDescent="0.25">
      <c r="B127" s="31">
        <v>3</v>
      </c>
      <c r="C127" s="32" t="s">
        <v>294</v>
      </c>
      <c r="D127" s="33" t="e">
        <f>+#REF!</f>
        <v>#REF!</v>
      </c>
      <c r="E127" s="33" t="e">
        <f t="shared" si="37"/>
        <v>#REF!</v>
      </c>
      <c r="F127" s="33">
        <v>699</v>
      </c>
      <c r="G127" s="33" t="e">
        <f>+#REF!</f>
        <v>#REF!</v>
      </c>
      <c r="H127" s="70" t="e">
        <f t="shared" si="40"/>
        <v>#REF!</v>
      </c>
      <c r="I127" s="33" t="e">
        <f>+#REF!</f>
        <v>#REF!</v>
      </c>
      <c r="J127" s="33" t="e">
        <f>+#REF!</f>
        <v>#REF!</v>
      </c>
      <c r="K127" s="70" t="e">
        <f t="shared" si="38"/>
        <v>#REF!</v>
      </c>
      <c r="L127" s="33">
        <f>+КЎ!D127</f>
        <v>146</v>
      </c>
      <c r="M127" s="33">
        <f>+КЎ!G127</f>
        <v>23</v>
      </c>
      <c r="N127" s="70">
        <f t="shared" si="39"/>
        <v>0.15753424657534246</v>
      </c>
      <c r="O127" s="33">
        <v>31</v>
      </c>
      <c r="P127" s="33">
        <v>11</v>
      </c>
      <c r="Q127" s="33">
        <v>288</v>
      </c>
      <c r="R127" s="33">
        <v>38</v>
      </c>
      <c r="T127" s="9">
        <v>105</v>
      </c>
      <c r="U127" s="88" t="e">
        <f t="shared" si="24"/>
        <v>#REF!</v>
      </c>
      <c r="V127" s="91" t="e">
        <f t="shared" si="25"/>
        <v>#REF!</v>
      </c>
      <c r="W127" s="9">
        <v>310</v>
      </c>
      <c r="X127" s="9" t="e">
        <f t="shared" si="27"/>
        <v>#REF!</v>
      </c>
      <c r="Y127" s="91" t="e">
        <f t="shared" si="26"/>
        <v>#REF!</v>
      </c>
    </row>
    <row r="128" spans="1:25" s="9" customFormat="1" hidden="1" x14ac:dyDescent="0.25">
      <c r="B128" s="31">
        <v>4</v>
      </c>
      <c r="C128" s="32" t="s">
        <v>295</v>
      </c>
      <c r="D128" s="33" t="e">
        <f>+#REF!</f>
        <v>#REF!</v>
      </c>
      <c r="E128" s="33" t="e">
        <f t="shared" si="37"/>
        <v>#REF!</v>
      </c>
      <c r="F128" s="33">
        <v>2340</v>
      </c>
      <c r="G128" s="33" t="e">
        <f>+#REF!</f>
        <v>#REF!</v>
      </c>
      <c r="H128" s="70" t="e">
        <f t="shared" si="40"/>
        <v>#REF!</v>
      </c>
      <c r="I128" s="33" t="e">
        <f>+#REF!</f>
        <v>#REF!</v>
      </c>
      <c r="J128" s="33" t="e">
        <f>+#REF!</f>
        <v>#REF!</v>
      </c>
      <c r="K128" s="70" t="e">
        <f t="shared" si="38"/>
        <v>#REF!</v>
      </c>
      <c r="L128" s="33">
        <f>+КЎ!D128</f>
        <v>227</v>
      </c>
      <c r="M128" s="33">
        <f>+КЎ!G128</f>
        <v>86</v>
      </c>
      <c r="N128" s="70">
        <f t="shared" si="39"/>
        <v>0.3788546255506608</v>
      </c>
      <c r="O128" s="33">
        <v>88</v>
      </c>
      <c r="P128" s="33">
        <v>9</v>
      </c>
      <c r="Q128" s="33">
        <v>446</v>
      </c>
      <c r="R128" s="33">
        <v>97</v>
      </c>
      <c r="T128" s="9">
        <v>351</v>
      </c>
      <c r="U128" s="88" t="e">
        <f t="shared" si="24"/>
        <v>#REF!</v>
      </c>
      <c r="V128" s="91" t="e">
        <f t="shared" si="25"/>
        <v>#REF!</v>
      </c>
      <c r="W128" s="9">
        <v>1036</v>
      </c>
      <c r="X128" s="9" t="e">
        <f t="shared" si="27"/>
        <v>#REF!</v>
      </c>
      <c r="Y128" s="91" t="e">
        <f t="shared" si="26"/>
        <v>#REF!</v>
      </c>
    </row>
    <row r="129" spans="1:25" s="9" customFormat="1" hidden="1" x14ac:dyDescent="0.25">
      <c r="B129" s="31">
        <v>5</v>
      </c>
      <c r="C129" s="32" t="s">
        <v>296</v>
      </c>
      <c r="D129" s="33" t="e">
        <f>+#REF!</f>
        <v>#REF!</v>
      </c>
      <c r="E129" s="33" t="e">
        <f t="shared" si="37"/>
        <v>#REF!</v>
      </c>
      <c r="F129" s="33">
        <v>1201</v>
      </c>
      <c r="G129" s="33" t="e">
        <f>+#REF!</f>
        <v>#REF!</v>
      </c>
      <c r="H129" s="70" t="e">
        <f t="shared" si="40"/>
        <v>#REF!</v>
      </c>
      <c r="I129" s="33" t="e">
        <f>+#REF!</f>
        <v>#REF!</v>
      </c>
      <c r="J129" s="33" t="e">
        <f>+#REF!</f>
        <v>#REF!</v>
      </c>
      <c r="K129" s="70" t="e">
        <f t="shared" si="38"/>
        <v>#REF!</v>
      </c>
      <c r="L129" s="33">
        <f>+КЎ!D129</f>
        <v>155</v>
      </c>
      <c r="M129" s="33">
        <f>+КЎ!G129</f>
        <v>22</v>
      </c>
      <c r="N129" s="70">
        <f t="shared" si="39"/>
        <v>0.14193548387096774</v>
      </c>
      <c r="O129" s="33">
        <v>34</v>
      </c>
      <c r="P129" s="33">
        <v>17</v>
      </c>
      <c r="Q129" s="33">
        <v>435</v>
      </c>
      <c r="R129" s="33">
        <v>36</v>
      </c>
      <c r="T129" s="9">
        <v>180</v>
      </c>
      <c r="U129" s="88" t="e">
        <f t="shared" si="24"/>
        <v>#REF!</v>
      </c>
      <c r="V129" s="91" t="e">
        <f t="shared" si="25"/>
        <v>#REF!</v>
      </c>
      <c r="W129" s="9">
        <v>532</v>
      </c>
      <c r="X129" s="9" t="e">
        <f t="shared" si="27"/>
        <v>#REF!</v>
      </c>
      <c r="Y129" s="91" t="e">
        <f t="shared" si="26"/>
        <v>#REF!</v>
      </c>
    </row>
    <row r="130" spans="1:25" s="9" customFormat="1" hidden="1" x14ac:dyDescent="0.25">
      <c r="B130" s="31">
        <v>6</v>
      </c>
      <c r="C130" s="32" t="s">
        <v>297</v>
      </c>
      <c r="D130" s="33" t="e">
        <f>+#REF!</f>
        <v>#REF!</v>
      </c>
      <c r="E130" s="33" t="e">
        <f t="shared" si="37"/>
        <v>#REF!</v>
      </c>
      <c r="F130" s="33">
        <v>1025</v>
      </c>
      <c r="G130" s="33" t="e">
        <f>+#REF!</f>
        <v>#REF!</v>
      </c>
      <c r="H130" s="70" t="e">
        <f t="shared" si="40"/>
        <v>#REF!</v>
      </c>
      <c r="I130" s="33" t="e">
        <f>+#REF!</f>
        <v>#REF!</v>
      </c>
      <c r="J130" s="33" t="e">
        <f>+#REF!</f>
        <v>#REF!</v>
      </c>
      <c r="K130" s="70" t="e">
        <f t="shared" si="38"/>
        <v>#REF!</v>
      </c>
      <c r="L130" s="33">
        <f>+КЎ!D130</f>
        <v>152</v>
      </c>
      <c r="M130" s="33">
        <f>+КЎ!G130</f>
        <v>26</v>
      </c>
      <c r="N130" s="70">
        <f t="shared" si="39"/>
        <v>0.17105263157894737</v>
      </c>
      <c r="O130" s="33">
        <v>32</v>
      </c>
      <c r="P130" s="33">
        <v>6</v>
      </c>
      <c r="Q130" s="33">
        <v>76</v>
      </c>
      <c r="R130" s="33">
        <v>34</v>
      </c>
      <c r="T130" s="9">
        <v>154</v>
      </c>
      <c r="U130" s="88" t="e">
        <f t="shared" si="24"/>
        <v>#REF!</v>
      </c>
      <c r="V130" s="91" t="e">
        <f t="shared" si="25"/>
        <v>#REF!</v>
      </c>
      <c r="W130" s="9">
        <v>454</v>
      </c>
      <c r="X130" s="9" t="e">
        <f t="shared" si="27"/>
        <v>#REF!</v>
      </c>
      <c r="Y130" s="91" t="e">
        <f t="shared" si="26"/>
        <v>#REF!</v>
      </c>
    </row>
    <row r="131" spans="1:25" s="9" customFormat="1" hidden="1" x14ac:dyDescent="0.25">
      <c r="B131" s="31">
        <v>7</v>
      </c>
      <c r="C131" s="32" t="s">
        <v>298</v>
      </c>
      <c r="D131" s="33" t="e">
        <f>+#REF!</f>
        <v>#REF!</v>
      </c>
      <c r="E131" s="33" t="e">
        <f t="shared" si="37"/>
        <v>#REF!</v>
      </c>
      <c r="F131" s="33">
        <v>1272</v>
      </c>
      <c r="G131" s="33" t="e">
        <f>+#REF!</f>
        <v>#REF!</v>
      </c>
      <c r="H131" s="70" t="e">
        <f t="shared" si="40"/>
        <v>#REF!</v>
      </c>
      <c r="I131" s="33" t="e">
        <f>+#REF!</f>
        <v>#REF!</v>
      </c>
      <c r="J131" s="33" t="e">
        <f>+#REF!</f>
        <v>#REF!</v>
      </c>
      <c r="K131" s="70" t="e">
        <f t="shared" si="38"/>
        <v>#REF!</v>
      </c>
      <c r="L131" s="33">
        <f>+КЎ!D131</f>
        <v>146</v>
      </c>
      <c r="M131" s="33">
        <f>+КЎ!G131</f>
        <v>33</v>
      </c>
      <c r="N131" s="70">
        <f t="shared" si="39"/>
        <v>0.22602739726027396</v>
      </c>
      <c r="O131" s="33">
        <v>43</v>
      </c>
      <c r="P131" s="33">
        <v>10</v>
      </c>
      <c r="Q131" s="33">
        <v>292</v>
      </c>
      <c r="R131" s="33">
        <v>38</v>
      </c>
      <c r="T131" s="9">
        <v>191</v>
      </c>
      <c r="U131" s="88" t="e">
        <f t="shared" si="24"/>
        <v>#REF!</v>
      </c>
      <c r="V131" s="91" t="e">
        <f t="shared" si="25"/>
        <v>#REF!</v>
      </c>
      <c r="W131" s="9">
        <v>563</v>
      </c>
      <c r="X131" s="9" t="e">
        <f t="shared" si="27"/>
        <v>#REF!</v>
      </c>
      <c r="Y131" s="91" t="e">
        <f t="shared" si="26"/>
        <v>#REF!</v>
      </c>
    </row>
    <row r="132" spans="1:25" s="9" customFormat="1" hidden="1" x14ac:dyDescent="0.25">
      <c r="B132" s="31">
        <v>8</v>
      </c>
      <c r="C132" s="32" t="s">
        <v>299</v>
      </c>
      <c r="D132" s="33" t="e">
        <f>+#REF!</f>
        <v>#REF!</v>
      </c>
      <c r="E132" s="33" t="e">
        <f t="shared" si="37"/>
        <v>#REF!</v>
      </c>
      <c r="F132" s="33">
        <v>862</v>
      </c>
      <c r="G132" s="33" t="e">
        <f>+#REF!</f>
        <v>#REF!</v>
      </c>
      <c r="H132" s="70" t="e">
        <f t="shared" si="40"/>
        <v>#REF!</v>
      </c>
      <c r="I132" s="33" t="e">
        <f>+#REF!</f>
        <v>#REF!</v>
      </c>
      <c r="J132" s="33" t="e">
        <f>+#REF!</f>
        <v>#REF!</v>
      </c>
      <c r="K132" s="70" t="e">
        <f t="shared" si="38"/>
        <v>#REF!</v>
      </c>
      <c r="L132" s="33">
        <f>+КЎ!D132</f>
        <v>114</v>
      </c>
      <c r="M132" s="33">
        <f>+КЎ!G132</f>
        <v>25</v>
      </c>
      <c r="N132" s="70">
        <f t="shared" si="39"/>
        <v>0.21929824561403508</v>
      </c>
      <c r="O132" s="33">
        <v>37</v>
      </c>
      <c r="P132" s="33">
        <v>17</v>
      </c>
      <c r="Q132" s="33">
        <v>267</v>
      </c>
      <c r="R132" s="33">
        <v>42</v>
      </c>
      <c r="T132" s="9">
        <v>129</v>
      </c>
      <c r="U132" s="88" t="e">
        <f t="shared" si="24"/>
        <v>#REF!</v>
      </c>
      <c r="V132" s="91" t="e">
        <f t="shared" si="25"/>
        <v>#REF!</v>
      </c>
      <c r="W132" s="9">
        <v>382</v>
      </c>
      <c r="X132" s="9" t="e">
        <f t="shared" si="27"/>
        <v>#REF!</v>
      </c>
      <c r="Y132" s="91" t="e">
        <f t="shared" si="26"/>
        <v>#REF!</v>
      </c>
    </row>
    <row r="133" spans="1:25" s="9" customFormat="1" hidden="1" x14ac:dyDescent="0.25">
      <c r="B133" s="31">
        <v>9</v>
      </c>
      <c r="C133" s="32" t="s">
        <v>300</v>
      </c>
      <c r="D133" s="33" t="e">
        <f>+#REF!</f>
        <v>#REF!</v>
      </c>
      <c r="E133" s="33" t="e">
        <f t="shared" si="37"/>
        <v>#REF!</v>
      </c>
      <c r="F133" s="33">
        <v>986</v>
      </c>
      <c r="G133" s="33" t="e">
        <f>+#REF!</f>
        <v>#REF!</v>
      </c>
      <c r="H133" s="70" t="e">
        <f t="shared" si="40"/>
        <v>#REF!</v>
      </c>
      <c r="I133" s="33" t="e">
        <f>+#REF!</f>
        <v>#REF!</v>
      </c>
      <c r="J133" s="33" t="e">
        <f>+#REF!</f>
        <v>#REF!</v>
      </c>
      <c r="K133" s="70" t="e">
        <f t="shared" si="38"/>
        <v>#REF!</v>
      </c>
      <c r="L133" s="33">
        <f>+КЎ!D133</f>
        <v>168</v>
      </c>
      <c r="M133" s="33">
        <f>+КЎ!G133</f>
        <v>37</v>
      </c>
      <c r="N133" s="70">
        <f t="shared" si="39"/>
        <v>0.22023809523809523</v>
      </c>
      <c r="O133" s="33">
        <v>40</v>
      </c>
      <c r="P133" s="33">
        <v>5</v>
      </c>
      <c r="Q133" s="33">
        <v>171</v>
      </c>
      <c r="R133" s="33">
        <v>40</v>
      </c>
      <c r="T133" s="9">
        <v>148</v>
      </c>
      <c r="U133" s="88" t="e">
        <f t="shared" si="24"/>
        <v>#REF!</v>
      </c>
      <c r="V133" s="91" t="e">
        <f t="shared" si="25"/>
        <v>#REF!</v>
      </c>
      <c r="W133" s="9">
        <v>437</v>
      </c>
      <c r="X133" s="9" t="e">
        <f t="shared" si="27"/>
        <v>#REF!</v>
      </c>
      <c r="Y133" s="91" t="e">
        <f t="shared" si="26"/>
        <v>#REF!</v>
      </c>
    </row>
    <row r="134" spans="1:25" s="9" customFormat="1" hidden="1" x14ac:dyDescent="0.25">
      <c r="B134" s="31">
        <v>10</v>
      </c>
      <c r="C134" s="32" t="s">
        <v>301</v>
      </c>
      <c r="D134" s="33" t="e">
        <f>+#REF!</f>
        <v>#REF!</v>
      </c>
      <c r="E134" s="33" t="e">
        <f t="shared" si="37"/>
        <v>#REF!</v>
      </c>
      <c r="F134" s="33">
        <v>1203</v>
      </c>
      <c r="G134" s="33" t="e">
        <f>+#REF!</f>
        <v>#REF!</v>
      </c>
      <c r="H134" s="70" t="e">
        <f t="shared" si="40"/>
        <v>#REF!</v>
      </c>
      <c r="I134" s="33" t="e">
        <f>+#REF!</f>
        <v>#REF!</v>
      </c>
      <c r="J134" s="33" t="e">
        <f>+#REF!</f>
        <v>#REF!</v>
      </c>
      <c r="K134" s="70" t="e">
        <f t="shared" si="38"/>
        <v>#REF!</v>
      </c>
      <c r="L134" s="33">
        <f>+КЎ!D134</f>
        <v>168</v>
      </c>
      <c r="M134" s="33">
        <f>+КЎ!G134</f>
        <v>84</v>
      </c>
      <c r="N134" s="70">
        <f t="shared" si="39"/>
        <v>0.5</v>
      </c>
      <c r="O134" s="33">
        <v>94</v>
      </c>
      <c r="P134" s="33">
        <v>10</v>
      </c>
      <c r="Q134" s="33">
        <v>311</v>
      </c>
      <c r="R134" s="33">
        <v>106</v>
      </c>
      <c r="T134" s="9">
        <v>180</v>
      </c>
      <c r="U134" s="88" t="e">
        <f t="shared" si="24"/>
        <v>#REF!</v>
      </c>
      <c r="V134" s="91" t="e">
        <f t="shared" si="25"/>
        <v>#REF!</v>
      </c>
      <c r="W134" s="9">
        <v>533</v>
      </c>
      <c r="X134" s="9" t="e">
        <f t="shared" si="27"/>
        <v>#REF!</v>
      </c>
      <c r="Y134" s="91" t="e">
        <f t="shared" si="26"/>
        <v>#REF!</v>
      </c>
    </row>
    <row r="135" spans="1:25" s="9" customFormat="1" hidden="1" x14ac:dyDescent="0.25">
      <c r="B135" s="31">
        <v>11</v>
      </c>
      <c r="C135" s="32" t="s">
        <v>302</v>
      </c>
      <c r="D135" s="33" t="e">
        <f>+#REF!</f>
        <v>#REF!</v>
      </c>
      <c r="E135" s="33" t="e">
        <f t="shared" si="37"/>
        <v>#REF!</v>
      </c>
      <c r="F135" s="33">
        <v>616</v>
      </c>
      <c r="G135" s="33" t="e">
        <f>+#REF!</f>
        <v>#REF!</v>
      </c>
      <c r="H135" s="70" t="e">
        <f t="shared" si="40"/>
        <v>#REF!</v>
      </c>
      <c r="I135" s="33" t="e">
        <f>+#REF!</f>
        <v>#REF!</v>
      </c>
      <c r="J135" s="33" t="e">
        <f>+#REF!</f>
        <v>#REF!</v>
      </c>
      <c r="K135" s="70" t="e">
        <f t="shared" si="38"/>
        <v>#REF!</v>
      </c>
      <c r="L135" s="33">
        <f>+КЎ!D135</f>
        <v>124</v>
      </c>
      <c r="M135" s="33">
        <f>+КЎ!G135</f>
        <v>27</v>
      </c>
      <c r="N135" s="70">
        <f t="shared" si="39"/>
        <v>0.21774193548387097</v>
      </c>
      <c r="O135" s="33">
        <v>29</v>
      </c>
      <c r="P135" s="33">
        <v>2</v>
      </c>
      <c r="Q135" s="33">
        <v>232</v>
      </c>
      <c r="R135" s="33">
        <v>29</v>
      </c>
      <c r="T135" s="9">
        <v>92</v>
      </c>
      <c r="U135" s="88" t="e">
        <f t="shared" ref="U135:U198" si="41">+G135</f>
        <v>#REF!</v>
      </c>
      <c r="V135" s="91" t="e">
        <f t="shared" ref="V135:V198" si="42">+U135/T135*100</f>
        <v>#REF!</v>
      </c>
      <c r="W135" s="9">
        <v>273</v>
      </c>
      <c r="X135" s="9" t="e">
        <f t="shared" si="27"/>
        <v>#REF!</v>
      </c>
      <c r="Y135" s="91" t="e">
        <f t="shared" ref="Y135:Y198" si="43">+X135/W135*100</f>
        <v>#REF!</v>
      </c>
    </row>
    <row r="136" spans="1:25" s="9" customFormat="1" hidden="1" x14ac:dyDescent="0.25">
      <c r="B136" s="31">
        <v>12</v>
      </c>
      <c r="C136" s="32" t="s">
        <v>303</v>
      </c>
      <c r="D136" s="33" t="e">
        <f>+#REF!</f>
        <v>#REF!</v>
      </c>
      <c r="E136" s="33" t="e">
        <f t="shared" si="37"/>
        <v>#REF!</v>
      </c>
      <c r="F136" s="33">
        <v>1046</v>
      </c>
      <c r="G136" s="33" t="e">
        <f>+#REF!</f>
        <v>#REF!</v>
      </c>
      <c r="H136" s="70" t="e">
        <f t="shared" si="40"/>
        <v>#REF!</v>
      </c>
      <c r="I136" s="33" t="e">
        <f>+#REF!</f>
        <v>#REF!</v>
      </c>
      <c r="J136" s="33" t="e">
        <f>+#REF!</f>
        <v>#REF!</v>
      </c>
      <c r="K136" s="70" t="e">
        <f t="shared" si="38"/>
        <v>#REF!</v>
      </c>
      <c r="L136" s="33">
        <f>+КЎ!D136</f>
        <v>157</v>
      </c>
      <c r="M136" s="33">
        <f>+КЎ!G136</f>
        <v>27</v>
      </c>
      <c r="N136" s="70">
        <f t="shared" si="39"/>
        <v>0.17197452229299362</v>
      </c>
      <c r="O136" s="33">
        <v>42</v>
      </c>
      <c r="P136" s="33">
        <v>26</v>
      </c>
      <c r="Q136" s="33">
        <v>253</v>
      </c>
      <c r="R136" s="33">
        <v>54</v>
      </c>
      <c r="T136" s="9">
        <v>157</v>
      </c>
      <c r="U136" s="88" t="e">
        <f t="shared" si="41"/>
        <v>#REF!</v>
      </c>
      <c r="V136" s="91" t="e">
        <f t="shared" si="42"/>
        <v>#REF!</v>
      </c>
      <c r="W136" s="9">
        <v>463</v>
      </c>
      <c r="X136" s="9" t="e">
        <f t="shared" si="27"/>
        <v>#REF!</v>
      </c>
      <c r="Y136" s="91" t="e">
        <f t="shared" si="43"/>
        <v>#REF!</v>
      </c>
    </row>
    <row r="137" spans="1:25" s="9" customFormat="1" hidden="1" x14ac:dyDescent="0.25">
      <c r="B137" s="31">
        <v>13</v>
      </c>
      <c r="C137" s="32" t="s">
        <v>304</v>
      </c>
      <c r="D137" s="33" t="e">
        <f>+#REF!</f>
        <v>#REF!</v>
      </c>
      <c r="E137" s="33" t="e">
        <f t="shared" si="37"/>
        <v>#REF!</v>
      </c>
      <c r="F137" s="33">
        <v>998</v>
      </c>
      <c r="G137" s="33" t="e">
        <f>+#REF!</f>
        <v>#REF!</v>
      </c>
      <c r="H137" s="70" t="e">
        <f t="shared" si="40"/>
        <v>#REF!</v>
      </c>
      <c r="I137" s="33" t="e">
        <f>+#REF!</f>
        <v>#REF!</v>
      </c>
      <c r="J137" s="33" t="e">
        <f>+#REF!</f>
        <v>#REF!</v>
      </c>
      <c r="K137" s="70" t="e">
        <f t="shared" si="38"/>
        <v>#REF!</v>
      </c>
      <c r="L137" s="33">
        <f>+КЎ!D137</f>
        <v>146</v>
      </c>
      <c r="M137" s="33">
        <f>+КЎ!G137</f>
        <v>35</v>
      </c>
      <c r="N137" s="70">
        <f t="shared" si="39"/>
        <v>0.23972602739726026</v>
      </c>
      <c r="O137" s="33">
        <v>44</v>
      </c>
      <c r="P137" s="33">
        <v>19</v>
      </c>
      <c r="Q137" s="33">
        <v>345</v>
      </c>
      <c r="R137" s="33">
        <v>66</v>
      </c>
      <c r="T137" s="9">
        <v>150</v>
      </c>
      <c r="U137" s="88" t="e">
        <f t="shared" si="41"/>
        <v>#REF!</v>
      </c>
      <c r="V137" s="91" t="e">
        <f t="shared" si="42"/>
        <v>#REF!</v>
      </c>
      <c r="W137" s="9">
        <v>442</v>
      </c>
      <c r="X137" s="9" t="e">
        <f t="shared" ref="X137:X200" si="44">+J137</f>
        <v>#REF!</v>
      </c>
      <c r="Y137" s="91" t="e">
        <f t="shared" si="43"/>
        <v>#REF!</v>
      </c>
    </row>
    <row r="138" spans="1:25" s="9" customFormat="1" hidden="1" x14ac:dyDescent="0.25">
      <c r="B138" s="31">
        <v>14</v>
      </c>
      <c r="C138" s="69" t="s">
        <v>145</v>
      </c>
      <c r="D138" s="33" t="e">
        <f>+#REF!</f>
        <v>#REF!</v>
      </c>
      <c r="E138" s="33" t="e">
        <f t="shared" si="37"/>
        <v>#REF!</v>
      </c>
      <c r="F138" s="33">
        <v>1179</v>
      </c>
      <c r="G138" s="33" t="e">
        <f>+#REF!</f>
        <v>#REF!</v>
      </c>
      <c r="H138" s="70" t="e">
        <f t="shared" si="40"/>
        <v>#REF!</v>
      </c>
      <c r="I138" s="33" t="e">
        <f>+#REF!</f>
        <v>#REF!</v>
      </c>
      <c r="J138" s="33" t="e">
        <f>+#REF!</f>
        <v>#REF!</v>
      </c>
      <c r="K138" s="70" t="e">
        <f t="shared" si="38"/>
        <v>#REF!</v>
      </c>
      <c r="L138" s="33">
        <f>+КЎ!D138</f>
        <v>152</v>
      </c>
      <c r="M138" s="33">
        <f>+КЎ!G138</f>
        <v>25</v>
      </c>
      <c r="N138" s="70">
        <f t="shared" si="39"/>
        <v>0.16447368421052633</v>
      </c>
      <c r="O138" s="33">
        <v>25</v>
      </c>
      <c r="P138" s="33">
        <v>0</v>
      </c>
      <c r="Q138" s="33">
        <v>170</v>
      </c>
      <c r="R138" s="33">
        <v>4</v>
      </c>
      <c r="T138" s="9">
        <v>177</v>
      </c>
      <c r="U138" s="88" t="e">
        <f t="shared" si="41"/>
        <v>#REF!</v>
      </c>
      <c r="V138" s="91" t="e">
        <f t="shared" si="42"/>
        <v>#REF!</v>
      </c>
      <c r="W138" s="9">
        <v>522</v>
      </c>
      <c r="X138" s="9" t="e">
        <f t="shared" si="44"/>
        <v>#REF!</v>
      </c>
      <c r="Y138" s="91" t="e">
        <f t="shared" si="43"/>
        <v>#REF!</v>
      </c>
    </row>
    <row r="139" spans="1:25" s="14" customFormat="1" ht="60" hidden="1" customHeight="1" x14ac:dyDescent="0.25">
      <c r="A139" s="10">
        <v>1</v>
      </c>
      <c r="B139" s="11">
        <v>9</v>
      </c>
      <c r="C139" s="4" t="s">
        <v>373</v>
      </c>
      <c r="D139" s="18" t="e">
        <f>SUM(D125:D138)</f>
        <v>#REF!</v>
      </c>
      <c r="E139" s="18" t="e">
        <f>SUM(E125:E138)</f>
        <v>#REF!</v>
      </c>
      <c r="F139" s="18">
        <f>SUM(F125:F138)</f>
        <v>15185</v>
      </c>
      <c r="G139" s="18" t="e">
        <f>SUM(G125:G138)</f>
        <v>#REF!</v>
      </c>
      <c r="H139" s="13" t="e">
        <f>+G139/F139</f>
        <v>#REF!</v>
      </c>
      <c r="I139" s="18" t="e">
        <f>SUM(I125:I138)</f>
        <v>#REF!</v>
      </c>
      <c r="J139" s="18" t="e">
        <f>SUM(J125:J138)</f>
        <v>#REF!</v>
      </c>
      <c r="K139" s="13" t="e">
        <f>+J139/I139</f>
        <v>#REF!</v>
      </c>
      <c r="L139" s="18">
        <f>SUM(L125:L138)</f>
        <v>2126</v>
      </c>
      <c r="M139" s="18">
        <f>SUM(M125:M138)</f>
        <v>519</v>
      </c>
      <c r="N139" s="13">
        <f>+M139/L139</f>
        <v>0.24412041392285982</v>
      </c>
      <c r="O139" s="18">
        <v>640</v>
      </c>
      <c r="P139" s="18">
        <v>165</v>
      </c>
      <c r="Q139" s="18">
        <v>3957</v>
      </c>
      <c r="R139" s="18">
        <f>SUM(R125:R138)</f>
        <v>693</v>
      </c>
      <c r="T139" s="14">
        <v>2278</v>
      </c>
      <c r="U139" s="88" t="e">
        <f t="shared" si="41"/>
        <v>#REF!</v>
      </c>
      <c r="V139" s="91" t="e">
        <f t="shared" si="42"/>
        <v>#REF!</v>
      </c>
      <c r="W139" s="14">
        <v>6726</v>
      </c>
      <c r="X139" s="9" t="e">
        <f t="shared" si="44"/>
        <v>#REF!</v>
      </c>
      <c r="Y139" s="91" t="e">
        <f t="shared" si="43"/>
        <v>#REF!</v>
      </c>
    </row>
    <row r="140" spans="1:25" s="9" customFormat="1" hidden="1" x14ac:dyDescent="0.25">
      <c r="B140" s="31">
        <v>1</v>
      </c>
      <c r="C140" s="32" t="s">
        <v>374</v>
      </c>
      <c r="D140" s="33" t="e">
        <f>++#REF!</f>
        <v>#REF!</v>
      </c>
      <c r="E140" s="33" t="e">
        <f>+G140+J140</f>
        <v>#REF!</v>
      </c>
      <c r="F140" s="33">
        <v>1113</v>
      </c>
      <c r="G140" s="33" t="e">
        <f>+#REF!</f>
        <v>#REF!</v>
      </c>
      <c r="H140" s="70" t="e">
        <f>++G140/F140</f>
        <v>#REF!</v>
      </c>
      <c r="I140" s="33" t="e">
        <f>+#REF!</f>
        <v>#REF!</v>
      </c>
      <c r="J140" s="33" t="e">
        <f>+#REF!</f>
        <v>#REF!</v>
      </c>
      <c r="K140" s="70" t="e">
        <f t="shared" ref="K140:K203" si="45">++J140/I140</f>
        <v>#REF!</v>
      </c>
      <c r="L140" s="33">
        <f>+КЎ!D140</f>
        <v>164</v>
      </c>
      <c r="M140" s="33">
        <f>+КЎ!G140</f>
        <v>47</v>
      </c>
      <c r="N140" s="70">
        <f t="shared" ref="N140:N203" si="46">++M140/L140</f>
        <v>0.28658536585365851</v>
      </c>
      <c r="O140" s="33">
        <v>25</v>
      </c>
      <c r="P140" s="77">
        <v>16</v>
      </c>
      <c r="Q140" s="77">
        <v>172</v>
      </c>
      <c r="R140" s="35">
        <v>125</v>
      </c>
      <c r="T140" s="9">
        <v>222</v>
      </c>
      <c r="U140" s="88" t="e">
        <f t="shared" si="41"/>
        <v>#REF!</v>
      </c>
      <c r="V140" s="91" t="e">
        <f t="shared" si="42"/>
        <v>#REF!</v>
      </c>
      <c r="W140" s="9">
        <v>201</v>
      </c>
      <c r="X140" s="9" t="e">
        <f t="shared" si="44"/>
        <v>#REF!</v>
      </c>
      <c r="Y140" s="91" t="e">
        <f t="shared" si="43"/>
        <v>#REF!</v>
      </c>
    </row>
    <row r="141" spans="1:25" s="9" customFormat="1" hidden="1" x14ac:dyDescent="0.25">
      <c r="B141" s="31">
        <v>2</v>
      </c>
      <c r="C141" s="32" t="s">
        <v>375</v>
      </c>
      <c r="D141" s="33" t="e">
        <f>++#REF!</f>
        <v>#REF!</v>
      </c>
      <c r="E141" s="33" t="e">
        <f t="shared" ref="E141:E150" si="47">+G141+J141</f>
        <v>#REF!</v>
      </c>
      <c r="F141" s="33">
        <v>656</v>
      </c>
      <c r="G141" s="33" t="e">
        <f>+#REF!</f>
        <v>#REF!</v>
      </c>
      <c r="H141" s="70" t="e">
        <f t="shared" ref="H141:H204" si="48">++G141/F141</f>
        <v>#REF!</v>
      </c>
      <c r="I141" s="33" t="e">
        <f>+#REF!</f>
        <v>#REF!</v>
      </c>
      <c r="J141" s="33" t="e">
        <f>+#REF!</f>
        <v>#REF!</v>
      </c>
      <c r="K141" s="70" t="e">
        <f t="shared" si="45"/>
        <v>#REF!</v>
      </c>
      <c r="L141" s="33">
        <f>+КЎ!D141</f>
        <v>74</v>
      </c>
      <c r="M141" s="33">
        <f>+КЎ!G141</f>
        <v>23</v>
      </c>
      <c r="N141" s="70">
        <f t="shared" si="46"/>
        <v>0.3108108108108108</v>
      </c>
      <c r="O141" s="33">
        <v>7</v>
      </c>
      <c r="P141" s="77">
        <v>3</v>
      </c>
      <c r="Q141" s="77">
        <v>101</v>
      </c>
      <c r="R141" s="35">
        <v>47</v>
      </c>
      <c r="T141" s="9">
        <v>131</v>
      </c>
      <c r="U141" s="88" t="e">
        <f t="shared" si="41"/>
        <v>#REF!</v>
      </c>
      <c r="V141" s="91" t="e">
        <f t="shared" si="42"/>
        <v>#REF!</v>
      </c>
      <c r="W141" s="9">
        <v>155</v>
      </c>
      <c r="X141" s="9" t="e">
        <f t="shared" si="44"/>
        <v>#REF!</v>
      </c>
      <c r="Y141" s="91" t="e">
        <f t="shared" si="43"/>
        <v>#REF!</v>
      </c>
    </row>
    <row r="142" spans="1:25" s="9" customFormat="1" hidden="1" x14ac:dyDescent="0.25">
      <c r="B142" s="31">
        <v>3</v>
      </c>
      <c r="C142" s="32" t="s">
        <v>376</v>
      </c>
      <c r="D142" s="33" t="e">
        <f>++#REF!</f>
        <v>#REF!</v>
      </c>
      <c r="E142" s="33" t="e">
        <f t="shared" si="47"/>
        <v>#REF!</v>
      </c>
      <c r="F142" s="33">
        <v>527</v>
      </c>
      <c r="G142" s="33" t="e">
        <f>+#REF!</f>
        <v>#REF!</v>
      </c>
      <c r="H142" s="70" t="e">
        <f t="shared" si="48"/>
        <v>#REF!</v>
      </c>
      <c r="I142" s="33" t="e">
        <f>+#REF!</f>
        <v>#REF!</v>
      </c>
      <c r="J142" s="33" t="e">
        <f>+#REF!</f>
        <v>#REF!</v>
      </c>
      <c r="K142" s="70" t="e">
        <f t="shared" si="45"/>
        <v>#REF!</v>
      </c>
      <c r="L142" s="33">
        <f>+КЎ!D142</f>
        <v>55</v>
      </c>
      <c r="M142" s="33">
        <f>+КЎ!G142</f>
        <v>18</v>
      </c>
      <c r="N142" s="70">
        <f t="shared" si="46"/>
        <v>0.32727272727272727</v>
      </c>
      <c r="O142" s="33">
        <v>1</v>
      </c>
      <c r="P142" s="77">
        <v>1</v>
      </c>
      <c r="Q142" s="77">
        <v>35</v>
      </c>
      <c r="R142" s="35">
        <v>26</v>
      </c>
      <c r="T142" s="9">
        <v>106</v>
      </c>
      <c r="U142" s="88" t="e">
        <f t="shared" si="41"/>
        <v>#REF!</v>
      </c>
      <c r="V142" s="91" t="e">
        <f t="shared" si="42"/>
        <v>#REF!</v>
      </c>
      <c r="W142" s="9">
        <v>156</v>
      </c>
      <c r="X142" s="9" t="e">
        <f t="shared" si="44"/>
        <v>#REF!</v>
      </c>
      <c r="Y142" s="91" t="e">
        <f t="shared" si="43"/>
        <v>#REF!</v>
      </c>
    </row>
    <row r="143" spans="1:25" s="9" customFormat="1" hidden="1" x14ac:dyDescent="0.25">
      <c r="B143" s="31">
        <v>4</v>
      </c>
      <c r="C143" s="32" t="s">
        <v>377</v>
      </c>
      <c r="D143" s="33" t="e">
        <f>++#REF!</f>
        <v>#REF!</v>
      </c>
      <c r="E143" s="33" t="e">
        <f t="shared" si="47"/>
        <v>#REF!</v>
      </c>
      <c r="F143" s="33">
        <v>795</v>
      </c>
      <c r="G143" s="33" t="e">
        <f>+#REF!</f>
        <v>#REF!</v>
      </c>
      <c r="H143" s="70" t="e">
        <f t="shared" si="48"/>
        <v>#REF!</v>
      </c>
      <c r="I143" s="33" t="e">
        <f>+#REF!</f>
        <v>#REF!</v>
      </c>
      <c r="J143" s="33" t="e">
        <f>+#REF!</f>
        <v>#REF!</v>
      </c>
      <c r="K143" s="70" t="e">
        <f t="shared" si="45"/>
        <v>#REF!</v>
      </c>
      <c r="L143" s="33">
        <f>+КЎ!D143</f>
        <v>114</v>
      </c>
      <c r="M143" s="33">
        <f>+КЎ!G143</f>
        <v>21</v>
      </c>
      <c r="N143" s="70">
        <f t="shared" si="46"/>
        <v>0.18421052631578946</v>
      </c>
      <c r="O143" s="33">
        <v>73</v>
      </c>
      <c r="P143" s="77">
        <v>23</v>
      </c>
      <c r="Q143" s="77">
        <v>82</v>
      </c>
      <c r="R143" s="35">
        <v>164</v>
      </c>
      <c r="T143" s="9">
        <v>159</v>
      </c>
      <c r="U143" s="88" t="e">
        <f t="shared" si="41"/>
        <v>#REF!</v>
      </c>
      <c r="V143" s="91" t="e">
        <f t="shared" si="42"/>
        <v>#REF!</v>
      </c>
      <c r="W143" s="9">
        <v>194</v>
      </c>
      <c r="X143" s="9" t="e">
        <f t="shared" si="44"/>
        <v>#REF!</v>
      </c>
      <c r="Y143" s="91" t="e">
        <f t="shared" si="43"/>
        <v>#REF!</v>
      </c>
    </row>
    <row r="144" spans="1:25" s="9" customFormat="1" hidden="1" x14ac:dyDescent="0.25">
      <c r="B144" s="31">
        <v>5</v>
      </c>
      <c r="C144" s="32" t="s">
        <v>378</v>
      </c>
      <c r="D144" s="33" t="e">
        <f>++#REF!</f>
        <v>#REF!</v>
      </c>
      <c r="E144" s="33" t="e">
        <f t="shared" si="47"/>
        <v>#REF!</v>
      </c>
      <c r="F144" s="33">
        <v>900</v>
      </c>
      <c r="G144" s="33" t="e">
        <f>+#REF!</f>
        <v>#REF!</v>
      </c>
      <c r="H144" s="70" t="e">
        <f t="shared" si="48"/>
        <v>#REF!</v>
      </c>
      <c r="I144" s="33" t="e">
        <f>+#REF!</f>
        <v>#REF!</v>
      </c>
      <c r="J144" s="33" t="e">
        <f>+#REF!</f>
        <v>#REF!</v>
      </c>
      <c r="K144" s="70" t="e">
        <f t="shared" si="45"/>
        <v>#REF!</v>
      </c>
      <c r="L144" s="33">
        <f>+КЎ!D144</f>
        <v>137</v>
      </c>
      <c r="M144" s="33">
        <f>+КЎ!G144</f>
        <v>140</v>
      </c>
      <c r="N144" s="70">
        <f t="shared" si="46"/>
        <v>1.0218978102189782</v>
      </c>
      <c r="O144" s="33">
        <v>11</v>
      </c>
      <c r="P144" s="77">
        <v>6</v>
      </c>
      <c r="Q144" s="77">
        <v>279</v>
      </c>
      <c r="R144" s="35">
        <v>108</v>
      </c>
      <c r="T144" s="9">
        <v>180</v>
      </c>
      <c r="U144" s="88" t="e">
        <f t="shared" si="41"/>
        <v>#REF!</v>
      </c>
      <c r="V144" s="91" t="e">
        <f t="shared" si="42"/>
        <v>#REF!</v>
      </c>
      <c r="W144" s="9">
        <v>217</v>
      </c>
      <c r="X144" s="9" t="e">
        <f t="shared" si="44"/>
        <v>#REF!</v>
      </c>
      <c r="Y144" s="91" t="e">
        <f t="shared" si="43"/>
        <v>#REF!</v>
      </c>
    </row>
    <row r="145" spans="1:25" s="9" customFormat="1" hidden="1" x14ac:dyDescent="0.25">
      <c r="B145" s="31">
        <v>6</v>
      </c>
      <c r="C145" s="32" t="s">
        <v>379</v>
      </c>
      <c r="D145" s="33" t="e">
        <f>++#REF!</f>
        <v>#REF!</v>
      </c>
      <c r="E145" s="33" t="e">
        <f t="shared" si="47"/>
        <v>#REF!</v>
      </c>
      <c r="F145" s="33">
        <v>903</v>
      </c>
      <c r="G145" s="33" t="e">
        <f>+#REF!</f>
        <v>#REF!</v>
      </c>
      <c r="H145" s="70" t="e">
        <f t="shared" si="48"/>
        <v>#REF!</v>
      </c>
      <c r="I145" s="33" t="e">
        <f>+#REF!</f>
        <v>#REF!</v>
      </c>
      <c r="J145" s="33" t="e">
        <f>+#REF!</f>
        <v>#REF!</v>
      </c>
      <c r="K145" s="70" t="e">
        <f t="shared" si="45"/>
        <v>#REF!</v>
      </c>
      <c r="L145" s="33">
        <f>+КЎ!D145</f>
        <v>110</v>
      </c>
      <c r="M145" s="33">
        <f>+КЎ!G145</f>
        <v>18</v>
      </c>
      <c r="N145" s="70">
        <f t="shared" si="46"/>
        <v>0.16363636363636364</v>
      </c>
      <c r="O145" s="33">
        <v>26</v>
      </c>
      <c r="P145" s="77">
        <v>28</v>
      </c>
      <c r="Q145" s="77">
        <v>157</v>
      </c>
      <c r="R145" s="35">
        <v>44</v>
      </c>
      <c r="T145" s="9">
        <v>180</v>
      </c>
      <c r="U145" s="88" t="e">
        <f t="shared" si="41"/>
        <v>#REF!</v>
      </c>
      <c r="V145" s="91" t="e">
        <f t="shared" si="42"/>
        <v>#REF!</v>
      </c>
      <c r="W145" s="9">
        <v>194</v>
      </c>
      <c r="X145" s="9" t="e">
        <f t="shared" si="44"/>
        <v>#REF!</v>
      </c>
      <c r="Y145" s="91" t="e">
        <f t="shared" si="43"/>
        <v>#REF!</v>
      </c>
    </row>
    <row r="146" spans="1:25" s="9" customFormat="1" hidden="1" x14ac:dyDescent="0.25">
      <c r="B146" s="31">
        <v>7</v>
      </c>
      <c r="C146" s="32" t="s">
        <v>380</v>
      </c>
      <c r="D146" s="33" t="e">
        <f>++#REF!</f>
        <v>#REF!</v>
      </c>
      <c r="E146" s="33" t="e">
        <f t="shared" si="47"/>
        <v>#REF!</v>
      </c>
      <c r="F146" s="33">
        <v>825</v>
      </c>
      <c r="G146" s="33" t="e">
        <f>+#REF!</f>
        <v>#REF!</v>
      </c>
      <c r="H146" s="70" t="e">
        <f t="shared" si="48"/>
        <v>#REF!</v>
      </c>
      <c r="I146" s="33" t="e">
        <f>+#REF!</f>
        <v>#REF!</v>
      </c>
      <c r="J146" s="33" t="e">
        <f>+#REF!</f>
        <v>#REF!</v>
      </c>
      <c r="K146" s="70" t="e">
        <f t="shared" si="45"/>
        <v>#REF!</v>
      </c>
      <c r="L146" s="33">
        <f>+КЎ!D146</f>
        <v>86</v>
      </c>
      <c r="M146" s="33">
        <f>+КЎ!G146</f>
        <v>43</v>
      </c>
      <c r="N146" s="70">
        <f t="shared" si="46"/>
        <v>0.5</v>
      </c>
      <c r="O146" s="33">
        <v>29</v>
      </c>
      <c r="P146" s="77">
        <v>19</v>
      </c>
      <c r="Q146" s="77">
        <v>136</v>
      </c>
      <c r="R146" s="35">
        <v>101</v>
      </c>
      <c r="T146" s="9">
        <v>165</v>
      </c>
      <c r="U146" s="88" t="e">
        <f t="shared" si="41"/>
        <v>#REF!</v>
      </c>
      <c r="V146" s="91" t="e">
        <f t="shared" si="42"/>
        <v>#REF!</v>
      </c>
      <c r="W146" s="9">
        <v>124</v>
      </c>
      <c r="X146" s="9" t="e">
        <f t="shared" si="44"/>
        <v>#REF!</v>
      </c>
      <c r="Y146" s="91" t="e">
        <f t="shared" si="43"/>
        <v>#REF!</v>
      </c>
    </row>
    <row r="147" spans="1:25" s="9" customFormat="1" hidden="1" x14ac:dyDescent="0.25">
      <c r="B147" s="31">
        <v>8</v>
      </c>
      <c r="C147" s="32" t="s">
        <v>381</v>
      </c>
      <c r="D147" s="33" t="e">
        <f>++#REF!</f>
        <v>#REF!</v>
      </c>
      <c r="E147" s="33" t="e">
        <f t="shared" si="47"/>
        <v>#REF!</v>
      </c>
      <c r="F147" s="33">
        <v>695</v>
      </c>
      <c r="G147" s="33" t="e">
        <f>+#REF!</f>
        <v>#REF!</v>
      </c>
      <c r="H147" s="70" t="e">
        <f t="shared" si="48"/>
        <v>#REF!</v>
      </c>
      <c r="I147" s="33" t="e">
        <f>+#REF!</f>
        <v>#REF!</v>
      </c>
      <c r="J147" s="33" t="e">
        <f>+#REF!</f>
        <v>#REF!</v>
      </c>
      <c r="K147" s="70" t="e">
        <f t="shared" si="45"/>
        <v>#REF!</v>
      </c>
      <c r="L147" s="33">
        <f>+КЎ!D147</f>
        <v>81</v>
      </c>
      <c r="M147" s="33">
        <f>+КЎ!G147</f>
        <v>22</v>
      </c>
      <c r="N147" s="70">
        <f t="shared" si="46"/>
        <v>0.27160493827160492</v>
      </c>
      <c r="O147" s="33">
        <v>25</v>
      </c>
      <c r="P147" s="77">
        <v>3</v>
      </c>
      <c r="Q147" s="77">
        <v>62</v>
      </c>
      <c r="R147" s="35">
        <v>123</v>
      </c>
      <c r="T147" s="9">
        <v>140</v>
      </c>
      <c r="U147" s="88" t="e">
        <f t="shared" si="41"/>
        <v>#REF!</v>
      </c>
      <c r="V147" s="91" t="e">
        <f t="shared" si="42"/>
        <v>#REF!</v>
      </c>
      <c r="W147" s="9">
        <v>163</v>
      </c>
      <c r="X147" s="9" t="e">
        <f t="shared" si="44"/>
        <v>#REF!</v>
      </c>
      <c r="Y147" s="91" t="e">
        <f t="shared" si="43"/>
        <v>#REF!</v>
      </c>
    </row>
    <row r="148" spans="1:25" s="9" customFormat="1" hidden="1" x14ac:dyDescent="0.25">
      <c r="B148" s="31">
        <v>9</v>
      </c>
      <c r="C148" s="32" t="s">
        <v>382</v>
      </c>
      <c r="D148" s="33" t="e">
        <f>++#REF!</f>
        <v>#REF!</v>
      </c>
      <c r="E148" s="33" t="e">
        <f t="shared" si="47"/>
        <v>#REF!</v>
      </c>
      <c r="F148" s="33">
        <v>679</v>
      </c>
      <c r="G148" s="33" t="e">
        <f>+#REF!</f>
        <v>#REF!</v>
      </c>
      <c r="H148" s="70" t="e">
        <f t="shared" si="48"/>
        <v>#REF!</v>
      </c>
      <c r="I148" s="33" t="e">
        <f>+#REF!</f>
        <v>#REF!</v>
      </c>
      <c r="J148" s="33" t="e">
        <f>+#REF!</f>
        <v>#REF!</v>
      </c>
      <c r="K148" s="70" t="e">
        <f t="shared" si="45"/>
        <v>#REF!</v>
      </c>
      <c r="L148" s="33">
        <f>+КЎ!D148</f>
        <v>68</v>
      </c>
      <c r="M148" s="33">
        <f>+КЎ!G148</f>
        <v>11</v>
      </c>
      <c r="N148" s="70">
        <f t="shared" si="46"/>
        <v>0.16176470588235295</v>
      </c>
      <c r="O148" s="33">
        <v>1</v>
      </c>
      <c r="P148" s="77">
        <v>2</v>
      </c>
      <c r="Q148" s="77">
        <v>12</v>
      </c>
      <c r="R148" s="35">
        <v>86</v>
      </c>
      <c r="T148" s="9">
        <v>136</v>
      </c>
      <c r="U148" s="88" t="e">
        <f t="shared" si="41"/>
        <v>#REF!</v>
      </c>
      <c r="V148" s="91" t="e">
        <f t="shared" si="42"/>
        <v>#REF!</v>
      </c>
      <c r="W148" s="9">
        <v>155</v>
      </c>
      <c r="X148" s="9" t="e">
        <f t="shared" si="44"/>
        <v>#REF!</v>
      </c>
      <c r="Y148" s="91" t="e">
        <f t="shared" si="43"/>
        <v>#REF!</v>
      </c>
    </row>
    <row r="149" spans="1:25" s="9" customFormat="1" hidden="1" x14ac:dyDescent="0.25">
      <c r="B149" s="31">
        <v>10</v>
      </c>
      <c r="C149" s="32" t="s">
        <v>383</v>
      </c>
      <c r="D149" s="33" t="e">
        <f>++#REF!</f>
        <v>#REF!</v>
      </c>
      <c r="E149" s="33" t="e">
        <f t="shared" si="47"/>
        <v>#REF!</v>
      </c>
      <c r="F149" s="33">
        <v>1104</v>
      </c>
      <c r="G149" s="33" t="e">
        <f>+#REF!</f>
        <v>#REF!</v>
      </c>
      <c r="H149" s="70" t="e">
        <f t="shared" si="48"/>
        <v>#REF!</v>
      </c>
      <c r="I149" s="33" t="e">
        <f>+#REF!</f>
        <v>#REF!</v>
      </c>
      <c r="J149" s="33" t="e">
        <f>+#REF!</f>
        <v>#REF!</v>
      </c>
      <c r="K149" s="70" t="e">
        <f t="shared" si="45"/>
        <v>#REF!</v>
      </c>
      <c r="L149" s="33">
        <f>+КЎ!D149</f>
        <v>162</v>
      </c>
      <c r="M149" s="33">
        <f>+КЎ!G149</f>
        <v>102</v>
      </c>
      <c r="N149" s="70">
        <f t="shared" si="46"/>
        <v>0.62962962962962965</v>
      </c>
      <c r="O149" s="33">
        <v>32</v>
      </c>
      <c r="P149" s="77">
        <v>39</v>
      </c>
      <c r="Q149" s="77">
        <v>284</v>
      </c>
      <c r="R149" s="35">
        <v>164</v>
      </c>
      <c r="T149" s="9">
        <v>221</v>
      </c>
      <c r="U149" s="88" t="e">
        <f t="shared" si="41"/>
        <v>#REF!</v>
      </c>
      <c r="V149" s="91" t="e">
        <f t="shared" si="42"/>
        <v>#REF!</v>
      </c>
      <c r="W149" s="9">
        <v>170</v>
      </c>
      <c r="X149" s="9" t="e">
        <f t="shared" si="44"/>
        <v>#REF!</v>
      </c>
      <c r="Y149" s="91" t="e">
        <f t="shared" si="43"/>
        <v>#REF!</v>
      </c>
    </row>
    <row r="150" spans="1:25" s="9" customFormat="1" hidden="1" x14ac:dyDescent="0.25">
      <c r="B150" s="31">
        <v>11</v>
      </c>
      <c r="C150" s="32" t="s">
        <v>384</v>
      </c>
      <c r="D150" s="33" t="e">
        <f>++#REF!</f>
        <v>#REF!</v>
      </c>
      <c r="E150" s="33" t="e">
        <f t="shared" si="47"/>
        <v>#REF!</v>
      </c>
      <c r="F150" s="33">
        <v>689</v>
      </c>
      <c r="G150" s="33" t="e">
        <f>+#REF!</f>
        <v>#REF!</v>
      </c>
      <c r="H150" s="70" t="e">
        <f t="shared" si="48"/>
        <v>#REF!</v>
      </c>
      <c r="I150" s="33" t="e">
        <f>+#REF!</f>
        <v>#REF!</v>
      </c>
      <c r="J150" s="33" t="e">
        <f>+#REF!</f>
        <v>#REF!</v>
      </c>
      <c r="K150" s="70" t="e">
        <f t="shared" si="45"/>
        <v>#REF!</v>
      </c>
      <c r="L150" s="33">
        <f>+КЎ!D150</f>
        <v>84</v>
      </c>
      <c r="M150" s="33">
        <f>+КЎ!G150</f>
        <v>132</v>
      </c>
      <c r="N150" s="70">
        <f t="shared" si="46"/>
        <v>1.5714285714285714</v>
      </c>
      <c r="O150" s="33">
        <v>11</v>
      </c>
      <c r="P150" s="77">
        <v>11</v>
      </c>
      <c r="Q150" s="77">
        <v>266</v>
      </c>
      <c r="R150" s="35">
        <v>25</v>
      </c>
      <c r="T150" s="9">
        <v>138</v>
      </c>
      <c r="U150" s="88" t="e">
        <f t="shared" si="41"/>
        <v>#REF!</v>
      </c>
      <c r="V150" s="91" t="e">
        <f t="shared" si="42"/>
        <v>#REF!</v>
      </c>
      <c r="W150" s="9">
        <v>163</v>
      </c>
      <c r="X150" s="9" t="e">
        <f t="shared" si="44"/>
        <v>#REF!</v>
      </c>
      <c r="Y150" s="91" t="e">
        <f t="shared" si="43"/>
        <v>#REF!</v>
      </c>
    </row>
    <row r="151" spans="1:25" s="14" customFormat="1" ht="60" hidden="1" customHeight="1" x14ac:dyDescent="0.25">
      <c r="A151" s="10">
        <v>1</v>
      </c>
      <c r="B151" s="11">
        <v>10</v>
      </c>
      <c r="C151" s="4" t="s">
        <v>385</v>
      </c>
      <c r="D151" s="18" t="e">
        <f>SUM(D140:D150)</f>
        <v>#REF!</v>
      </c>
      <c r="E151" s="18" t="e">
        <f>SUM(E140:E150)</f>
        <v>#REF!</v>
      </c>
      <c r="F151" s="18">
        <f>SUM(F140:F150)</f>
        <v>8886</v>
      </c>
      <c r="G151" s="18" t="e">
        <f>SUM(G140:G150)</f>
        <v>#REF!</v>
      </c>
      <c r="H151" s="13" t="e">
        <f>+G151/F151</f>
        <v>#REF!</v>
      </c>
      <c r="I151" s="18" t="e">
        <f>SUM(I140:I150)</f>
        <v>#REF!</v>
      </c>
      <c r="J151" s="18" t="e">
        <f>SUM(J140:J150)</f>
        <v>#REF!</v>
      </c>
      <c r="K151" s="13" t="e">
        <f>+J151/I151</f>
        <v>#REF!</v>
      </c>
      <c r="L151" s="18">
        <f>SUM(L140:L150)</f>
        <v>1135</v>
      </c>
      <c r="M151" s="18">
        <f>SUM(M140:M150)</f>
        <v>577</v>
      </c>
      <c r="N151" s="13">
        <f>+M151/L151</f>
        <v>0.50837004405286346</v>
      </c>
      <c r="O151" s="18">
        <v>241</v>
      </c>
      <c r="P151" s="18">
        <v>151</v>
      </c>
      <c r="Q151" s="18">
        <v>1586</v>
      </c>
      <c r="R151" s="18">
        <f>SUM(R140:R150)</f>
        <v>1013</v>
      </c>
      <c r="T151" s="14">
        <v>1778</v>
      </c>
      <c r="U151" s="88" t="e">
        <f t="shared" si="41"/>
        <v>#REF!</v>
      </c>
      <c r="V151" s="91" t="e">
        <f t="shared" si="42"/>
        <v>#REF!</v>
      </c>
      <c r="W151" s="14">
        <v>1892</v>
      </c>
      <c r="X151" s="9" t="e">
        <f t="shared" si="44"/>
        <v>#REF!</v>
      </c>
      <c r="Y151" s="91" t="e">
        <f t="shared" si="43"/>
        <v>#REF!</v>
      </c>
    </row>
    <row r="152" spans="1:25" s="9" customFormat="1" hidden="1" x14ac:dyDescent="0.25">
      <c r="B152" s="31">
        <v>1</v>
      </c>
      <c r="C152" s="32" t="s">
        <v>305</v>
      </c>
      <c r="D152" s="33" t="e">
        <f>++#REF!</f>
        <v>#REF!</v>
      </c>
      <c r="E152" s="33" t="e">
        <f t="shared" ref="E152:E215" si="49">+G152+J152</f>
        <v>#REF!</v>
      </c>
      <c r="F152" s="33">
        <v>1345</v>
      </c>
      <c r="G152" s="33" t="e">
        <f>+#REF!</f>
        <v>#REF!</v>
      </c>
      <c r="H152" s="70" t="e">
        <f t="shared" si="48"/>
        <v>#REF!</v>
      </c>
      <c r="I152" s="33" t="e">
        <f>+#REF!</f>
        <v>#REF!</v>
      </c>
      <c r="J152" s="33" t="e">
        <f>+#REF!</f>
        <v>#REF!</v>
      </c>
      <c r="K152" s="26" t="e">
        <f t="shared" si="45"/>
        <v>#REF!</v>
      </c>
      <c r="L152" s="33">
        <f>+КЎ!D152</f>
        <v>88</v>
      </c>
      <c r="M152" s="33">
        <f>+КЎ!G152</f>
        <v>17</v>
      </c>
      <c r="N152" s="70">
        <f t="shared" si="46"/>
        <v>0.19318181818181818</v>
      </c>
      <c r="O152" s="33">
        <v>27</v>
      </c>
      <c r="P152" s="74">
        <v>12</v>
      </c>
      <c r="Q152" s="74">
        <v>126</v>
      </c>
      <c r="R152" s="74">
        <v>27</v>
      </c>
      <c r="T152" s="9">
        <v>269</v>
      </c>
      <c r="U152" s="88" t="e">
        <f t="shared" si="41"/>
        <v>#REF!</v>
      </c>
      <c r="V152" s="91" t="e">
        <f t="shared" si="42"/>
        <v>#REF!</v>
      </c>
      <c r="W152" s="9">
        <v>95</v>
      </c>
      <c r="X152" s="9" t="e">
        <f t="shared" si="44"/>
        <v>#REF!</v>
      </c>
      <c r="Y152" s="91" t="e">
        <f t="shared" si="43"/>
        <v>#REF!</v>
      </c>
    </row>
    <row r="153" spans="1:25" s="9" customFormat="1" hidden="1" x14ac:dyDescent="0.25">
      <c r="B153" s="31">
        <v>2</v>
      </c>
      <c r="C153" s="32" t="s">
        <v>306</v>
      </c>
      <c r="D153" s="33" t="e">
        <f>++#REF!</f>
        <v>#REF!</v>
      </c>
      <c r="E153" s="33" t="e">
        <f t="shared" si="49"/>
        <v>#REF!</v>
      </c>
      <c r="F153" s="33">
        <v>1331</v>
      </c>
      <c r="G153" s="33" t="e">
        <f>+#REF!</f>
        <v>#REF!</v>
      </c>
      <c r="H153" s="70" t="e">
        <f t="shared" si="48"/>
        <v>#REF!</v>
      </c>
      <c r="I153" s="33" t="e">
        <f>+#REF!</f>
        <v>#REF!</v>
      </c>
      <c r="J153" s="33" t="e">
        <f>+#REF!</f>
        <v>#REF!</v>
      </c>
      <c r="K153" s="70" t="e">
        <f t="shared" si="45"/>
        <v>#REF!</v>
      </c>
      <c r="L153" s="33">
        <f>+КЎ!D153</f>
        <v>86</v>
      </c>
      <c r="M153" s="33">
        <f>+КЎ!G153</f>
        <v>17</v>
      </c>
      <c r="N153" s="70">
        <f t="shared" si="46"/>
        <v>0.19767441860465115</v>
      </c>
      <c r="O153" s="33">
        <v>27</v>
      </c>
      <c r="P153" s="74">
        <v>10</v>
      </c>
      <c r="Q153" s="74">
        <v>92</v>
      </c>
      <c r="R153" s="74">
        <v>19</v>
      </c>
      <c r="T153" s="9">
        <v>266</v>
      </c>
      <c r="U153" s="88" t="e">
        <f t="shared" si="41"/>
        <v>#REF!</v>
      </c>
      <c r="V153" s="91" t="e">
        <f t="shared" si="42"/>
        <v>#REF!</v>
      </c>
      <c r="W153" s="9">
        <v>89</v>
      </c>
      <c r="X153" s="9" t="e">
        <f t="shared" si="44"/>
        <v>#REF!</v>
      </c>
      <c r="Y153" s="91" t="e">
        <f t="shared" si="43"/>
        <v>#REF!</v>
      </c>
    </row>
    <row r="154" spans="1:25" s="9" customFormat="1" hidden="1" x14ac:dyDescent="0.25">
      <c r="B154" s="31">
        <v>3</v>
      </c>
      <c r="C154" s="32" t="s">
        <v>307</v>
      </c>
      <c r="D154" s="33" t="e">
        <f>++#REF!</f>
        <v>#REF!</v>
      </c>
      <c r="E154" s="33" t="e">
        <f t="shared" si="49"/>
        <v>#REF!</v>
      </c>
      <c r="F154" s="33">
        <v>1137</v>
      </c>
      <c r="G154" s="33" t="e">
        <f>+#REF!</f>
        <v>#REF!</v>
      </c>
      <c r="H154" s="70" t="e">
        <f t="shared" si="48"/>
        <v>#REF!</v>
      </c>
      <c r="I154" s="33" t="e">
        <f>+#REF!</f>
        <v>#REF!</v>
      </c>
      <c r="J154" s="33" t="e">
        <f>+#REF!</f>
        <v>#REF!</v>
      </c>
      <c r="K154" s="70" t="e">
        <f t="shared" si="45"/>
        <v>#REF!</v>
      </c>
      <c r="L154" s="33">
        <f>+КЎ!D154</f>
        <v>87</v>
      </c>
      <c r="M154" s="33">
        <f>+КЎ!G154</f>
        <v>16</v>
      </c>
      <c r="N154" s="70">
        <f t="shared" si="46"/>
        <v>0.18390804597701149</v>
      </c>
      <c r="O154" s="33">
        <v>33</v>
      </c>
      <c r="P154" s="74">
        <v>16</v>
      </c>
      <c r="Q154" s="74">
        <v>162</v>
      </c>
      <c r="R154" s="74">
        <v>33</v>
      </c>
      <c r="T154" s="9">
        <v>227</v>
      </c>
      <c r="U154" s="88" t="e">
        <f t="shared" si="41"/>
        <v>#REF!</v>
      </c>
      <c r="V154" s="91" t="e">
        <f t="shared" si="42"/>
        <v>#REF!</v>
      </c>
      <c r="W154" s="9">
        <v>145</v>
      </c>
      <c r="X154" s="9" t="e">
        <f t="shared" si="44"/>
        <v>#REF!</v>
      </c>
      <c r="Y154" s="91" t="e">
        <f t="shared" si="43"/>
        <v>#REF!</v>
      </c>
    </row>
    <row r="155" spans="1:25" s="9" customFormat="1" hidden="1" x14ac:dyDescent="0.25">
      <c r="B155" s="31">
        <v>4</v>
      </c>
      <c r="C155" s="32" t="s">
        <v>308</v>
      </c>
      <c r="D155" s="33" t="e">
        <f>++#REF!</f>
        <v>#REF!</v>
      </c>
      <c r="E155" s="33" t="e">
        <f t="shared" si="49"/>
        <v>#REF!</v>
      </c>
      <c r="F155" s="33">
        <v>1339</v>
      </c>
      <c r="G155" s="33" t="e">
        <f>+#REF!</f>
        <v>#REF!</v>
      </c>
      <c r="H155" s="70" t="e">
        <f t="shared" si="48"/>
        <v>#REF!</v>
      </c>
      <c r="I155" s="33" t="e">
        <f>+#REF!</f>
        <v>#REF!</v>
      </c>
      <c r="J155" s="33" t="e">
        <f>+#REF!</f>
        <v>#REF!</v>
      </c>
      <c r="K155" s="70" t="e">
        <f t="shared" si="45"/>
        <v>#REF!</v>
      </c>
      <c r="L155" s="33">
        <f>+КЎ!D155</f>
        <v>70</v>
      </c>
      <c r="M155" s="33">
        <f>+КЎ!G155</f>
        <v>20</v>
      </c>
      <c r="N155" s="70">
        <f t="shared" si="46"/>
        <v>0.2857142857142857</v>
      </c>
      <c r="O155" s="33">
        <v>59</v>
      </c>
      <c r="P155" s="74">
        <v>31</v>
      </c>
      <c r="Q155" s="74">
        <v>123</v>
      </c>
      <c r="R155" s="74">
        <v>57</v>
      </c>
      <c r="T155" s="9">
        <v>268</v>
      </c>
      <c r="U155" s="88" t="e">
        <f t="shared" si="41"/>
        <v>#REF!</v>
      </c>
      <c r="V155" s="91" t="e">
        <f t="shared" si="42"/>
        <v>#REF!</v>
      </c>
      <c r="W155" s="9">
        <v>58</v>
      </c>
      <c r="X155" s="9" t="e">
        <f t="shared" si="44"/>
        <v>#REF!</v>
      </c>
      <c r="Y155" s="91" t="e">
        <f t="shared" si="43"/>
        <v>#REF!</v>
      </c>
    </row>
    <row r="156" spans="1:25" s="9" customFormat="1" hidden="1" x14ac:dyDescent="0.25">
      <c r="B156" s="31">
        <v>5</v>
      </c>
      <c r="C156" s="32" t="s">
        <v>309</v>
      </c>
      <c r="D156" s="33" t="e">
        <f>++#REF!</f>
        <v>#REF!</v>
      </c>
      <c r="E156" s="33" t="e">
        <f t="shared" si="49"/>
        <v>#REF!</v>
      </c>
      <c r="F156" s="33">
        <v>975</v>
      </c>
      <c r="G156" s="33" t="e">
        <f>+#REF!</f>
        <v>#REF!</v>
      </c>
      <c r="H156" s="70" t="e">
        <f t="shared" si="48"/>
        <v>#REF!</v>
      </c>
      <c r="I156" s="33" t="e">
        <f>+#REF!</f>
        <v>#REF!</v>
      </c>
      <c r="J156" s="33" t="e">
        <f>+#REF!</f>
        <v>#REF!</v>
      </c>
      <c r="K156" s="70" t="e">
        <f t="shared" si="45"/>
        <v>#REF!</v>
      </c>
      <c r="L156" s="33">
        <f>+КЎ!D156</f>
        <v>86</v>
      </c>
      <c r="M156" s="33">
        <f>+КЎ!G156</f>
        <v>29</v>
      </c>
      <c r="N156" s="70">
        <f t="shared" si="46"/>
        <v>0.33720930232558138</v>
      </c>
      <c r="O156" s="33">
        <v>17</v>
      </c>
      <c r="P156" s="74">
        <v>8</v>
      </c>
      <c r="Q156" s="74">
        <v>113</v>
      </c>
      <c r="R156" s="74">
        <v>24</v>
      </c>
      <c r="T156" s="9">
        <v>195</v>
      </c>
      <c r="U156" s="88" t="e">
        <f t="shared" si="41"/>
        <v>#REF!</v>
      </c>
      <c r="V156" s="91" t="e">
        <f t="shared" si="42"/>
        <v>#REF!</v>
      </c>
      <c r="W156" s="9">
        <v>60</v>
      </c>
      <c r="X156" s="9" t="e">
        <f t="shared" si="44"/>
        <v>#REF!</v>
      </c>
      <c r="Y156" s="91" t="e">
        <f t="shared" si="43"/>
        <v>#REF!</v>
      </c>
    </row>
    <row r="157" spans="1:25" s="9" customFormat="1" hidden="1" x14ac:dyDescent="0.25">
      <c r="B157" s="31">
        <v>6</v>
      </c>
      <c r="C157" s="32" t="s">
        <v>310</v>
      </c>
      <c r="D157" s="33" t="e">
        <f>++#REF!</f>
        <v>#REF!</v>
      </c>
      <c r="E157" s="33" t="e">
        <f t="shared" si="49"/>
        <v>#REF!</v>
      </c>
      <c r="F157" s="33">
        <v>449</v>
      </c>
      <c r="G157" s="33" t="e">
        <f>+#REF!</f>
        <v>#REF!</v>
      </c>
      <c r="H157" s="70" t="e">
        <f t="shared" si="48"/>
        <v>#REF!</v>
      </c>
      <c r="I157" s="33" t="e">
        <f>+#REF!</f>
        <v>#REF!</v>
      </c>
      <c r="J157" s="33" t="e">
        <f>+#REF!</f>
        <v>#REF!</v>
      </c>
      <c r="K157" s="70" t="e">
        <f t="shared" si="45"/>
        <v>#REF!</v>
      </c>
      <c r="L157" s="33">
        <f>+КЎ!D157</f>
        <v>71</v>
      </c>
      <c r="M157" s="33">
        <f>+КЎ!G157</f>
        <v>21</v>
      </c>
      <c r="N157" s="70">
        <f t="shared" si="46"/>
        <v>0.29577464788732394</v>
      </c>
      <c r="O157" s="33">
        <v>28</v>
      </c>
      <c r="P157" s="74">
        <v>8</v>
      </c>
      <c r="Q157" s="74">
        <v>109</v>
      </c>
      <c r="R157" s="74">
        <v>15</v>
      </c>
      <c r="T157" s="9">
        <v>90</v>
      </c>
      <c r="U157" s="88" t="e">
        <f t="shared" si="41"/>
        <v>#REF!</v>
      </c>
      <c r="V157" s="91" t="e">
        <f t="shared" si="42"/>
        <v>#REF!</v>
      </c>
      <c r="W157" s="9">
        <v>76</v>
      </c>
      <c r="X157" s="9" t="e">
        <f t="shared" si="44"/>
        <v>#REF!</v>
      </c>
      <c r="Y157" s="91" t="e">
        <f t="shared" si="43"/>
        <v>#REF!</v>
      </c>
    </row>
    <row r="158" spans="1:25" s="9" customFormat="1" hidden="1" x14ac:dyDescent="0.25">
      <c r="B158" s="31">
        <v>7</v>
      </c>
      <c r="C158" s="32" t="s">
        <v>311</v>
      </c>
      <c r="D158" s="33" t="e">
        <f>++#REF!</f>
        <v>#REF!</v>
      </c>
      <c r="E158" s="33" t="e">
        <f t="shared" si="49"/>
        <v>#REF!</v>
      </c>
      <c r="F158" s="33">
        <v>766</v>
      </c>
      <c r="G158" s="33" t="e">
        <f>+#REF!</f>
        <v>#REF!</v>
      </c>
      <c r="H158" s="70" t="e">
        <f t="shared" si="48"/>
        <v>#REF!</v>
      </c>
      <c r="I158" s="33" t="e">
        <f>+#REF!</f>
        <v>#REF!</v>
      </c>
      <c r="J158" s="33" t="e">
        <f>+#REF!</f>
        <v>#REF!</v>
      </c>
      <c r="K158" s="70" t="e">
        <f t="shared" si="45"/>
        <v>#REF!</v>
      </c>
      <c r="L158" s="33">
        <f>+КЎ!D158</f>
        <v>87</v>
      </c>
      <c r="M158" s="33">
        <f>+КЎ!G158</f>
        <v>30</v>
      </c>
      <c r="N158" s="70">
        <f t="shared" si="46"/>
        <v>0.34482758620689657</v>
      </c>
      <c r="O158" s="33">
        <v>32</v>
      </c>
      <c r="P158" s="74">
        <v>10</v>
      </c>
      <c r="Q158" s="74">
        <v>128</v>
      </c>
      <c r="R158" s="74">
        <v>23</v>
      </c>
      <c r="T158" s="9">
        <v>153</v>
      </c>
      <c r="U158" s="88" t="e">
        <f t="shared" si="41"/>
        <v>#REF!</v>
      </c>
      <c r="V158" s="91" t="e">
        <f t="shared" si="42"/>
        <v>#REF!</v>
      </c>
      <c r="W158" s="9">
        <v>87</v>
      </c>
      <c r="X158" s="9" t="e">
        <f t="shared" si="44"/>
        <v>#REF!</v>
      </c>
      <c r="Y158" s="91" t="e">
        <f t="shared" si="43"/>
        <v>#REF!</v>
      </c>
    </row>
    <row r="159" spans="1:25" s="9" customFormat="1" hidden="1" x14ac:dyDescent="0.25">
      <c r="B159" s="31">
        <v>8</v>
      </c>
      <c r="C159" s="32" t="s">
        <v>312</v>
      </c>
      <c r="D159" s="33" t="e">
        <f>++#REF!</f>
        <v>#REF!</v>
      </c>
      <c r="E159" s="33" t="e">
        <f t="shared" si="49"/>
        <v>#REF!</v>
      </c>
      <c r="F159" s="33">
        <v>876</v>
      </c>
      <c r="G159" s="33" t="e">
        <f>+#REF!</f>
        <v>#REF!</v>
      </c>
      <c r="H159" s="70" t="e">
        <f t="shared" si="48"/>
        <v>#REF!</v>
      </c>
      <c r="I159" s="33" t="e">
        <f>+#REF!</f>
        <v>#REF!</v>
      </c>
      <c r="J159" s="33" t="e">
        <f>+#REF!</f>
        <v>#REF!</v>
      </c>
      <c r="K159" s="70" t="e">
        <f t="shared" si="45"/>
        <v>#REF!</v>
      </c>
      <c r="L159" s="33">
        <f>+КЎ!D159</f>
        <v>83</v>
      </c>
      <c r="M159" s="33">
        <f>+КЎ!G159</f>
        <v>23</v>
      </c>
      <c r="N159" s="70">
        <f t="shared" si="46"/>
        <v>0.27710843373493976</v>
      </c>
      <c r="O159" s="33">
        <v>55</v>
      </c>
      <c r="P159" s="74">
        <v>24</v>
      </c>
      <c r="Q159" s="74">
        <v>226</v>
      </c>
      <c r="R159" s="74">
        <v>87</v>
      </c>
      <c r="T159" s="9">
        <v>175</v>
      </c>
      <c r="U159" s="88" t="e">
        <f t="shared" si="41"/>
        <v>#REF!</v>
      </c>
      <c r="V159" s="91" t="e">
        <f t="shared" si="42"/>
        <v>#REF!</v>
      </c>
      <c r="W159" s="9">
        <v>124</v>
      </c>
      <c r="X159" s="9" t="e">
        <f t="shared" si="44"/>
        <v>#REF!</v>
      </c>
      <c r="Y159" s="91" t="e">
        <f t="shared" si="43"/>
        <v>#REF!</v>
      </c>
    </row>
    <row r="160" spans="1:25" s="9" customFormat="1" hidden="1" x14ac:dyDescent="0.25">
      <c r="B160" s="31">
        <v>9</v>
      </c>
      <c r="C160" s="32" t="s">
        <v>313</v>
      </c>
      <c r="D160" s="33" t="e">
        <f>++#REF!</f>
        <v>#REF!</v>
      </c>
      <c r="E160" s="33" t="e">
        <f t="shared" si="49"/>
        <v>#REF!</v>
      </c>
      <c r="F160" s="33">
        <v>1143</v>
      </c>
      <c r="G160" s="33" t="e">
        <f>+#REF!</f>
        <v>#REF!</v>
      </c>
      <c r="H160" s="70" t="e">
        <f t="shared" si="48"/>
        <v>#REF!</v>
      </c>
      <c r="I160" s="33" t="e">
        <f>+#REF!</f>
        <v>#REF!</v>
      </c>
      <c r="J160" s="33" t="e">
        <f>+#REF!</f>
        <v>#REF!</v>
      </c>
      <c r="K160" s="70" t="e">
        <f t="shared" si="45"/>
        <v>#REF!</v>
      </c>
      <c r="L160" s="33">
        <f>+КЎ!D160</f>
        <v>84</v>
      </c>
      <c r="M160" s="33">
        <f>+КЎ!G160</f>
        <v>16</v>
      </c>
      <c r="N160" s="70">
        <f t="shared" si="46"/>
        <v>0.19047619047619047</v>
      </c>
      <c r="O160" s="33">
        <v>50</v>
      </c>
      <c r="P160" s="74">
        <v>5</v>
      </c>
      <c r="Q160" s="74">
        <v>192</v>
      </c>
      <c r="R160" s="74">
        <v>52</v>
      </c>
      <c r="T160" s="9">
        <v>229</v>
      </c>
      <c r="U160" s="88" t="e">
        <f t="shared" si="41"/>
        <v>#REF!</v>
      </c>
      <c r="V160" s="91" t="e">
        <f t="shared" si="42"/>
        <v>#REF!</v>
      </c>
      <c r="W160" s="9">
        <v>99</v>
      </c>
      <c r="X160" s="9" t="e">
        <f t="shared" si="44"/>
        <v>#REF!</v>
      </c>
      <c r="Y160" s="91" t="e">
        <f t="shared" si="43"/>
        <v>#REF!</v>
      </c>
    </row>
    <row r="161" spans="1:25" s="9" customFormat="1" hidden="1" x14ac:dyDescent="0.25">
      <c r="B161" s="31">
        <v>10</v>
      </c>
      <c r="C161" s="32" t="s">
        <v>314</v>
      </c>
      <c r="D161" s="33" t="e">
        <f>++#REF!</f>
        <v>#REF!</v>
      </c>
      <c r="E161" s="33" t="e">
        <f t="shared" si="49"/>
        <v>#REF!</v>
      </c>
      <c r="F161" s="33">
        <v>879</v>
      </c>
      <c r="G161" s="33" t="e">
        <f>+#REF!</f>
        <v>#REF!</v>
      </c>
      <c r="H161" s="70" t="e">
        <f t="shared" si="48"/>
        <v>#REF!</v>
      </c>
      <c r="I161" s="33" t="e">
        <f>+#REF!</f>
        <v>#REF!</v>
      </c>
      <c r="J161" s="33" t="e">
        <f>+#REF!</f>
        <v>#REF!</v>
      </c>
      <c r="K161" s="70" t="e">
        <f t="shared" si="45"/>
        <v>#REF!</v>
      </c>
      <c r="L161" s="33">
        <f>+КЎ!D161</f>
        <v>80</v>
      </c>
      <c r="M161" s="33">
        <f>+КЎ!G161</f>
        <v>35</v>
      </c>
      <c r="N161" s="70">
        <f t="shared" si="46"/>
        <v>0.4375</v>
      </c>
      <c r="O161" s="33">
        <v>38</v>
      </c>
      <c r="P161" s="74">
        <v>38</v>
      </c>
      <c r="Q161" s="74">
        <v>195</v>
      </c>
      <c r="R161" s="74">
        <v>105</v>
      </c>
      <c r="T161" s="9">
        <v>176</v>
      </c>
      <c r="U161" s="88" t="e">
        <f t="shared" si="41"/>
        <v>#REF!</v>
      </c>
      <c r="V161" s="91" t="e">
        <f t="shared" si="42"/>
        <v>#REF!</v>
      </c>
      <c r="W161" s="9">
        <v>145</v>
      </c>
      <c r="X161" s="9" t="e">
        <f t="shared" si="44"/>
        <v>#REF!</v>
      </c>
      <c r="Y161" s="91" t="e">
        <f t="shared" si="43"/>
        <v>#REF!</v>
      </c>
    </row>
    <row r="162" spans="1:25" s="9" customFormat="1" hidden="1" x14ac:dyDescent="0.25">
      <c r="B162" s="31">
        <v>11</v>
      </c>
      <c r="C162" s="32" t="s">
        <v>315</v>
      </c>
      <c r="D162" s="33" t="e">
        <f>++#REF!</f>
        <v>#REF!</v>
      </c>
      <c r="E162" s="33" t="e">
        <f t="shared" si="49"/>
        <v>#REF!</v>
      </c>
      <c r="F162" s="33">
        <v>893</v>
      </c>
      <c r="G162" s="33" t="e">
        <f>+#REF!</f>
        <v>#REF!</v>
      </c>
      <c r="H162" s="70" t="e">
        <f t="shared" si="48"/>
        <v>#REF!</v>
      </c>
      <c r="I162" s="33" t="e">
        <f>+#REF!</f>
        <v>#REF!</v>
      </c>
      <c r="J162" s="33" t="e">
        <f>+#REF!</f>
        <v>#REF!</v>
      </c>
      <c r="K162" s="70" t="e">
        <f t="shared" si="45"/>
        <v>#REF!</v>
      </c>
      <c r="L162" s="33">
        <f>+КЎ!D162</f>
        <v>80</v>
      </c>
      <c r="M162" s="33">
        <f>+КЎ!G162</f>
        <v>40</v>
      </c>
      <c r="N162" s="70">
        <f t="shared" si="46"/>
        <v>0.5</v>
      </c>
      <c r="O162" s="33">
        <v>9</v>
      </c>
      <c r="P162" s="74">
        <v>0</v>
      </c>
      <c r="Q162" s="74">
        <v>130</v>
      </c>
      <c r="R162" s="74">
        <v>10</v>
      </c>
      <c r="T162" s="9">
        <v>179</v>
      </c>
      <c r="U162" s="88" t="e">
        <f t="shared" si="41"/>
        <v>#REF!</v>
      </c>
      <c r="V162" s="91" t="e">
        <f t="shared" si="42"/>
        <v>#REF!</v>
      </c>
      <c r="W162" s="9">
        <v>66</v>
      </c>
      <c r="X162" s="9" t="e">
        <f t="shared" si="44"/>
        <v>#REF!</v>
      </c>
      <c r="Y162" s="91" t="e">
        <f t="shared" si="43"/>
        <v>#REF!</v>
      </c>
    </row>
    <row r="163" spans="1:25" s="9" customFormat="1" hidden="1" x14ac:dyDescent="0.25">
      <c r="B163" s="31">
        <v>12</v>
      </c>
      <c r="C163" s="32" t="s">
        <v>316</v>
      </c>
      <c r="D163" s="33" t="e">
        <f>++#REF!</f>
        <v>#REF!</v>
      </c>
      <c r="E163" s="33" t="e">
        <f t="shared" si="49"/>
        <v>#REF!</v>
      </c>
      <c r="F163" s="33">
        <v>1251</v>
      </c>
      <c r="G163" s="33" t="e">
        <f>+#REF!</f>
        <v>#REF!</v>
      </c>
      <c r="H163" s="70" t="e">
        <f t="shared" si="48"/>
        <v>#REF!</v>
      </c>
      <c r="I163" s="33" t="e">
        <f>+#REF!</f>
        <v>#REF!</v>
      </c>
      <c r="J163" s="33" t="e">
        <f>+#REF!</f>
        <v>#REF!</v>
      </c>
      <c r="K163" s="70" t="e">
        <f t="shared" si="45"/>
        <v>#REF!</v>
      </c>
      <c r="L163" s="33">
        <f>+КЎ!D163</f>
        <v>85</v>
      </c>
      <c r="M163" s="33">
        <f>+КЎ!G163</f>
        <v>45</v>
      </c>
      <c r="N163" s="70">
        <f t="shared" si="46"/>
        <v>0.52941176470588236</v>
      </c>
      <c r="O163" s="33">
        <v>13</v>
      </c>
      <c r="P163" s="74">
        <v>0</v>
      </c>
      <c r="Q163" s="74">
        <v>128</v>
      </c>
      <c r="R163" s="74">
        <v>16</v>
      </c>
      <c r="T163" s="9">
        <v>250</v>
      </c>
      <c r="U163" s="88" t="e">
        <f t="shared" si="41"/>
        <v>#REF!</v>
      </c>
      <c r="V163" s="91" t="e">
        <f t="shared" si="42"/>
        <v>#REF!</v>
      </c>
      <c r="W163" s="9">
        <v>145</v>
      </c>
      <c r="X163" s="9" t="e">
        <f t="shared" si="44"/>
        <v>#REF!</v>
      </c>
      <c r="Y163" s="91" t="e">
        <f t="shared" si="43"/>
        <v>#REF!</v>
      </c>
    </row>
    <row r="164" spans="1:25" s="9" customFormat="1" hidden="1" x14ac:dyDescent="0.25">
      <c r="B164" s="31">
        <v>13</v>
      </c>
      <c r="C164" s="32" t="s">
        <v>317</v>
      </c>
      <c r="D164" s="33" t="e">
        <f>++#REF!</f>
        <v>#REF!</v>
      </c>
      <c r="E164" s="33" t="e">
        <f t="shared" si="49"/>
        <v>#REF!</v>
      </c>
      <c r="F164" s="33">
        <v>1265</v>
      </c>
      <c r="G164" s="33" t="e">
        <f>+#REF!</f>
        <v>#REF!</v>
      </c>
      <c r="H164" s="70" t="e">
        <f t="shared" si="48"/>
        <v>#REF!</v>
      </c>
      <c r="I164" s="33" t="e">
        <f>+#REF!</f>
        <v>#REF!</v>
      </c>
      <c r="J164" s="33" t="e">
        <f>+#REF!</f>
        <v>#REF!</v>
      </c>
      <c r="K164" s="70" t="e">
        <f t="shared" si="45"/>
        <v>#REF!</v>
      </c>
      <c r="L164" s="33">
        <f>+КЎ!D164</f>
        <v>85</v>
      </c>
      <c r="M164" s="33">
        <f>+КЎ!G164</f>
        <v>16</v>
      </c>
      <c r="N164" s="70">
        <f t="shared" si="46"/>
        <v>0.18823529411764706</v>
      </c>
      <c r="O164" s="33">
        <v>19</v>
      </c>
      <c r="P164" s="74">
        <v>3</v>
      </c>
      <c r="Q164" s="74">
        <v>89</v>
      </c>
      <c r="R164" s="74">
        <v>19</v>
      </c>
      <c r="T164" s="9">
        <v>253</v>
      </c>
      <c r="U164" s="88" t="e">
        <f t="shared" si="41"/>
        <v>#REF!</v>
      </c>
      <c r="V164" s="91" t="e">
        <f t="shared" si="42"/>
        <v>#REF!</v>
      </c>
      <c r="W164" s="9">
        <v>70</v>
      </c>
      <c r="X164" s="9" t="e">
        <f t="shared" si="44"/>
        <v>#REF!</v>
      </c>
      <c r="Y164" s="91" t="e">
        <f t="shared" si="43"/>
        <v>#REF!</v>
      </c>
    </row>
    <row r="165" spans="1:25" s="9" customFormat="1" hidden="1" x14ac:dyDescent="0.25">
      <c r="B165" s="31">
        <v>14</v>
      </c>
      <c r="C165" s="32" t="s">
        <v>318</v>
      </c>
      <c r="D165" s="33" t="e">
        <f>++#REF!</f>
        <v>#REF!</v>
      </c>
      <c r="E165" s="33" t="e">
        <f t="shared" si="49"/>
        <v>#REF!</v>
      </c>
      <c r="F165" s="33">
        <v>877</v>
      </c>
      <c r="G165" s="33" t="e">
        <f>+#REF!</f>
        <v>#REF!</v>
      </c>
      <c r="H165" s="70" t="e">
        <f t="shared" si="48"/>
        <v>#REF!</v>
      </c>
      <c r="I165" s="33" t="e">
        <f>+#REF!</f>
        <v>#REF!</v>
      </c>
      <c r="J165" s="33" t="e">
        <f>+#REF!</f>
        <v>#REF!</v>
      </c>
      <c r="K165" s="70" t="e">
        <f t="shared" si="45"/>
        <v>#REF!</v>
      </c>
      <c r="L165" s="33">
        <f>+КЎ!D165</f>
        <v>86</v>
      </c>
      <c r="M165" s="33">
        <f>+КЎ!G165</f>
        <v>17</v>
      </c>
      <c r="N165" s="70">
        <f t="shared" si="46"/>
        <v>0.19767441860465115</v>
      </c>
      <c r="O165" s="33">
        <v>33</v>
      </c>
      <c r="P165" s="74">
        <v>11</v>
      </c>
      <c r="Q165" s="74">
        <v>225</v>
      </c>
      <c r="R165" s="74">
        <v>34</v>
      </c>
      <c r="T165" s="9">
        <v>175</v>
      </c>
      <c r="U165" s="88" t="e">
        <f t="shared" si="41"/>
        <v>#REF!</v>
      </c>
      <c r="V165" s="91" t="e">
        <f t="shared" si="42"/>
        <v>#REF!</v>
      </c>
      <c r="W165" s="9">
        <v>108</v>
      </c>
      <c r="X165" s="9" t="e">
        <f t="shared" si="44"/>
        <v>#REF!</v>
      </c>
      <c r="Y165" s="91" t="e">
        <f t="shared" si="43"/>
        <v>#REF!</v>
      </c>
    </row>
    <row r="166" spans="1:25" s="9" customFormat="1" hidden="1" x14ac:dyDescent="0.25">
      <c r="B166" s="31">
        <v>15</v>
      </c>
      <c r="C166" s="32" t="s">
        <v>319</v>
      </c>
      <c r="D166" s="33" t="e">
        <f>++#REF!</f>
        <v>#REF!</v>
      </c>
      <c r="E166" s="33" t="e">
        <f t="shared" si="49"/>
        <v>#REF!</v>
      </c>
      <c r="F166" s="33">
        <v>1103</v>
      </c>
      <c r="G166" s="33" t="e">
        <f>+#REF!</f>
        <v>#REF!</v>
      </c>
      <c r="H166" s="70" t="e">
        <f t="shared" si="48"/>
        <v>#REF!</v>
      </c>
      <c r="I166" s="33" t="e">
        <f>+#REF!</f>
        <v>#REF!</v>
      </c>
      <c r="J166" s="33" t="e">
        <f>+#REF!</f>
        <v>#REF!</v>
      </c>
      <c r="K166" s="70" t="e">
        <f t="shared" si="45"/>
        <v>#REF!</v>
      </c>
      <c r="L166" s="33">
        <f>+КЎ!D166</f>
        <v>82</v>
      </c>
      <c r="M166" s="33">
        <f>+КЎ!G166</f>
        <v>11</v>
      </c>
      <c r="N166" s="70">
        <f t="shared" si="46"/>
        <v>0.13414634146341464</v>
      </c>
      <c r="O166" s="33">
        <v>10</v>
      </c>
      <c r="P166" s="74">
        <v>0</v>
      </c>
      <c r="Q166" s="74">
        <v>149</v>
      </c>
      <c r="R166" s="74">
        <v>27</v>
      </c>
      <c r="T166" s="9">
        <v>221</v>
      </c>
      <c r="U166" s="88" t="e">
        <f t="shared" si="41"/>
        <v>#REF!</v>
      </c>
      <c r="V166" s="91" t="e">
        <f t="shared" si="42"/>
        <v>#REF!</v>
      </c>
      <c r="W166" s="9">
        <v>66</v>
      </c>
      <c r="X166" s="9" t="e">
        <f t="shared" si="44"/>
        <v>#REF!</v>
      </c>
      <c r="Y166" s="91" t="e">
        <f t="shared" si="43"/>
        <v>#REF!</v>
      </c>
    </row>
    <row r="167" spans="1:25" s="9" customFormat="1" hidden="1" x14ac:dyDescent="0.25">
      <c r="B167" s="31">
        <v>16</v>
      </c>
      <c r="C167" s="32" t="s">
        <v>320</v>
      </c>
      <c r="D167" s="33" t="e">
        <f>++#REF!</f>
        <v>#REF!</v>
      </c>
      <c r="E167" s="33" t="e">
        <f t="shared" si="49"/>
        <v>#REF!</v>
      </c>
      <c r="F167" s="33">
        <v>749</v>
      </c>
      <c r="G167" s="33" t="e">
        <f>+#REF!</f>
        <v>#REF!</v>
      </c>
      <c r="H167" s="70" t="e">
        <f t="shared" si="48"/>
        <v>#REF!</v>
      </c>
      <c r="I167" s="33" t="e">
        <f>+#REF!</f>
        <v>#REF!</v>
      </c>
      <c r="J167" s="33" t="e">
        <f>+#REF!</f>
        <v>#REF!</v>
      </c>
      <c r="K167" s="70" t="e">
        <f t="shared" si="45"/>
        <v>#REF!</v>
      </c>
      <c r="L167" s="33">
        <f>+КЎ!D167</f>
        <v>80</v>
      </c>
      <c r="M167" s="33">
        <f>+КЎ!G167</f>
        <v>16</v>
      </c>
      <c r="N167" s="70">
        <f t="shared" si="46"/>
        <v>0.2</v>
      </c>
      <c r="O167" s="33">
        <v>96</v>
      </c>
      <c r="P167" s="74">
        <v>76</v>
      </c>
      <c r="Q167" s="74">
        <v>129</v>
      </c>
      <c r="R167" s="74">
        <v>78</v>
      </c>
      <c r="T167" s="9">
        <v>150</v>
      </c>
      <c r="U167" s="88" t="e">
        <f t="shared" si="41"/>
        <v>#REF!</v>
      </c>
      <c r="V167" s="91" t="e">
        <f t="shared" si="42"/>
        <v>#REF!</v>
      </c>
      <c r="W167" s="9">
        <v>145</v>
      </c>
      <c r="X167" s="9" t="e">
        <f t="shared" si="44"/>
        <v>#REF!</v>
      </c>
      <c r="Y167" s="91" t="e">
        <f t="shared" si="43"/>
        <v>#REF!</v>
      </c>
    </row>
    <row r="168" spans="1:25" s="9" customFormat="1" hidden="1" x14ac:dyDescent="0.25">
      <c r="B168" s="31">
        <v>17</v>
      </c>
      <c r="C168" s="32" t="s">
        <v>321</v>
      </c>
      <c r="D168" s="33" t="e">
        <f>++#REF!</f>
        <v>#REF!</v>
      </c>
      <c r="E168" s="33" t="e">
        <f t="shared" si="49"/>
        <v>#REF!</v>
      </c>
      <c r="F168" s="33">
        <v>554</v>
      </c>
      <c r="G168" s="33" t="e">
        <f>+#REF!</f>
        <v>#REF!</v>
      </c>
      <c r="H168" s="70" t="e">
        <f t="shared" si="48"/>
        <v>#REF!</v>
      </c>
      <c r="I168" s="33" t="e">
        <f>+#REF!</f>
        <v>#REF!</v>
      </c>
      <c r="J168" s="33" t="e">
        <f>+#REF!</f>
        <v>#REF!</v>
      </c>
      <c r="K168" s="70" t="e">
        <f t="shared" si="45"/>
        <v>#REF!</v>
      </c>
      <c r="L168" s="33">
        <f>+КЎ!D168</f>
        <v>83</v>
      </c>
      <c r="M168" s="33">
        <f>+КЎ!G168</f>
        <v>20</v>
      </c>
      <c r="N168" s="70">
        <f t="shared" si="46"/>
        <v>0.24096385542168675</v>
      </c>
      <c r="O168" s="33">
        <v>24</v>
      </c>
      <c r="P168" s="74">
        <v>3</v>
      </c>
      <c r="Q168" s="74">
        <v>113</v>
      </c>
      <c r="R168" s="74">
        <v>19</v>
      </c>
      <c r="T168" s="9">
        <v>111</v>
      </c>
      <c r="U168" s="88" t="e">
        <f t="shared" si="41"/>
        <v>#REF!</v>
      </c>
      <c r="V168" s="91" t="e">
        <f t="shared" si="42"/>
        <v>#REF!</v>
      </c>
      <c r="W168" s="9">
        <v>122</v>
      </c>
      <c r="X168" s="9" t="e">
        <f t="shared" si="44"/>
        <v>#REF!</v>
      </c>
      <c r="Y168" s="91" t="e">
        <f t="shared" si="43"/>
        <v>#REF!</v>
      </c>
    </row>
    <row r="169" spans="1:25" s="9" customFormat="1" hidden="1" x14ac:dyDescent="0.25">
      <c r="B169" s="31">
        <v>18</v>
      </c>
      <c r="C169" s="32" t="s">
        <v>322</v>
      </c>
      <c r="D169" s="33" t="e">
        <f>++#REF!</f>
        <v>#REF!</v>
      </c>
      <c r="E169" s="33" t="e">
        <f t="shared" si="49"/>
        <v>#REF!</v>
      </c>
      <c r="F169" s="33">
        <v>1193</v>
      </c>
      <c r="G169" s="33" t="e">
        <f>+#REF!</f>
        <v>#REF!</v>
      </c>
      <c r="H169" s="70" t="e">
        <f t="shared" si="48"/>
        <v>#REF!</v>
      </c>
      <c r="I169" s="33" t="e">
        <f>+#REF!</f>
        <v>#REF!</v>
      </c>
      <c r="J169" s="33" t="e">
        <f>+#REF!</f>
        <v>#REF!</v>
      </c>
      <c r="K169" s="70" t="e">
        <f t="shared" si="45"/>
        <v>#REF!</v>
      </c>
      <c r="L169" s="33">
        <f>+КЎ!D169</f>
        <v>84</v>
      </c>
      <c r="M169" s="33">
        <f>+КЎ!G169</f>
        <v>17</v>
      </c>
      <c r="N169" s="70">
        <f t="shared" si="46"/>
        <v>0.20238095238095238</v>
      </c>
      <c r="O169" s="33">
        <v>19</v>
      </c>
      <c r="P169" s="74">
        <v>2</v>
      </c>
      <c r="Q169" s="74">
        <v>169</v>
      </c>
      <c r="R169" s="74">
        <v>24</v>
      </c>
      <c r="T169" s="9">
        <v>239</v>
      </c>
      <c r="U169" s="88" t="e">
        <f t="shared" si="41"/>
        <v>#REF!</v>
      </c>
      <c r="V169" s="91" t="e">
        <f t="shared" si="42"/>
        <v>#REF!</v>
      </c>
      <c r="W169" s="9">
        <v>142</v>
      </c>
      <c r="X169" s="9" t="e">
        <f t="shared" si="44"/>
        <v>#REF!</v>
      </c>
      <c r="Y169" s="91" t="e">
        <f t="shared" si="43"/>
        <v>#REF!</v>
      </c>
    </row>
    <row r="170" spans="1:25" s="9" customFormat="1" hidden="1" x14ac:dyDescent="0.25">
      <c r="B170" s="31">
        <v>19</v>
      </c>
      <c r="C170" s="32" t="s">
        <v>323</v>
      </c>
      <c r="D170" s="33" t="e">
        <f>++#REF!</f>
        <v>#REF!</v>
      </c>
      <c r="E170" s="33" t="e">
        <f t="shared" si="49"/>
        <v>#REF!</v>
      </c>
      <c r="F170" s="33">
        <v>1037</v>
      </c>
      <c r="G170" s="33" t="e">
        <f>+#REF!</f>
        <v>#REF!</v>
      </c>
      <c r="H170" s="70" t="e">
        <f t="shared" si="48"/>
        <v>#REF!</v>
      </c>
      <c r="I170" s="33" t="e">
        <f>+#REF!</f>
        <v>#REF!</v>
      </c>
      <c r="J170" s="33" t="e">
        <f>+#REF!</f>
        <v>#REF!</v>
      </c>
      <c r="K170" s="70" t="e">
        <f t="shared" si="45"/>
        <v>#REF!</v>
      </c>
      <c r="L170" s="33">
        <f>+КЎ!D170</f>
        <v>85</v>
      </c>
      <c r="M170" s="33">
        <f>+КЎ!G170</f>
        <v>21</v>
      </c>
      <c r="N170" s="70">
        <f t="shared" si="46"/>
        <v>0.24705882352941178</v>
      </c>
      <c r="O170" s="33">
        <v>32</v>
      </c>
      <c r="P170" s="74">
        <v>18</v>
      </c>
      <c r="Q170" s="74">
        <v>76</v>
      </c>
      <c r="R170" s="74">
        <v>43</v>
      </c>
      <c r="T170" s="9">
        <v>207</v>
      </c>
      <c r="U170" s="88" t="e">
        <f t="shared" si="41"/>
        <v>#REF!</v>
      </c>
      <c r="V170" s="91" t="e">
        <f t="shared" si="42"/>
        <v>#REF!</v>
      </c>
      <c r="W170" s="9">
        <v>145</v>
      </c>
      <c r="X170" s="9" t="e">
        <f t="shared" si="44"/>
        <v>#REF!</v>
      </c>
      <c r="Y170" s="91" t="e">
        <f t="shared" si="43"/>
        <v>#REF!</v>
      </c>
    </row>
    <row r="171" spans="1:25" s="9" customFormat="1" hidden="1" x14ac:dyDescent="0.25">
      <c r="B171" s="31">
        <v>20</v>
      </c>
      <c r="C171" s="32" t="s">
        <v>324</v>
      </c>
      <c r="D171" s="33" t="e">
        <f>++#REF!</f>
        <v>#REF!</v>
      </c>
      <c r="E171" s="33" t="e">
        <f t="shared" si="49"/>
        <v>#REF!</v>
      </c>
      <c r="F171" s="33">
        <v>1011</v>
      </c>
      <c r="G171" s="33" t="e">
        <f>+#REF!</f>
        <v>#REF!</v>
      </c>
      <c r="H171" s="70" t="e">
        <f t="shared" si="48"/>
        <v>#REF!</v>
      </c>
      <c r="I171" s="33" t="e">
        <f>+#REF!</f>
        <v>#REF!</v>
      </c>
      <c r="J171" s="33" t="e">
        <f>+#REF!</f>
        <v>#REF!</v>
      </c>
      <c r="K171" s="70" t="e">
        <f t="shared" si="45"/>
        <v>#REF!</v>
      </c>
      <c r="L171" s="33">
        <f>+КЎ!D171</f>
        <v>75</v>
      </c>
      <c r="M171" s="33">
        <f>+КЎ!G171</f>
        <v>20</v>
      </c>
      <c r="N171" s="70">
        <f t="shared" si="46"/>
        <v>0.26666666666666666</v>
      </c>
      <c r="O171" s="33">
        <v>32</v>
      </c>
      <c r="P171" s="74">
        <v>8</v>
      </c>
      <c r="Q171" s="74">
        <v>124</v>
      </c>
      <c r="R171" s="74">
        <v>26</v>
      </c>
      <c r="T171" s="9">
        <v>202</v>
      </c>
      <c r="U171" s="88" t="e">
        <f t="shared" si="41"/>
        <v>#REF!</v>
      </c>
      <c r="V171" s="91" t="e">
        <f t="shared" si="42"/>
        <v>#REF!</v>
      </c>
      <c r="W171" s="9">
        <v>95</v>
      </c>
      <c r="X171" s="9" t="e">
        <f t="shared" si="44"/>
        <v>#REF!</v>
      </c>
      <c r="Y171" s="91" t="e">
        <f t="shared" si="43"/>
        <v>#REF!</v>
      </c>
    </row>
    <row r="172" spans="1:25" s="9" customFormat="1" hidden="1" x14ac:dyDescent="0.25">
      <c r="B172" s="31">
        <v>21</v>
      </c>
      <c r="C172" s="32" t="s">
        <v>325</v>
      </c>
      <c r="D172" s="33" t="e">
        <f>++#REF!</f>
        <v>#REF!</v>
      </c>
      <c r="E172" s="33" t="e">
        <f t="shared" si="49"/>
        <v>#REF!</v>
      </c>
      <c r="F172" s="33">
        <v>666</v>
      </c>
      <c r="G172" s="33" t="e">
        <f>+#REF!</f>
        <v>#REF!</v>
      </c>
      <c r="H172" s="70" t="e">
        <f t="shared" si="48"/>
        <v>#REF!</v>
      </c>
      <c r="I172" s="33" t="e">
        <f>+#REF!</f>
        <v>#REF!</v>
      </c>
      <c r="J172" s="33" t="e">
        <f>+#REF!</f>
        <v>#REF!</v>
      </c>
      <c r="K172" s="70" t="e">
        <f t="shared" si="45"/>
        <v>#REF!</v>
      </c>
      <c r="L172" s="33">
        <f>+КЎ!D172</f>
        <v>83</v>
      </c>
      <c r="M172" s="33">
        <f>+КЎ!G172</f>
        <v>37</v>
      </c>
      <c r="N172" s="70">
        <f t="shared" si="46"/>
        <v>0.44578313253012047</v>
      </c>
      <c r="O172" s="33">
        <v>33</v>
      </c>
      <c r="P172" s="74">
        <v>3</v>
      </c>
      <c r="Q172" s="74">
        <v>98</v>
      </c>
      <c r="R172" s="74">
        <v>39</v>
      </c>
      <c r="T172" s="9">
        <v>133</v>
      </c>
      <c r="U172" s="88" t="e">
        <f t="shared" si="41"/>
        <v>#REF!</v>
      </c>
      <c r="V172" s="91" t="e">
        <f t="shared" si="42"/>
        <v>#REF!</v>
      </c>
      <c r="W172" s="9">
        <v>130</v>
      </c>
      <c r="X172" s="9" t="e">
        <f t="shared" si="44"/>
        <v>#REF!</v>
      </c>
      <c r="Y172" s="91" t="e">
        <f t="shared" si="43"/>
        <v>#REF!</v>
      </c>
    </row>
    <row r="173" spans="1:25" s="9" customFormat="1" hidden="1" x14ac:dyDescent="0.25">
      <c r="B173" s="31">
        <v>22</v>
      </c>
      <c r="C173" s="32" t="s">
        <v>326</v>
      </c>
      <c r="D173" s="33" t="e">
        <f>++#REF!</f>
        <v>#REF!</v>
      </c>
      <c r="E173" s="33" t="e">
        <f t="shared" si="49"/>
        <v>#REF!</v>
      </c>
      <c r="F173" s="33">
        <v>1309</v>
      </c>
      <c r="G173" s="33" t="e">
        <f>+#REF!</f>
        <v>#REF!</v>
      </c>
      <c r="H173" s="70" t="e">
        <f t="shared" si="48"/>
        <v>#REF!</v>
      </c>
      <c r="I173" s="33" t="e">
        <f>+#REF!</f>
        <v>#REF!</v>
      </c>
      <c r="J173" s="33" t="e">
        <f>+#REF!</f>
        <v>#REF!</v>
      </c>
      <c r="K173" s="70" t="e">
        <f t="shared" si="45"/>
        <v>#REF!</v>
      </c>
      <c r="L173" s="33">
        <f>+КЎ!D173</f>
        <v>80</v>
      </c>
      <c r="M173" s="33">
        <f>+КЎ!G173</f>
        <v>101</v>
      </c>
      <c r="N173" s="70">
        <f t="shared" si="46"/>
        <v>1.2625</v>
      </c>
      <c r="O173" s="33">
        <v>93</v>
      </c>
      <c r="P173" s="74">
        <v>0</v>
      </c>
      <c r="Q173" s="74">
        <v>210</v>
      </c>
      <c r="R173" s="74">
        <v>89</v>
      </c>
      <c r="T173" s="9">
        <v>262</v>
      </c>
      <c r="U173" s="88" t="e">
        <f t="shared" si="41"/>
        <v>#REF!</v>
      </c>
      <c r="V173" s="91" t="e">
        <f t="shared" si="42"/>
        <v>#REF!</v>
      </c>
      <c r="W173" s="9">
        <v>116</v>
      </c>
      <c r="X173" s="9" t="e">
        <f t="shared" si="44"/>
        <v>#REF!</v>
      </c>
      <c r="Y173" s="91" t="e">
        <f t="shared" si="43"/>
        <v>#REF!</v>
      </c>
    </row>
    <row r="174" spans="1:25" s="14" customFormat="1" ht="60" hidden="1" customHeight="1" x14ac:dyDescent="0.25">
      <c r="A174" s="10">
        <v>1</v>
      </c>
      <c r="B174" s="11">
        <v>11</v>
      </c>
      <c r="C174" s="4" t="s">
        <v>386</v>
      </c>
      <c r="D174" s="18" t="e">
        <f>SUM(D152:D173)</f>
        <v>#REF!</v>
      </c>
      <c r="E174" s="18" t="e">
        <f>SUM(E152:E173)</f>
        <v>#REF!</v>
      </c>
      <c r="F174" s="18">
        <f>SUM(F152:F173)</f>
        <v>22148</v>
      </c>
      <c r="G174" s="18" t="e">
        <f>SUM(G152:G173)</f>
        <v>#REF!</v>
      </c>
      <c r="H174" s="13" t="e">
        <f>+G174/F174</f>
        <v>#REF!</v>
      </c>
      <c r="I174" s="18" t="e">
        <f>SUM(I152:I173)</f>
        <v>#REF!</v>
      </c>
      <c r="J174" s="18" t="e">
        <f>SUM(J152:J173)</f>
        <v>#REF!</v>
      </c>
      <c r="K174" s="13" t="e">
        <f>+J174/I174</f>
        <v>#REF!</v>
      </c>
      <c r="L174" s="18">
        <f>SUM(L152:L173)</f>
        <v>1810</v>
      </c>
      <c r="M174" s="18">
        <f>SUM(M152:M173)</f>
        <v>585</v>
      </c>
      <c r="N174" s="13">
        <f>+M174/L174</f>
        <v>0.32320441988950277</v>
      </c>
      <c r="O174" s="18">
        <v>779</v>
      </c>
      <c r="P174" s="18">
        <v>286</v>
      </c>
      <c r="Q174" s="18">
        <v>3106</v>
      </c>
      <c r="R174" s="18">
        <f>SUM(R152:R173)</f>
        <v>866</v>
      </c>
      <c r="T174" s="14">
        <v>4430</v>
      </c>
      <c r="U174" s="88" t="e">
        <f t="shared" si="41"/>
        <v>#REF!</v>
      </c>
      <c r="V174" s="91" t="e">
        <f t="shared" si="42"/>
        <v>#REF!</v>
      </c>
      <c r="W174" s="14">
        <v>2328</v>
      </c>
      <c r="X174" s="9" t="e">
        <f t="shared" si="44"/>
        <v>#REF!</v>
      </c>
      <c r="Y174" s="91" t="e">
        <f t="shared" si="43"/>
        <v>#REF!</v>
      </c>
    </row>
    <row r="175" spans="1:25" s="9" customFormat="1" hidden="1" x14ac:dyDescent="0.25">
      <c r="B175" s="31">
        <v>1</v>
      </c>
      <c r="C175" s="32" t="s">
        <v>258</v>
      </c>
      <c r="D175" s="33" t="e">
        <f>++#REF!</f>
        <v>#REF!</v>
      </c>
      <c r="E175" s="33" t="e">
        <f t="shared" si="49"/>
        <v>#REF!</v>
      </c>
      <c r="F175" s="31">
        <v>1428</v>
      </c>
      <c r="G175" s="33" t="e">
        <f>+#REF!</f>
        <v>#REF!</v>
      </c>
      <c r="H175" s="70" t="e">
        <f t="shared" si="48"/>
        <v>#REF!</v>
      </c>
      <c r="I175" s="33" t="e">
        <f>+#REF!</f>
        <v>#REF!</v>
      </c>
      <c r="J175" s="33" t="e">
        <f>+#REF!</f>
        <v>#REF!</v>
      </c>
      <c r="K175" s="70" t="e">
        <f t="shared" si="45"/>
        <v>#REF!</v>
      </c>
      <c r="L175" s="33">
        <f>+КЎ!D175</f>
        <v>130</v>
      </c>
      <c r="M175" s="33">
        <f>+КЎ!G175</f>
        <v>60</v>
      </c>
      <c r="N175" s="70">
        <f t="shared" si="46"/>
        <v>0.46153846153846156</v>
      </c>
      <c r="O175" s="33">
        <v>3</v>
      </c>
      <c r="P175" s="82">
        <v>3</v>
      </c>
      <c r="Q175" s="82">
        <v>57</v>
      </c>
      <c r="R175" s="36">
        <v>15</v>
      </c>
      <c r="T175" s="9">
        <v>349</v>
      </c>
      <c r="U175" s="88" t="e">
        <f t="shared" si="41"/>
        <v>#REF!</v>
      </c>
      <c r="V175" s="91" t="e">
        <f t="shared" si="42"/>
        <v>#REF!</v>
      </c>
      <c r="W175" s="9">
        <v>456</v>
      </c>
      <c r="X175" s="9" t="e">
        <f t="shared" si="44"/>
        <v>#REF!</v>
      </c>
      <c r="Y175" s="91" t="e">
        <f t="shared" si="43"/>
        <v>#REF!</v>
      </c>
    </row>
    <row r="176" spans="1:25" s="9" customFormat="1" hidden="1" x14ac:dyDescent="0.25">
      <c r="B176" s="31">
        <v>2</v>
      </c>
      <c r="C176" s="32" t="s">
        <v>259</v>
      </c>
      <c r="D176" s="33" t="e">
        <f>++#REF!</f>
        <v>#REF!</v>
      </c>
      <c r="E176" s="33" t="e">
        <f t="shared" si="49"/>
        <v>#REF!</v>
      </c>
      <c r="F176" s="31">
        <v>2515</v>
      </c>
      <c r="G176" s="33" t="e">
        <f>+#REF!</f>
        <v>#REF!</v>
      </c>
      <c r="H176" s="70" t="e">
        <f t="shared" si="48"/>
        <v>#REF!</v>
      </c>
      <c r="I176" s="33" t="e">
        <f>+#REF!</f>
        <v>#REF!</v>
      </c>
      <c r="J176" s="33" t="e">
        <f>+#REF!</f>
        <v>#REF!</v>
      </c>
      <c r="K176" s="70" t="e">
        <f t="shared" si="45"/>
        <v>#REF!</v>
      </c>
      <c r="L176" s="33">
        <f>+КЎ!D176</f>
        <v>270</v>
      </c>
      <c r="M176" s="33">
        <f>+КЎ!G176</f>
        <v>6</v>
      </c>
      <c r="N176" s="70">
        <f t="shared" si="46"/>
        <v>2.2222222222222223E-2</v>
      </c>
      <c r="O176" s="33">
        <v>5</v>
      </c>
      <c r="P176" s="82">
        <v>9</v>
      </c>
      <c r="Q176" s="82">
        <v>139</v>
      </c>
      <c r="R176" s="36">
        <v>138</v>
      </c>
      <c r="T176" s="9">
        <v>588</v>
      </c>
      <c r="U176" s="88" t="e">
        <f t="shared" si="41"/>
        <v>#REF!</v>
      </c>
      <c r="V176" s="91" t="e">
        <f t="shared" si="42"/>
        <v>#REF!</v>
      </c>
      <c r="W176" s="9">
        <v>949</v>
      </c>
      <c r="X176" s="9" t="e">
        <f t="shared" si="44"/>
        <v>#REF!</v>
      </c>
      <c r="Y176" s="91" t="e">
        <f t="shared" si="43"/>
        <v>#REF!</v>
      </c>
    </row>
    <row r="177" spans="2:25" s="9" customFormat="1" hidden="1" x14ac:dyDescent="0.25">
      <c r="B177" s="31">
        <v>3</v>
      </c>
      <c r="C177" s="32" t="s">
        <v>387</v>
      </c>
      <c r="D177" s="33" t="e">
        <f>++#REF!</f>
        <v>#REF!</v>
      </c>
      <c r="E177" s="33" t="e">
        <f t="shared" si="49"/>
        <v>#REF!</v>
      </c>
      <c r="F177" s="31">
        <v>1926</v>
      </c>
      <c r="G177" s="33" t="e">
        <f>+#REF!</f>
        <v>#REF!</v>
      </c>
      <c r="H177" s="70" t="e">
        <f t="shared" si="48"/>
        <v>#REF!</v>
      </c>
      <c r="I177" s="33" t="e">
        <f>+#REF!</f>
        <v>#REF!</v>
      </c>
      <c r="J177" s="33" t="e">
        <f>+#REF!</f>
        <v>#REF!</v>
      </c>
      <c r="K177" s="70" t="e">
        <f t="shared" si="45"/>
        <v>#REF!</v>
      </c>
      <c r="L177" s="33">
        <f>+КЎ!D177</f>
        <v>275</v>
      </c>
      <c r="M177" s="33">
        <f>+КЎ!G177</f>
        <v>58</v>
      </c>
      <c r="N177" s="70">
        <f t="shared" si="46"/>
        <v>0.21090909090909091</v>
      </c>
      <c r="O177" s="33">
        <v>0</v>
      </c>
      <c r="P177" s="82">
        <v>0</v>
      </c>
      <c r="Q177" s="82">
        <v>58</v>
      </c>
      <c r="R177" s="36">
        <v>5</v>
      </c>
      <c r="T177" s="9">
        <v>531</v>
      </c>
      <c r="U177" s="88" t="e">
        <f t="shared" si="41"/>
        <v>#REF!</v>
      </c>
      <c r="V177" s="91" t="e">
        <f t="shared" si="42"/>
        <v>#REF!</v>
      </c>
      <c r="W177" s="9">
        <v>578</v>
      </c>
      <c r="X177" s="9" t="e">
        <f t="shared" si="44"/>
        <v>#REF!</v>
      </c>
      <c r="Y177" s="91" t="e">
        <f t="shared" si="43"/>
        <v>#REF!</v>
      </c>
    </row>
    <row r="178" spans="2:25" s="9" customFormat="1" hidden="1" x14ac:dyDescent="0.25">
      <c r="B178" s="31">
        <v>4</v>
      </c>
      <c r="C178" s="32" t="s">
        <v>388</v>
      </c>
      <c r="D178" s="33" t="e">
        <f>++#REF!</f>
        <v>#REF!</v>
      </c>
      <c r="E178" s="33" t="e">
        <f t="shared" si="49"/>
        <v>#REF!</v>
      </c>
      <c r="F178" s="31">
        <v>2635</v>
      </c>
      <c r="G178" s="33" t="e">
        <f>+#REF!</f>
        <v>#REF!</v>
      </c>
      <c r="H178" s="70" t="e">
        <f t="shared" si="48"/>
        <v>#REF!</v>
      </c>
      <c r="I178" s="33" t="e">
        <f>+#REF!</f>
        <v>#REF!</v>
      </c>
      <c r="J178" s="33" t="e">
        <f>+#REF!</f>
        <v>#REF!</v>
      </c>
      <c r="K178" s="70" t="e">
        <f t="shared" si="45"/>
        <v>#REF!</v>
      </c>
      <c r="L178" s="33">
        <f>+КЎ!D178</f>
        <v>290</v>
      </c>
      <c r="M178" s="33">
        <f>+КЎ!G178</f>
        <v>41</v>
      </c>
      <c r="N178" s="70">
        <f t="shared" si="46"/>
        <v>0.14137931034482759</v>
      </c>
      <c r="O178" s="33">
        <v>0</v>
      </c>
      <c r="P178" s="82">
        <v>2</v>
      </c>
      <c r="Q178" s="82">
        <v>38</v>
      </c>
      <c r="R178" s="36">
        <v>22</v>
      </c>
      <c r="T178" s="9">
        <v>562</v>
      </c>
      <c r="U178" s="88" t="e">
        <f t="shared" si="41"/>
        <v>#REF!</v>
      </c>
      <c r="V178" s="91" t="e">
        <f t="shared" si="42"/>
        <v>#REF!</v>
      </c>
      <c r="W178" s="9">
        <v>519</v>
      </c>
      <c r="X178" s="9" t="e">
        <f t="shared" si="44"/>
        <v>#REF!</v>
      </c>
      <c r="Y178" s="91" t="e">
        <f t="shared" si="43"/>
        <v>#REF!</v>
      </c>
    </row>
    <row r="179" spans="2:25" s="9" customFormat="1" hidden="1" x14ac:dyDescent="0.25">
      <c r="B179" s="31">
        <v>5</v>
      </c>
      <c r="C179" s="32" t="s">
        <v>260</v>
      </c>
      <c r="D179" s="33" t="e">
        <f>++#REF!</f>
        <v>#REF!</v>
      </c>
      <c r="E179" s="33" t="e">
        <f t="shared" si="49"/>
        <v>#REF!</v>
      </c>
      <c r="F179" s="31">
        <v>1501</v>
      </c>
      <c r="G179" s="33" t="e">
        <f>+#REF!</f>
        <v>#REF!</v>
      </c>
      <c r="H179" s="70" t="e">
        <f t="shared" si="48"/>
        <v>#REF!</v>
      </c>
      <c r="I179" s="33" t="e">
        <f>+#REF!</f>
        <v>#REF!</v>
      </c>
      <c r="J179" s="33" t="e">
        <f>+#REF!</f>
        <v>#REF!</v>
      </c>
      <c r="K179" s="70" t="e">
        <f t="shared" si="45"/>
        <v>#REF!</v>
      </c>
      <c r="L179" s="33">
        <f>+КЎ!D179</f>
        <v>185</v>
      </c>
      <c r="M179" s="33">
        <f>+КЎ!G179</f>
        <v>39</v>
      </c>
      <c r="N179" s="70">
        <f t="shared" si="46"/>
        <v>0.21081081081081082</v>
      </c>
      <c r="O179" s="33">
        <v>1</v>
      </c>
      <c r="P179" s="82">
        <v>2</v>
      </c>
      <c r="Q179" s="82">
        <v>38</v>
      </c>
      <c r="R179" s="36">
        <v>26</v>
      </c>
      <c r="T179" s="9">
        <v>373</v>
      </c>
      <c r="U179" s="88" t="e">
        <f t="shared" si="41"/>
        <v>#REF!</v>
      </c>
      <c r="V179" s="91" t="e">
        <f t="shared" si="42"/>
        <v>#REF!</v>
      </c>
      <c r="W179" s="9">
        <v>965</v>
      </c>
      <c r="X179" s="9" t="e">
        <f t="shared" si="44"/>
        <v>#REF!</v>
      </c>
      <c r="Y179" s="91" t="e">
        <f t="shared" si="43"/>
        <v>#REF!</v>
      </c>
    </row>
    <row r="180" spans="2:25" s="9" customFormat="1" hidden="1" x14ac:dyDescent="0.25">
      <c r="B180" s="31">
        <v>6</v>
      </c>
      <c r="C180" s="32" t="s">
        <v>389</v>
      </c>
      <c r="D180" s="33" t="e">
        <f>++#REF!</f>
        <v>#REF!</v>
      </c>
      <c r="E180" s="33" t="e">
        <f t="shared" si="49"/>
        <v>#REF!</v>
      </c>
      <c r="F180" s="31">
        <v>1522</v>
      </c>
      <c r="G180" s="33" t="e">
        <f>+#REF!</f>
        <v>#REF!</v>
      </c>
      <c r="H180" s="70" t="e">
        <f t="shared" si="48"/>
        <v>#REF!</v>
      </c>
      <c r="I180" s="33" t="e">
        <f>+#REF!</f>
        <v>#REF!</v>
      </c>
      <c r="J180" s="33" t="e">
        <f>+#REF!</f>
        <v>#REF!</v>
      </c>
      <c r="K180" s="70" t="e">
        <f t="shared" si="45"/>
        <v>#REF!</v>
      </c>
      <c r="L180" s="33">
        <f>+КЎ!D180</f>
        <v>220</v>
      </c>
      <c r="M180" s="33">
        <f>+КЎ!G180</f>
        <v>78</v>
      </c>
      <c r="N180" s="70">
        <f t="shared" si="46"/>
        <v>0.35454545454545455</v>
      </c>
      <c r="O180" s="33">
        <v>20</v>
      </c>
      <c r="P180" s="82">
        <v>20</v>
      </c>
      <c r="Q180" s="82">
        <v>98</v>
      </c>
      <c r="R180" s="36">
        <v>50</v>
      </c>
      <c r="T180" s="9">
        <v>377</v>
      </c>
      <c r="U180" s="88" t="e">
        <f t="shared" si="41"/>
        <v>#REF!</v>
      </c>
      <c r="V180" s="91" t="e">
        <f t="shared" si="42"/>
        <v>#REF!</v>
      </c>
      <c r="W180" s="9">
        <v>814</v>
      </c>
      <c r="X180" s="9" t="e">
        <f t="shared" si="44"/>
        <v>#REF!</v>
      </c>
      <c r="Y180" s="91" t="e">
        <f t="shared" si="43"/>
        <v>#REF!</v>
      </c>
    </row>
    <row r="181" spans="2:25" s="9" customFormat="1" hidden="1" x14ac:dyDescent="0.25">
      <c r="B181" s="31">
        <v>7</v>
      </c>
      <c r="C181" s="32" t="s">
        <v>261</v>
      </c>
      <c r="D181" s="33" t="e">
        <f>++#REF!</f>
        <v>#REF!</v>
      </c>
      <c r="E181" s="33" t="e">
        <f t="shared" si="49"/>
        <v>#REF!</v>
      </c>
      <c r="F181" s="31">
        <v>1553</v>
      </c>
      <c r="G181" s="33" t="e">
        <f>+#REF!</f>
        <v>#REF!</v>
      </c>
      <c r="H181" s="70" t="e">
        <f t="shared" si="48"/>
        <v>#REF!</v>
      </c>
      <c r="I181" s="33" t="e">
        <f>+#REF!</f>
        <v>#REF!</v>
      </c>
      <c r="J181" s="33" t="e">
        <f>+#REF!</f>
        <v>#REF!</v>
      </c>
      <c r="K181" s="70" t="e">
        <f t="shared" si="45"/>
        <v>#REF!</v>
      </c>
      <c r="L181" s="33">
        <f>+КЎ!D181</f>
        <v>155</v>
      </c>
      <c r="M181" s="33">
        <f>+КЎ!G181</f>
        <v>15</v>
      </c>
      <c r="N181" s="70">
        <f t="shared" si="46"/>
        <v>9.6774193548387094E-2</v>
      </c>
      <c r="O181" s="33">
        <v>3</v>
      </c>
      <c r="P181" s="82">
        <v>10</v>
      </c>
      <c r="Q181" s="82">
        <v>25</v>
      </c>
      <c r="R181" s="36">
        <v>168</v>
      </c>
      <c r="T181" s="9">
        <v>388</v>
      </c>
      <c r="U181" s="88" t="e">
        <f t="shared" si="41"/>
        <v>#REF!</v>
      </c>
      <c r="V181" s="91" t="e">
        <f t="shared" si="42"/>
        <v>#REF!</v>
      </c>
      <c r="W181" s="9">
        <v>1052</v>
      </c>
      <c r="X181" s="9" t="e">
        <f t="shared" si="44"/>
        <v>#REF!</v>
      </c>
      <c r="Y181" s="91" t="e">
        <f t="shared" si="43"/>
        <v>#REF!</v>
      </c>
    </row>
    <row r="182" spans="2:25" s="9" customFormat="1" hidden="1" x14ac:dyDescent="0.25">
      <c r="B182" s="31">
        <v>8</v>
      </c>
      <c r="C182" s="32" t="s">
        <v>390</v>
      </c>
      <c r="D182" s="33" t="e">
        <f>++#REF!</f>
        <v>#REF!</v>
      </c>
      <c r="E182" s="33" t="e">
        <f t="shared" si="49"/>
        <v>#REF!</v>
      </c>
      <c r="F182" s="31">
        <v>1789</v>
      </c>
      <c r="G182" s="33" t="e">
        <f>+#REF!</f>
        <v>#REF!</v>
      </c>
      <c r="H182" s="70" t="e">
        <f t="shared" si="48"/>
        <v>#REF!</v>
      </c>
      <c r="I182" s="33" t="e">
        <f>+#REF!</f>
        <v>#REF!</v>
      </c>
      <c r="J182" s="33" t="e">
        <f>+#REF!</f>
        <v>#REF!</v>
      </c>
      <c r="K182" s="70" t="e">
        <f t="shared" si="45"/>
        <v>#REF!</v>
      </c>
      <c r="L182" s="33">
        <f>+КЎ!D182</f>
        <v>150</v>
      </c>
      <c r="M182" s="33">
        <f>+КЎ!G182</f>
        <v>32</v>
      </c>
      <c r="N182" s="70">
        <f t="shared" si="46"/>
        <v>0.21333333333333335</v>
      </c>
      <c r="O182" s="33">
        <v>1</v>
      </c>
      <c r="P182" s="82">
        <v>19</v>
      </c>
      <c r="Q182" s="82">
        <v>51</v>
      </c>
      <c r="R182" s="36">
        <v>36</v>
      </c>
      <c r="T182" s="9">
        <v>402</v>
      </c>
      <c r="U182" s="88" t="e">
        <f t="shared" si="41"/>
        <v>#REF!</v>
      </c>
      <c r="V182" s="91" t="e">
        <f t="shared" si="42"/>
        <v>#REF!</v>
      </c>
      <c r="W182" s="9">
        <v>1014</v>
      </c>
      <c r="X182" s="9" t="e">
        <f t="shared" si="44"/>
        <v>#REF!</v>
      </c>
      <c r="Y182" s="91" t="e">
        <f t="shared" si="43"/>
        <v>#REF!</v>
      </c>
    </row>
    <row r="183" spans="2:25" s="9" customFormat="1" hidden="1" x14ac:dyDescent="0.25">
      <c r="B183" s="31">
        <v>9</v>
      </c>
      <c r="C183" s="32" t="s">
        <v>391</v>
      </c>
      <c r="D183" s="33" t="e">
        <f>++#REF!</f>
        <v>#REF!</v>
      </c>
      <c r="E183" s="33" t="e">
        <f t="shared" si="49"/>
        <v>#REF!</v>
      </c>
      <c r="F183" s="31">
        <v>1072</v>
      </c>
      <c r="G183" s="33" t="e">
        <f>+#REF!</f>
        <v>#REF!</v>
      </c>
      <c r="H183" s="70" t="e">
        <f t="shared" si="48"/>
        <v>#REF!</v>
      </c>
      <c r="I183" s="33" t="e">
        <f>+#REF!</f>
        <v>#REF!</v>
      </c>
      <c r="J183" s="33" t="e">
        <f>+#REF!</f>
        <v>#REF!</v>
      </c>
      <c r="K183" s="70" t="e">
        <f t="shared" si="45"/>
        <v>#REF!</v>
      </c>
      <c r="L183" s="33">
        <f>+КЎ!D183</f>
        <v>120</v>
      </c>
      <c r="M183" s="33">
        <f>+КЎ!G183</f>
        <v>38</v>
      </c>
      <c r="N183" s="70">
        <f t="shared" si="46"/>
        <v>0.31666666666666665</v>
      </c>
      <c r="O183" s="33">
        <v>0</v>
      </c>
      <c r="P183" s="82">
        <v>0</v>
      </c>
      <c r="Q183" s="82">
        <v>92</v>
      </c>
      <c r="R183" s="36">
        <v>63</v>
      </c>
      <c r="T183" s="9">
        <v>270</v>
      </c>
      <c r="U183" s="88" t="e">
        <f t="shared" si="41"/>
        <v>#REF!</v>
      </c>
      <c r="V183" s="91" t="e">
        <f t="shared" si="42"/>
        <v>#REF!</v>
      </c>
      <c r="W183" s="9">
        <v>711</v>
      </c>
      <c r="X183" s="9" t="e">
        <f t="shared" si="44"/>
        <v>#REF!</v>
      </c>
      <c r="Y183" s="91" t="e">
        <f t="shared" si="43"/>
        <v>#REF!</v>
      </c>
    </row>
    <row r="184" spans="2:25" s="9" customFormat="1" hidden="1" x14ac:dyDescent="0.25">
      <c r="B184" s="31">
        <v>10</v>
      </c>
      <c r="C184" s="32" t="s">
        <v>262</v>
      </c>
      <c r="D184" s="33" t="e">
        <f>++#REF!</f>
        <v>#REF!</v>
      </c>
      <c r="E184" s="33" t="e">
        <f t="shared" si="49"/>
        <v>#REF!</v>
      </c>
      <c r="F184" s="31">
        <v>1766</v>
      </c>
      <c r="G184" s="33" t="e">
        <f>+#REF!</f>
        <v>#REF!</v>
      </c>
      <c r="H184" s="70" t="e">
        <f t="shared" si="48"/>
        <v>#REF!</v>
      </c>
      <c r="I184" s="33" t="e">
        <f>+#REF!</f>
        <v>#REF!</v>
      </c>
      <c r="J184" s="33" t="e">
        <f>+#REF!</f>
        <v>#REF!</v>
      </c>
      <c r="K184" s="70" t="e">
        <f t="shared" si="45"/>
        <v>#REF!</v>
      </c>
      <c r="L184" s="33">
        <f>+КЎ!D184</f>
        <v>170</v>
      </c>
      <c r="M184" s="33">
        <f>+КЎ!G184</f>
        <v>28</v>
      </c>
      <c r="N184" s="70">
        <f t="shared" si="46"/>
        <v>0.16470588235294117</v>
      </c>
      <c r="O184" s="33">
        <v>3</v>
      </c>
      <c r="P184" s="82">
        <v>3</v>
      </c>
      <c r="Q184" s="82">
        <v>65</v>
      </c>
      <c r="R184" s="36">
        <v>70</v>
      </c>
      <c r="T184" s="9">
        <v>432</v>
      </c>
      <c r="U184" s="88" t="e">
        <f t="shared" si="41"/>
        <v>#REF!</v>
      </c>
      <c r="V184" s="91" t="e">
        <f t="shared" si="42"/>
        <v>#REF!</v>
      </c>
      <c r="W184" s="9">
        <v>1013</v>
      </c>
      <c r="X184" s="9" t="e">
        <f t="shared" si="44"/>
        <v>#REF!</v>
      </c>
      <c r="Y184" s="91" t="e">
        <f t="shared" si="43"/>
        <v>#REF!</v>
      </c>
    </row>
    <row r="185" spans="2:25" s="9" customFormat="1" hidden="1" x14ac:dyDescent="0.25">
      <c r="B185" s="31">
        <v>11</v>
      </c>
      <c r="C185" s="32" t="s">
        <v>263</v>
      </c>
      <c r="D185" s="33" t="e">
        <f>++#REF!</f>
        <v>#REF!</v>
      </c>
      <c r="E185" s="33" t="e">
        <f t="shared" si="49"/>
        <v>#REF!</v>
      </c>
      <c r="F185" s="31">
        <v>2124</v>
      </c>
      <c r="G185" s="33" t="e">
        <f>+#REF!</f>
        <v>#REF!</v>
      </c>
      <c r="H185" s="70" t="e">
        <f t="shared" si="48"/>
        <v>#REF!</v>
      </c>
      <c r="I185" s="33" t="e">
        <f>+#REF!</f>
        <v>#REF!</v>
      </c>
      <c r="J185" s="33" t="e">
        <f>+#REF!</f>
        <v>#REF!</v>
      </c>
      <c r="K185" s="70" t="e">
        <f t="shared" si="45"/>
        <v>#REF!</v>
      </c>
      <c r="L185" s="33">
        <f>+КЎ!D185</f>
        <v>190</v>
      </c>
      <c r="M185" s="33">
        <f>+КЎ!G185</f>
        <v>55</v>
      </c>
      <c r="N185" s="70">
        <f t="shared" si="46"/>
        <v>0.28947368421052633</v>
      </c>
      <c r="O185" s="33">
        <v>7</v>
      </c>
      <c r="P185" s="82">
        <v>10</v>
      </c>
      <c r="Q185" s="82">
        <v>84</v>
      </c>
      <c r="R185" s="36">
        <v>40</v>
      </c>
      <c r="T185" s="9">
        <v>511</v>
      </c>
      <c r="U185" s="88" t="e">
        <f t="shared" si="41"/>
        <v>#REF!</v>
      </c>
      <c r="V185" s="91" t="e">
        <f t="shared" si="42"/>
        <v>#REF!</v>
      </c>
      <c r="W185" s="9">
        <v>1026</v>
      </c>
      <c r="X185" s="9" t="e">
        <f t="shared" si="44"/>
        <v>#REF!</v>
      </c>
      <c r="Y185" s="91" t="e">
        <f t="shared" si="43"/>
        <v>#REF!</v>
      </c>
    </row>
    <row r="186" spans="2:25" s="9" customFormat="1" hidden="1" x14ac:dyDescent="0.25">
      <c r="B186" s="31">
        <v>12</v>
      </c>
      <c r="C186" s="32" t="s">
        <v>264</v>
      </c>
      <c r="D186" s="33" t="e">
        <f>++#REF!</f>
        <v>#REF!</v>
      </c>
      <c r="E186" s="33" t="e">
        <f t="shared" si="49"/>
        <v>#REF!</v>
      </c>
      <c r="F186" s="31">
        <v>1522</v>
      </c>
      <c r="G186" s="33" t="e">
        <f>+#REF!</f>
        <v>#REF!</v>
      </c>
      <c r="H186" s="70" t="e">
        <f t="shared" si="48"/>
        <v>#REF!</v>
      </c>
      <c r="I186" s="33" t="e">
        <f>+#REF!</f>
        <v>#REF!</v>
      </c>
      <c r="J186" s="33" t="e">
        <f>+#REF!</f>
        <v>#REF!</v>
      </c>
      <c r="K186" s="70" t="e">
        <f t="shared" si="45"/>
        <v>#REF!</v>
      </c>
      <c r="L186" s="33">
        <f>+КЎ!D186</f>
        <v>130</v>
      </c>
      <c r="M186" s="33">
        <f>+КЎ!G186</f>
        <v>38</v>
      </c>
      <c r="N186" s="70">
        <f t="shared" si="46"/>
        <v>0.29230769230769232</v>
      </c>
      <c r="O186" s="33">
        <v>21</v>
      </c>
      <c r="P186" s="82">
        <v>22</v>
      </c>
      <c r="Q186" s="82">
        <v>61</v>
      </c>
      <c r="R186" s="36">
        <v>5</v>
      </c>
      <c r="T186" s="9">
        <v>378</v>
      </c>
      <c r="U186" s="88" t="e">
        <f t="shared" si="41"/>
        <v>#REF!</v>
      </c>
      <c r="V186" s="91" t="e">
        <f t="shared" si="42"/>
        <v>#REF!</v>
      </c>
      <c r="W186" s="9">
        <v>832</v>
      </c>
      <c r="X186" s="9" t="e">
        <f t="shared" si="44"/>
        <v>#REF!</v>
      </c>
      <c r="Y186" s="91" t="e">
        <f t="shared" si="43"/>
        <v>#REF!</v>
      </c>
    </row>
    <row r="187" spans="2:25" s="9" customFormat="1" hidden="1" x14ac:dyDescent="0.25">
      <c r="B187" s="31">
        <v>13</v>
      </c>
      <c r="C187" s="32" t="s">
        <v>265</v>
      </c>
      <c r="D187" s="33" t="e">
        <f>++#REF!</f>
        <v>#REF!</v>
      </c>
      <c r="E187" s="33" t="e">
        <f t="shared" si="49"/>
        <v>#REF!</v>
      </c>
      <c r="F187" s="31">
        <v>1790</v>
      </c>
      <c r="G187" s="33" t="e">
        <f>+#REF!</f>
        <v>#REF!</v>
      </c>
      <c r="H187" s="70" t="e">
        <f t="shared" si="48"/>
        <v>#REF!</v>
      </c>
      <c r="I187" s="33" t="e">
        <f>+#REF!</f>
        <v>#REF!</v>
      </c>
      <c r="J187" s="33" t="e">
        <f>+#REF!</f>
        <v>#REF!</v>
      </c>
      <c r="K187" s="70" t="e">
        <f t="shared" si="45"/>
        <v>#REF!</v>
      </c>
      <c r="L187" s="33">
        <f>+КЎ!D187</f>
        <v>170</v>
      </c>
      <c r="M187" s="33">
        <f>+КЎ!G187</f>
        <v>36</v>
      </c>
      <c r="N187" s="70">
        <f t="shared" si="46"/>
        <v>0.21176470588235294</v>
      </c>
      <c r="O187" s="33">
        <v>8</v>
      </c>
      <c r="P187" s="82">
        <v>10</v>
      </c>
      <c r="Q187" s="82">
        <v>76</v>
      </c>
      <c r="R187" s="36">
        <v>42</v>
      </c>
      <c r="T187" s="9">
        <v>447</v>
      </c>
      <c r="U187" s="88" t="e">
        <f t="shared" si="41"/>
        <v>#REF!</v>
      </c>
      <c r="V187" s="91" t="e">
        <f t="shared" si="42"/>
        <v>#REF!</v>
      </c>
      <c r="W187" s="9">
        <v>817</v>
      </c>
      <c r="X187" s="9" t="e">
        <f t="shared" si="44"/>
        <v>#REF!</v>
      </c>
      <c r="Y187" s="91" t="e">
        <f t="shared" si="43"/>
        <v>#REF!</v>
      </c>
    </row>
    <row r="188" spans="2:25" s="9" customFormat="1" hidden="1" x14ac:dyDescent="0.25">
      <c r="B188" s="31">
        <v>14</v>
      </c>
      <c r="C188" s="32" t="s">
        <v>266</v>
      </c>
      <c r="D188" s="33" t="e">
        <f>++#REF!</f>
        <v>#REF!</v>
      </c>
      <c r="E188" s="33" t="e">
        <f t="shared" si="49"/>
        <v>#REF!</v>
      </c>
      <c r="F188" s="31">
        <v>1045</v>
      </c>
      <c r="G188" s="33" t="e">
        <f>+#REF!</f>
        <v>#REF!</v>
      </c>
      <c r="H188" s="70" t="e">
        <f t="shared" si="48"/>
        <v>#REF!</v>
      </c>
      <c r="I188" s="33" t="e">
        <f>+#REF!</f>
        <v>#REF!</v>
      </c>
      <c r="J188" s="33" t="e">
        <f>+#REF!</f>
        <v>#REF!</v>
      </c>
      <c r="K188" s="70" t="e">
        <f t="shared" si="45"/>
        <v>#REF!</v>
      </c>
      <c r="L188" s="33">
        <f>+КЎ!D188</f>
        <v>95</v>
      </c>
      <c r="M188" s="33">
        <f>+КЎ!G188</f>
        <v>24</v>
      </c>
      <c r="N188" s="70">
        <f t="shared" si="46"/>
        <v>0.25263157894736843</v>
      </c>
      <c r="O188" s="33">
        <v>13</v>
      </c>
      <c r="P188" s="82">
        <v>15</v>
      </c>
      <c r="Q188" s="82">
        <v>134</v>
      </c>
      <c r="R188" s="36">
        <v>101</v>
      </c>
      <c r="T188" s="9">
        <v>256</v>
      </c>
      <c r="U188" s="88" t="e">
        <f t="shared" si="41"/>
        <v>#REF!</v>
      </c>
      <c r="V188" s="91" t="e">
        <f t="shared" si="42"/>
        <v>#REF!</v>
      </c>
      <c r="W188" s="9">
        <v>539</v>
      </c>
      <c r="X188" s="9" t="e">
        <f t="shared" si="44"/>
        <v>#REF!</v>
      </c>
      <c r="Y188" s="91" t="e">
        <f t="shared" si="43"/>
        <v>#REF!</v>
      </c>
    </row>
    <row r="189" spans="2:25" s="9" customFormat="1" hidden="1" x14ac:dyDescent="0.25">
      <c r="B189" s="31">
        <v>15</v>
      </c>
      <c r="C189" s="32" t="s">
        <v>267</v>
      </c>
      <c r="D189" s="33" t="e">
        <f>++#REF!</f>
        <v>#REF!</v>
      </c>
      <c r="E189" s="33" t="e">
        <f t="shared" si="49"/>
        <v>#REF!</v>
      </c>
      <c r="F189" s="31">
        <v>1329</v>
      </c>
      <c r="G189" s="33" t="e">
        <f>+#REF!</f>
        <v>#REF!</v>
      </c>
      <c r="H189" s="70" t="e">
        <f t="shared" si="48"/>
        <v>#REF!</v>
      </c>
      <c r="I189" s="33" t="e">
        <f>+#REF!</f>
        <v>#REF!</v>
      </c>
      <c r="J189" s="33" t="e">
        <f>+#REF!</f>
        <v>#REF!</v>
      </c>
      <c r="K189" s="70" t="e">
        <f t="shared" si="45"/>
        <v>#REF!</v>
      </c>
      <c r="L189" s="33">
        <f>+КЎ!D189</f>
        <v>185</v>
      </c>
      <c r="M189" s="33">
        <f>+КЎ!G189</f>
        <v>20</v>
      </c>
      <c r="N189" s="70">
        <f t="shared" si="46"/>
        <v>0.10810810810810811</v>
      </c>
      <c r="O189" s="33">
        <v>0</v>
      </c>
      <c r="P189" s="82">
        <v>2</v>
      </c>
      <c r="Q189" s="82">
        <v>44</v>
      </c>
      <c r="R189" s="36">
        <v>15</v>
      </c>
      <c r="T189" s="9">
        <v>322</v>
      </c>
      <c r="U189" s="88" t="e">
        <f t="shared" si="41"/>
        <v>#REF!</v>
      </c>
      <c r="V189" s="91" t="e">
        <f t="shared" si="42"/>
        <v>#REF!</v>
      </c>
      <c r="W189" s="9">
        <v>752</v>
      </c>
      <c r="X189" s="9" t="e">
        <f t="shared" si="44"/>
        <v>#REF!</v>
      </c>
      <c r="Y189" s="91" t="e">
        <f t="shared" si="43"/>
        <v>#REF!</v>
      </c>
    </row>
    <row r="190" spans="2:25" s="9" customFormat="1" hidden="1" x14ac:dyDescent="0.25">
      <c r="B190" s="31">
        <v>16</v>
      </c>
      <c r="C190" s="32" t="s">
        <v>268</v>
      </c>
      <c r="D190" s="33" t="e">
        <f>++#REF!</f>
        <v>#REF!</v>
      </c>
      <c r="E190" s="33" t="e">
        <f t="shared" si="49"/>
        <v>#REF!</v>
      </c>
      <c r="F190" s="31">
        <v>1842</v>
      </c>
      <c r="G190" s="33" t="e">
        <f>+#REF!</f>
        <v>#REF!</v>
      </c>
      <c r="H190" s="70" t="e">
        <f t="shared" si="48"/>
        <v>#REF!</v>
      </c>
      <c r="I190" s="33" t="e">
        <f>+#REF!</f>
        <v>#REF!</v>
      </c>
      <c r="J190" s="33" t="e">
        <f>+#REF!</f>
        <v>#REF!</v>
      </c>
      <c r="K190" s="70" t="e">
        <f t="shared" si="45"/>
        <v>#REF!</v>
      </c>
      <c r="L190" s="33">
        <f>+КЎ!D190</f>
        <v>180</v>
      </c>
      <c r="M190" s="33">
        <f>+КЎ!G190</f>
        <v>35</v>
      </c>
      <c r="N190" s="70">
        <f t="shared" si="46"/>
        <v>0.19444444444444445</v>
      </c>
      <c r="O190" s="33">
        <v>15</v>
      </c>
      <c r="P190" s="82">
        <v>20</v>
      </c>
      <c r="Q190" s="82">
        <v>53</v>
      </c>
      <c r="R190" s="36">
        <v>88</v>
      </c>
      <c r="T190" s="9">
        <v>461</v>
      </c>
      <c r="U190" s="88" t="e">
        <f t="shared" si="41"/>
        <v>#REF!</v>
      </c>
      <c r="V190" s="91" t="e">
        <f t="shared" si="42"/>
        <v>#REF!</v>
      </c>
      <c r="W190" s="9">
        <v>1266</v>
      </c>
      <c r="X190" s="9" t="e">
        <f t="shared" si="44"/>
        <v>#REF!</v>
      </c>
      <c r="Y190" s="91" t="e">
        <f t="shared" si="43"/>
        <v>#REF!</v>
      </c>
    </row>
    <row r="191" spans="2:25" s="9" customFormat="1" hidden="1" x14ac:dyDescent="0.25">
      <c r="B191" s="31">
        <v>17</v>
      </c>
      <c r="C191" s="32" t="s">
        <v>392</v>
      </c>
      <c r="D191" s="33" t="e">
        <f>++#REF!</f>
        <v>#REF!</v>
      </c>
      <c r="E191" s="33" t="e">
        <f t="shared" si="49"/>
        <v>#REF!</v>
      </c>
      <c r="F191" s="31">
        <v>1626</v>
      </c>
      <c r="G191" s="33" t="e">
        <f>+#REF!</f>
        <v>#REF!</v>
      </c>
      <c r="H191" s="70" t="e">
        <f t="shared" si="48"/>
        <v>#REF!</v>
      </c>
      <c r="I191" s="33" t="e">
        <f>+#REF!</f>
        <v>#REF!</v>
      </c>
      <c r="J191" s="33" t="e">
        <f>+#REF!</f>
        <v>#REF!</v>
      </c>
      <c r="K191" s="70" t="e">
        <f t="shared" si="45"/>
        <v>#REF!</v>
      </c>
      <c r="L191" s="33">
        <f>+КЎ!D191</f>
        <v>155</v>
      </c>
      <c r="M191" s="33">
        <f>+КЎ!G191</f>
        <v>31</v>
      </c>
      <c r="N191" s="70">
        <f t="shared" si="46"/>
        <v>0.2</v>
      </c>
      <c r="O191" s="33">
        <v>12</v>
      </c>
      <c r="P191" s="82">
        <v>26</v>
      </c>
      <c r="Q191" s="82">
        <v>93</v>
      </c>
      <c r="R191" s="36">
        <v>38</v>
      </c>
      <c r="T191" s="9">
        <v>398</v>
      </c>
      <c r="U191" s="88" t="e">
        <f t="shared" si="41"/>
        <v>#REF!</v>
      </c>
      <c r="V191" s="91" t="e">
        <f t="shared" si="42"/>
        <v>#REF!</v>
      </c>
      <c r="W191" s="9">
        <v>1404</v>
      </c>
      <c r="X191" s="9" t="e">
        <f t="shared" si="44"/>
        <v>#REF!</v>
      </c>
      <c r="Y191" s="91" t="e">
        <f t="shared" si="43"/>
        <v>#REF!</v>
      </c>
    </row>
    <row r="192" spans="2:25" s="9" customFormat="1" hidden="1" x14ac:dyDescent="0.25">
      <c r="B192" s="31">
        <v>18</v>
      </c>
      <c r="C192" s="32" t="s">
        <v>393</v>
      </c>
      <c r="D192" s="33" t="e">
        <f>++#REF!</f>
        <v>#REF!</v>
      </c>
      <c r="E192" s="33" t="e">
        <f t="shared" si="49"/>
        <v>#REF!</v>
      </c>
      <c r="F192" s="31">
        <v>1672</v>
      </c>
      <c r="G192" s="33" t="e">
        <f>+#REF!</f>
        <v>#REF!</v>
      </c>
      <c r="H192" s="70" t="e">
        <f t="shared" si="48"/>
        <v>#REF!</v>
      </c>
      <c r="I192" s="33" t="e">
        <f>+#REF!</f>
        <v>#REF!</v>
      </c>
      <c r="J192" s="33" t="e">
        <f>+#REF!</f>
        <v>#REF!</v>
      </c>
      <c r="K192" s="70" t="e">
        <f t="shared" si="45"/>
        <v>#REF!</v>
      </c>
      <c r="L192" s="33">
        <f>+КЎ!D192</f>
        <v>195</v>
      </c>
      <c r="M192" s="33">
        <f>+КЎ!G192</f>
        <v>181</v>
      </c>
      <c r="N192" s="70">
        <f t="shared" si="46"/>
        <v>0.92820512820512824</v>
      </c>
      <c r="O192" s="33">
        <v>14</v>
      </c>
      <c r="P192" s="82">
        <v>17</v>
      </c>
      <c r="Q192" s="82">
        <v>198</v>
      </c>
      <c r="R192" s="36">
        <v>10</v>
      </c>
      <c r="T192" s="9">
        <v>408</v>
      </c>
      <c r="U192" s="88" t="e">
        <f t="shared" si="41"/>
        <v>#REF!</v>
      </c>
      <c r="V192" s="91" t="e">
        <f t="shared" si="42"/>
        <v>#REF!</v>
      </c>
      <c r="W192" s="9">
        <v>1271</v>
      </c>
      <c r="X192" s="9" t="e">
        <f t="shared" si="44"/>
        <v>#REF!</v>
      </c>
      <c r="Y192" s="91" t="e">
        <f t="shared" si="43"/>
        <v>#REF!</v>
      </c>
    </row>
    <row r="193" spans="1:25" s="9" customFormat="1" hidden="1" x14ac:dyDescent="0.25">
      <c r="B193" s="31">
        <v>19</v>
      </c>
      <c r="C193" s="32" t="s">
        <v>269</v>
      </c>
      <c r="D193" s="33" t="e">
        <f>++#REF!</f>
        <v>#REF!</v>
      </c>
      <c r="E193" s="33" t="e">
        <f t="shared" si="49"/>
        <v>#REF!</v>
      </c>
      <c r="F193" s="31">
        <v>1151</v>
      </c>
      <c r="G193" s="33" t="e">
        <f>+#REF!</f>
        <v>#REF!</v>
      </c>
      <c r="H193" s="70" t="e">
        <f t="shared" si="48"/>
        <v>#REF!</v>
      </c>
      <c r="I193" s="33" t="e">
        <f>+#REF!</f>
        <v>#REF!</v>
      </c>
      <c r="J193" s="33" t="e">
        <f>+#REF!</f>
        <v>#REF!</v>
      </c>
      <c r="K193" s="70" t="e">
        <f t="shared" si="45"/>
        <v>#REF!</v>
      </c>
      <c r="L193" s="33">
        <f>+КЎ!D193</f>
        <v>105</v>
      </c>
      <c r="M193" s="33">
        <f>+КЎ!G193</f>
        <v>24</v>
      </c>
      <c r="N193" s="70">
        <f t="shared" si="46"/>
        <v>0.22857142857142856</v>
      </c>
      <c r="O193" s="33">
        <v>21</v>
      </c>
      <c r="P193" s="82">
        <v>22</v>
      </c>
      <c r="Q193" s="82">
        <v>46</v>
      </c>
      <c r="R193" s="36">
        <v>20</v>
      </c>
      <c r="T193" s="9">
        <v>288</v>
      </c>
      <c r="U193" s="88" t="e">
        <f t="shared" si="41"/>
        <v>#REF!</v>
      </c>
      <c r="V193" s="91" t="e">
        <f t="shared" si="42"/>
        <v>#REF!</v>
      </c>
      <c r="W193" s="9">
        <v>710</v>
      </c>
      <c r="X193" s="9" t="e">
        <f t="shared" si="44"/>
        <v>#REF!</v>
      </c>
      <c r="Y193" s="91" t="e">
        <f t="shared" si="43"/>
        <v>#REF!</v>
      </c>
    </row>
    <row r="194" spans="1:25" s="14" customFormat="1" ht="60" hidden="1" customHeight="1" x14ac:dyDescent="0.25">
      <c r="A194" s="10">
        <v>1</v>
      </c>
      <c r="B194" s="11">
        <v>12</v>
      </c>
      <c r="C194" s="4" t="s">
        <v>394</v>
      </c>
      <c r="D194" s="18" t="e">
        <f>SUM(D175:D193)</f>
        <v>#REF!</v>
      </c>
      <c r="E194" s="18" t="e">
        <f>SUM(E175:E193)</f>
        <v>#REF!</v>
      </c>
      <c r="F194" s="18">
        <f>SUM(F175:F193)</f>
        <v>31808</v>
      </c>
      <c r="G194" s="18" t="e">
        <f>SUM(G175:G193)</f>
        <v>#REF!</v>
      </c>
      <c r="H194" s="13" t="e">
        <f>+G194/F194</f>
        <v>#REF!</v>
      </c>
      <c r="I194" s="18" t="e">
        <f>SUM(I175:I193)</f>
        <v>#REF!</v>
      </c>
      <c r="J194" s="18" t="e">
        <f>SUM(J175:J193)</f>
        <v>#REF!</v>
      </c>
      <c r="K194" s="13" t="e">
        <f>+J194/I194</f>
        <v>#REF!</v>
      </c>
      <c r="L194" s="18">
        <f>SUM(L175:L193)</f>
        <v>3370</v>
      </c>
      <c r="M194" s="18">
        <f>SUM(M175:M193)</f>
        <v>839</v>
      </c>
      <c r="N194" s="13">
        <f>+M194/L194</f>
        <v>0.24896142433234422</v>
      </c>
      <c r="O194" s="18">
        <v>147</v>
      </c>
      <c r="P194" s="18">
        <v>212</v>
      </c>
      <c r="Q194" s="18">
        <v>1450</v>
      </c>
      <c r="R194" s="18">
        <f>SUM(R175:R193)</f>
        <v>952</v>
      </c>
      <c r="T194" s="14">
        <v>7741</v>
      </c>
      <c r="U194" s="88" t="e">
        <f t="shared" si="41"/>
        <v>#REF!</v>
      </c>
      <c r="V194" s="91" t="e">
        <f t="shared" si="42"/>
        <v>#REF!</v>
      </c>
      <c r="W194" s="14">
        <v>16688</v>
      </c>
      <c r="X194" s="9" t="e">
        <f t="shared" si="44"/>
        <v>#REF!</v>
      </c>
      <c r="Y194" s="91" t="e">
        <f t="shared" si="43"/>
        <v>#REF!</v>
      </c>
    </row>
    <row r="195" spans="1:25" s="9" customFormat="1" hidden="1" x14ac:dyDescent="0.25">
      <c r="B195" s="31">
        <v>1</v>
      </c>
      <c r="C195" s="32" t="s">
        <v>327</v>
      </c>
      <c r="D195" s="33" t="e">
        <f>++#REF!</f>
        <v>#REF!</v>
      </c>
      <c r="E195" s="33" t="e">
        <f t="shared" si="49"/>
        <v>#REF!</v>
      </c>
      <c r="F195" s="33">
        <v>1551</v>
      </c>
      <c r="G195" s="33" t="e">
        <f>+#REF!</f>
        <v>#REF!</v>
      </c>
      <c r="H195" s="70" t="e">
        <f t="shared" si="48"/>
        <v>#REF!</v>
      </c>
      <c r="I195" s="33" t="e">
        <f>+#REF!</f>
        <v>#REF!</v>
      </c>
      <c r="J195" s="33" t="e">
        <f>+#REF!</f>
        <v>#REF!</v>
      </c>
      <c r="K195" s="70" t="e">
        <f t="shared" si="45"/>
        <v>#REF!</v>
      </c>
      <c r="L195" s="33">
        <f>+КЎ!D195</f>
        <v>198</v>
      </c>
      <c r="M195" s="33">
        <f>+КЎ!G195</f>
        <v>26</v>
      </c>
      <c r="N195" s="70">
        <f t="shared" si="46"/>
        <v>0.13131313131313133</v>
      </c>
      <c r="O195" s="80">
        <v>42</v>
      </c>
      <c r="P195" s="82">
        <v>14</v>
      </c>
      <c r="Q195" s="82">
        <v>168</v>
      </c>
      <c r="R195" s="82">
        <v>38</v>
      </c>
      <c r="T195" s="9">
        <v>209</v>
      </c>
      <c r="U195" s="88" t="e">
        <f t="shared" si="41"/>
        <v>#REF!</v>
      </c>
      <c r="V195" s="91" t="e">
        <f t="shared" si="42"/>
        <v>#REF!</v>
      </c>
      <c r="W195" s="9">
        <v>172</v>
      </c>
      <c r="X195" s="9" t="e">
        <f t="shared" si="44"/>
        <v>#REF!</v>
      </c>
      <c r="Y195" s="91" t="e">
        <f t="shared" si="43"/>
        <v>#REF!</v>
      </c>
    </row>
    <row r="196" spans="1:25" s="9" customFormat="1" hidden="1" x14ac:dyDescent="0.25">
      <c r="B196" s="31">
        <v>2</v>
      </c>
      <c r="C196" s="32" t="s">
        <v>203</v>
      </c>
      <c r="D196" s="33" t="e">
        <f>++#REF!</f>
        <v>#REF!</v>
      </c>
      <c r="E196" s="33" t="e">
        <f t="shared" si="49"/>
        <v>#REF!</v>
      </c>
      <c r="F196" s="33">
        <v>1143</v>
      </c>
      <c r="G196" s="33" t="e">
        <f>+#REF!</f>
        <v>#REF!</v>
      </c>
      <c r="H196" s="70" t="e">
        <f t="shared" si="48"/>
        <v>#REF!</v>
      </c>
      <c r="I196" s="33" t="e">
        <f>+#REF!</f>
        <v>#REF!</v>
      </c>
      <c r="J196" s="33" t="e">
        <f>+#REF!</f>
        <v>#REF!</v>
      </c>
      <c r="K196" s="70" t="e">
        <f t="shared" si="45"/>
        <v>#REF!</v>
      </c>
      <c r="L196" s="33">
        <f>+КЎ!D196</f>
        <v>70</v>
      </c>
      <c r="M196" s="33">
        <f>+КЎ!G196</f>
        <v>20</v>
      </c>
      <c r="N196" s="70">
        <f t="shared" si="46"/>
        <v>0.2857142857142857</v>
      </c>
      <c r="O196" s="80">
        <v>35</v>
      </c>
      <c r="P196" s="82">
        <v>15</v>
      </c>
      <c r="Q196" s="82">
        <v>57</v>
      </c>
      <c r="R196" s="82">
        <v>17</v>
      </c>
      <c r="T196" s="9">
        <v>209</v>
      </c>
      <c r="U196" s="88" t="e">
        <f t="shared" si="41"/>
        <v>#REF!</v>
      </c>
      <c r="V196" s="91" t="e">
        <f t="shared" si="42"/>
        <v>#REF!</v>
      </c>
      <c r="W196" s="9">
        <v>114</v>
      </c>
      <c r="X196" s="9" t="e">
        <f t="shared" si="44"/>
        <v>#REF!</v>
      </c>
      <c r="Y196" s="91" t="e">
        <f t="shared" si="43"/>
        <v>#REF!</v>
      </c>
    </row>
    <row r="197" spans="1:25" s="9" customFormat="1" hidden="1" x14ac:dyDescent="0.25">
      <c r="B197" s="31">
        <v>3</v>
      </c>
      <c r="C197" s="32" t="s">
        <v>395</v>
      </c>
      <c r="D197" s="33" t="e">
        <f>++#REF!</f>
        <v>#REF!</v>
      </c>
      <c r="E197" s="33" t="e">
        <f t="shared" si="49"/>
        <v>#REF!</v>
      </c>
      <c r="F197" s="33">
        <v>1498</v>
      </c>
      <c r="G197" s="33" t="e">
        <f>+#REF!</f>
        <v>#REF!</v>
      </c>
      <c r="H197" s="70" t="e">
        <f t="shared" si="48"/>
        <v>#REF!</v>
      </c>
      <c r="I197" s="33" t="e">
        <f>+#REF!</f>
        <v>#REF!</v>
      </c>
      <c r="J197" s="33" t="e">
        <f>+#REF!</f>
        <v>#REF!</v>
      </c>
      <c r="K197" s="70" t="e">
        <f t="shared" si="45"/>
        <v>#REF!</v>
      </c>
      <c r="L197" s="33">
        <f>+КЎ!D197</f>
        <v>95</v>
      </c>
      <c r="M197" s="33">
        <f>+КЎ!G197</f>
        <v>11</v>
      </c>
      <c r="N197" s="70">
        <f t="shared" si="46"/>
        <v>0.11578947368421053</v>
      </c>
      <c r="O197" s="33">
        <v>94</v>
      </c>
      <c r="P197" s="82">
        <v>63</v>
      </c>
      <c r="Q197" s="82">
        <v>144</v>
      </c>
      <c r="R197" s="82">
        <v>18</v>
      </c>
      <c r="T197" s="9">
        <v>261</v>
      </c>
      <c r="U197" s="88" t="e">
        <f t="shared" si="41"/>
        <v>#REF!</v>
      </c>
      <c r="V197" s="91" t="e">
        <f t="shared" si="42"/>
        <v>#REF!</v>
      </c>
      <c r="W197" s="9">
        <v>482</v>
      </c>
      <c r="X197" s="9" t="e">
        <f t="shared" si="44"/>
        <v>#REF!</v>
      </c>
      <c r="Y197" s="91" t="e">
        <f t="shared" si="43"/>
        <v>#REF!</v>
      </c>
    </row>
    <row r="198" spans="1:25" s="9" customFormat="1" hidden="1" x14ac:dyDescent="0.25">
      <c r="B198" s="31">
        <v>4</v>
      </c>
      <c r="C198" s="32" t="s">
        <v>396</v>
      </c>
      <c r="D198" s="33" t="e">
        <f>++#REF!</f>
        <v>#REF!</v>
      </c>
      <c r="E198" s="33" t="e">
        <f t="shared" si="49"/>
        <v>#REF!</v>
      </c>
      <c r="F198" s="33">
        <v>1365</v>
      </c>
      <c r="G198" s="33" t="e">
        <f>+#REF!</f>
        <v>#REF!</v>
      </c>
      <c r="H198" s="70" t="e">
        <f t="shared" si="48"/>
        <v>#REF!</v>
      </c>
      <c r="I198" s="33" t="e">
        <f>+#REF!</f>
        <v>#REF!</v>
      </c>
      <c r="J198" s="33" t="e">
        <f>+#REF!</f>
        <v>#REF!</v>
      </c>
      <c r="K198" s="70" t="e">
        <f t="shared" si="45"/>
        <v>#REF!</v>
      </c>
      <c r="L198" s="33">
        <f>+КЎ!D198</f>
        <v>120</v>
      </c>
      <c r="M198" s="33">
        <f>+КЎ!G198</f>
        <v>30</v>
      </c>
      <c r="N198" s="70">
        <f t="shared" si="46"/>
        <v>0.25</v>
      </c>
      <c r="O198" s="33">
        <v>75</v>
      </c>
      <c r="P198" s="82">
        <v>41</v>
      </c>
      <c r="Q198" s="82">
        <v>100</v>
      </c>
      <c r="R198" s="82">
        <v>86</v>
      </c>
      <c r="T198" s="9">
        <v>243</v>
      </c>
      <c r="U198" s="88" t="e">
        <f t="shared" si="41"/>
        <v>#REF!</v>
      </c>
      <c r="V198" s="91" t="e">
        <f t="shared" si="42"/>
        <v>#REF!</v>
      </c>
      <c r="W198" s="9">
        <v>330</v>
      </c>
      <c r="X198" s="9" t="e">
        <f t="shared" si="44"/>
        <v>#REF!</v>
      </c>
      <c r="Y198" s="91" t="e">
        <f t="shared" si="43"/>
        <v>#REF!</v>
      </c>
    </row>
    <row r="199" spans="1:25" s="9" customFormat="1" hidden="1" x14ac:dyDescent="0.25">
      <c r="B199" s="31">
        <v>5</v>
      </c>
      <c r="C199" s="32" t="s">
        <v>397</v>
      </c>
      <c r="D199" s="33" t="e">
        <f>++#REF!</f>
        <v>#REF!</v>
      </c>
      <c r="E199" s="33" t="e">
        <f t="shared" si="49"/>
        <v>#REF!</v>
      </c>
      <c r="F199" s="33">
        <v>1323</v>
      </c>
      <c r="G199" s="33" t="e">
        <f>+#REF!</f>
        <v>#REF!</v>
      </c>
      <c r="H199" s="70" t="e">
        <f t="shared" si="48"/>
        <v>#REF!</v>
      </c>
      <c r="I199" s="33" t="e">
        <f>+#REF!</f>
        <v>#REF!</v>
      </c>
      <c r="J199" s="33" t="e">
        <f>+#REF!</f>
        <v>#REF!</v>
      </c>
      <c r="K199" s="70" t="e">
        <f t="shared" si="45"/>
        <v>#REF!</v>
      </c>
      <c r="L199" s="33">
        <f>+КЎ!D199</f>
        <v>85</v>
      </c>
      <c r="M199" s="33">
        <f>+КЎ!G199</f>
        <v>21</v>
      </c>
      <c r="N199" s="70">
        <f t="shared" si="46"/>
        <v>0.24705882352941178</v>
      </c>
      <c r="O199" s="33">
        <v>50</v>
      </c>
      <c r="P199" s="82">
        <v>29</v>
      </c>
      <c r="Q199" s="82">
        <v>180</v>
      </c>
      <c r="R199" s="82">
        <v>63</v>
      </c>
      <c r="T199" s="9">
        <v>191</v>
      </c>
      <c r="U199" s="88" t="e">
        <f t="shared" ref="U199:U220" si="50">+G199</f>
        <v>#REF!</v>
      </c>
      <c r="V199" s="91" t="e">
        <f t="shared" ref="V199:V220" si="51">+U199/T199*100</f>
        <v>#REF!</v>
      </c>
      <c r="W199" s="9">
        <v>550</v>
      </c>
      <c r="X199" s="9" t="e">
        <f t="shared" si="44"/>
        <v>#REF!</v>
      </c>
      <c r="Y199" s="91" t="e">
        <f t="shared" ref="Y199:Y220" si="52">+X199/W199*100</f>
        <v>#REF!</v>
      </c>
    </row>
    <row r="200" spans="1:25" s="9" customFormat="1" hidden="1" x14ac:dyDescent="0.25">
      <c r="B200" s="31">
        <v>6</v>
      </c>
      <c r="C200" s="32" t="s">
        <v>398</v>
      </c>
      <c r="D200" s="33" t="e">
        <f>++#REF!</f>
        <v>#REF!</v>
      </c>
      <c r="E200" s="33" t="e">
        <f t="shared" si="49"/>
        <v>#REF!</v>
      </c>
      <c r="F200" s="33">
        <v>1518</v>
      </c>
      <c r="G200" s="33" t="e">
        <f>+#REF!</f>
        <v>#REF!</v>
      </c>
      <c r="H200" s="70" t="e">
        <f t="shared" si="48"/>
        <v>#REF!</v>
      </c>
      <c r="I200" s="33" t="e">
        <f>+#REF!</f>
        <v>#REF!</v>
      </c>
      <c r="J200" s="33" t="e">
        <f>+#REF!</f>
        <v>#REF!</v>
      </c>
      <c r="K200" s="70" t="e">
        <f t="shared" si="45"/>
        <v>#REF!</v>
      </c>
      <c r="L200" s="33">
        <f>+КЎ!D200</f>
        <v>175</v>
      </c>
      <c r="M200" s="33">
        <f>+КЎ!G200</f>
        <v>65</v>
      </c>
      <c r="N200" s="70">
        <f t="shared" si="46"/>
        <v>0.37142857142857144</v>
      </c>
      <c r="O200" s="33">
        <v>96</v>
      </c>
      <c r="P200" s="82">
        <v>31</v>
      </c>
      <c r="Q200" s="82">
        <v>138</v>
      </c>
      <c r="R200" s="82">
        <v>48</v>
      </c>
      <c r="T200" s="9">
        <v>205</v>
      </c>
      <c r="U200" s="88" t="e">
        <f t="shared" si="50"/>
        <v>#REF!</v>
      </c>
      <c r="V200" s="91" t="e">
        <f t="shared" si="51"/>
        <v>#REF!</v>
      </c>
      <c r="W200" s="9">
        <v>562</v>
      </c>
      <c r="X200" s="9" t="e">
        <f t="shared" si="44"/>
        <v>#REF!</v>
      </c>
      <c r="Y200" s="91" t="e">
        <f t="shared" si="52"/>
        <v>#REF!</v>
      </c>
    </row>
    <row r="201" spans="1:25" s="9" customFormat="1" hidden="1" x14ac:dyDescent="0.25">
      <c r="B201" s="31">
        <v>7</v>
      </c>
      <c r="C201" s="32" t="s">
        <v>399</v>
      </c>
      <c r="D201" s="33" t="e">
        <f>++#REF!</f>
        <v>#REF!</v>
      </c>
      <c r="E201" s="33" t="e">
        <f t="shared" si="49"/>
        <v>#REF!</v>
      </c>
      <c r="F201" s="33">
        <v>1472</v>
      </c>
      <c r="G201" s="33" t="e">
        <f>+#REF!</f>
        <v>#REF!</v>
      </c>
      <c r="H201" s="70" t="e">
        <f t="shared" si="48"/>
        <v>#REF!</v>
      </c>
      <c r="I201" s="33" t="e">
        <f>+#REF!</f>
        <v>#REF!</v>
      </c>
      <c r="J201" s="33" t="e">
        <f>+#REF!</f>
        <v>#REF!</v>
      </c>
      <c r="K201" s="70" t="e">
        <f t="shared" si="45"/>
        <v>#REF!</v>
      </c>
      <c r="L201" s="33">
        <f>+КЎ!D201</f>
        <v>135</v>
      </c>
      <c r="M201" s="33">
        <f>+КЎ!G201</f>
        <v>39</v>
      </c>
      <c r="N201" s="70">
        <f t="shared" si="46"/>
        <v>0.28888888888888886</v>
      </c>
      <c r="O201" s="33">
        <v>63</v>
      </c>
      <c r="P201" s="82">
        <v>24</v>
      </c>
      <c r="Q201" s="82">
        <v>327</v>
      </c>
      <c r="R201" s="82">
        <v>34</v>
      </c>
      <c r="T201" s="9">
        <v>217</v>
      </c>
      <c r="U201" s="88" t="e">
        <f t="shared" si="50"/>
        <v>#REF!</v>
      </c>
      <c r="V201" s="91" t="e">
        <f t="shared" si="51"/>
        <v>#REF!</v>
      </c>
      <c r="W201" s="9">
        <v>490</v>
      </c>
      <c r="X201" s="9" t="e">
        <f t="shared" ref="X201:X220" si="53">+J201</f>
        <v>#REF!</v>
      </c>
      <c r="Y201" s="91" t="e">
        <f t="shared" si="52"/>
        <v>#REF!</v>
      </c>
    </row>
    <row r="202" spans="1:25" s="9" customFormat="1" hidden="1" x14ac:dyDescent="0.25">
      <c r="B202" s="31">
        <v>8</v>
      </c>
      <c r="C202" s="32" t="s">
        <v>400</v>
      </c>
      <c r="D202" s="33" t="e">
        <f>++#REF!</f>
        <v>#REF!</v>
      </c>
      <c r="E202" s="33" t="e">
        <f t="shared" si="49"/>
        <v>#REF!</v>
      </c>
      <c r="F202" s="33">
        <v>1461</v>
      </c>
      <c r="G202" s="33" t="e">
        <f>+#REF!</f>
        <v>#REF!</v>
      </c>
      <c r="H202" s="70" t="e">
        <f t="shared" si="48"/>
        <v>#REF!</v>
      </c>
      <c r="I202" s="33" t="e">
        <f>+#REF!</f>
        <v>#REF!</v>
      </c>
      <c r="J202" s="33" t="e">
        <f>+#REF!</f>
        <v>#REF!</v>
      </c>
      <c r="K202" s="70" t="e">
        <f t="shared" si="45"/>
        <v>#REF!</v>
      </c>
      <c r="L202" s="33">
        <f>+КЎ!D202</f>
        <v>90</v>
      </c>
      <c r="M202" s="33">
        <f>+КЎ!G202</f>
        <v>50</v>
      </c>
      <c r="N202" s="70">
        <f t="shared" si="46"/>
        <v>0.55555555555555558</v>
      </c>
      <c r="O202" s="33">
        <v>118</v>
      </c>
      <c r="P202" s="82">
        <v>53</v>
      </c>
      <c r="Q202" s="82">
        <v>145</v>
      </c>
      <c r="R202" s="82">
        <v>71</v>
      </c>
      <c r="T202" s="9">
        <v>264</v>
      </c>
      <c r="U202" s="88" t="e">
        <f t="shared" si="50"/>
        <v>#REF!</v>
      </c>
      <c r="V202" s="91" t="e">
        <f t="shared" si="51"/>
        <v>#REF!</v>
      </c>
      <c r="W202" s="9">
        <v>466</v>
      </c>
      <c r="X202" s="9" t="e">
        <f t="shared" si="53"/>
        <v>#REF!</v>
      </c>
      <c r="Y202" s="91" t="e">
        <f t="shared" si="52"/>
        <v>#REF!</v>
      </c>
    </row>
    <row r="203" spans="1:25" s="9" customFormat="1" hidden="1" x14ac:dyDescent="0.25">
      <c r="B203" s="31">
        <v>9</v>
      </c>
      <c r="C203" s="32" t="s">
        <v>210</v>
      </c>
      <c r="D203" s="33" t="e">
        <f>++#REF!</f>
        <v>#REF!</v>
      </c>
      <c r="E203" s="33" t="e">
        <f t="shared" si="49"/>
        <v>#REF!</v>
      </c>
      <c r="F203" s="33">
        <v>1201</v>
      </c>
      <c r="G203" s="33" t="e">
        <f>+#REF!</f>
        <v>#REF!</v>
      </c>
      <c r="H203" s="70" t="e">
        <f t="shared" si="48"/>
        <v>#REF!</v>
      </c>
      <c r="I203" s="33" t="e">
        <f>+#REF!</f>
        <v>#REF!</v>
      </c>
      <c r="J203" s="33" t="e">
        <f>+#REF!</f>
        <v>#REF!</v>
      </c>
      <c r="K203" s="70" t="e">
        <f t="shared" si="45"/>
        <v>#REF!</v>
      </c>
      <c r="L203" s="33">
        <f>+КЎ!D203</f>
        <v>94</v>
      </c>
      <c r="M203" s="33">
        <f>+КЎ!G203</f>
        <v>43</v>
      </c>
      <c r="N203" s="70">
        <f t="shared" si="46"/>
        <v>0.45744680851063829</v>
      </c>
      <c r="O203" s="33">
        <v>65</v>
      </c>
      <c r="P203" s="82">
        <v>19</v>
      </c>
      <c r="Q203" s="82">
        <v>234</v>
      </c>
      <c r="R203" s="82">
        <v>41</v>
      </c>
      <c r="T203" s="9">
        <v>141</v>
      </c>
      <c r="U203" s="88" t="e">
        <f t="shared" si="50"/>
        <v>#REF!</v>
      </c>
      <c r="V203" s="91" t="e">
        <f t="shared" si="51"/>
        <v>#REF!</v>
      </c>
      <c r="W203" s="9">
        <v>268</v>
      </c>
      <c r="X203" s="9" t="e">
        <f t="shared" si="53"/>
        <v>#REF!</v>
      </c>
      <c r="Y203" s="91" t="e">
        <f t="shared" si="52"/>
        <v>#REF!</v>
      </c>
    </row>
    <row r="204" spans="1:25" s="9" customFormat="1" hidden="1" x14ac:dyDescent="0.25">
      <c r="B204" s="31">
        <v>10</v>
      </c>
      <c r="C204" s="32" t="s">
        <v>401</v>
      </c>
      <c r="D204" s="33" t="e">
        <f>++#REF!</f>
        <v>#REF!</v>
      </c>
      <c r="E204" s="33" t="e">
        <f t="shared" si="49"/>
        <v>#REF!</v>
      </c>
      <c r="F204" s="33">
        <v>1478</v>
      </c>
      <c r="G204" s="33" t="e">
        <f>+#REF!</f>
        <v>#REF!</v>
      </c>
      <c r="H204" s="70" t="e">
        <f t="shared" si="48"/>
        <v>#REF!</v>
      </c>
      <c r="I204" s="33" t="e">
        <f>+#REF!</f>
        <v>#REF!</v>
      </c>
      <c r="J204" s="33" t="e">
        <f>+#REF!</f>
        <v>#REF!</v>
      </c>
      <c r="K204" s="70" t="e">
        <f t="shared" ref="K204:K218" si="54">++J204/I204</f>
        <v>#REF!</v>
      </c>
      <c r="L204" s="33">
        <f>+КЎ!D204</f>
        <v>207</v>
      </c>
      <c r="M204" s="33">
        <f>+КЎ!G204</f>
        <v>120</v>
      </c>
      <c r="N204" s="70">
        <f t="shared" ref="N204:N218" si="55">++M204/L204</f>
        <v>0.57971014492753625</v>
      </c>
      <c r="O204" s="33">
        <v>140</v>
      </c>
      <c r="P204" s="82">
        <v>20</v>
      </c>
      <c r="Q204" s="82">
        <v>339</v>
      </c>
      <c r="R204" s="82">
        <v>117</v>
      </c>
      <c r="T204" s="9">
        <v>225</v>
      </c>
      <c r="U204" s="88" t="e">
        <f t="shared" si="50"/>
        <v>#REF!</v>
      </c>
      <c r="V204" s="91" t="e">
        <f t="shared" si="51"/>
        <v>#REF!</v>
      </c>
      <c r="W204" s="9">
        <v>500</v>
      </c>
      <c r="X204" s="9" t="e">
        <f t="shared" si="53"/>
        <v>#REF!</v>
      </c>
      <c r="Y204" s="91" t="e">
        <f t="shared" si="52"/>
        <v>#REF!</v>
      </c>
    </row>
    <row r="205" spans="1:25" s="9" customFormat="1" hidden="1" x14ac:dyDescent="0.25">
      <c r="B205" s="31">
        <v>11</v>
      </c>
      <c r="C205" s="32" t="s">
        <v>402</v>
      </c>
      <c r="D205" s="33" t="e">
        <f>++#REF!</f>
        <v>#REF!</v>
      </c>
      <c r="E205" s="33" t="e">
        <f t="shared" si="49"/>
        <v>#REF!</v>
      </c>
      <c r="F205" s="33">
        <v>1144</v>
      </c>
      <c r="G205" s="33" t="e">
        <f>+#REF!</f>
        <v>#REF!</v>
      </c>
      <c r="H205" s="70" t="e">
        <f t="shared" ref="H205:H218" si="56">++G205/F205</f>
        <v>#REF!</v>
      </c>
      <c r="I205" s="33" t="e">
        <f>+#REF!</f>
        <v>#REF!</v>
      </c>
      <c r="J205" s="33" t="e">
        <f>+#REF!</f>
        <v>#REF!</v>
      </c>
      <c r="K205" s="70" t="e">
        <f t="shared" si="54"/>
        <v>#REF!</v>
      </c>
      <c r="L205" s="33">
        <f>+КЎ!D205</f>
        <v>105</v>
      </c>
      <c r="M205" s="33">
        <f>+КЎ!G205</f>
        <v>60</v>
      </c>
      <c r="N205" s="70">
        <f t="shared" si="55"/>
        <v>0.5714285714285714</v>
      </c>
      <c r="O205" s="33">
        <v>87</v>
      </c>
      <c r="P205" s="82">
        <v>27</v>
      </c>
      <c r="Q205" s="82">
        <v>216</v>
      </c>
      <c r="R205" s="82">
        <v>98</v>
      </c>
      <c r="T205" s="9">
        <v>133</v>
      </c>
      <c r="U205" s="88" t="e">
        <f t="shared" si="50"/>
        <v>#REF!</v>
      </c>
      <c r="V205" s="91" t="e">
        <f t="shared" si="51"/>
        <v>#REF!</v>
      </c>
      <c r="W205" s="9">
        <v>448</v>
      </c>
      <c r="X205" s="9" t="e">
        <f t="shared" si="53"/>
        <v>#REF!</v>
      </c>
      <c r="Y205" s="91" t="e">
        <f t="shared" si="52"/>
        <v>#REF!</v>
      </c>
    </row>
    <row r="206" spans="1:25" s="9" customFormat="1" hidden="1" x14ac:dyDescent="0.25">
      <c r="B206" s="31">
        <v>12</v>
      </c>
      <c r="C206" s="32" t="s">
        <v>403</v>
      </c>
      <c r="D206" s="33" t="e">
        <f>++#REF!</f>
        <v>#REF!</v>
      </c>
      <c r="E206" s="33" t="e">
        <f t="shared" si="49"/>
        <v>#REF!</v>
      </c>
      <c r="F206" s="33">
        <v>1275</v>
      </c>
      <c r="G206" s="33" t="e">
        <f>+#REF!</f>
        <v>#REF!</v>
      </c>
      <c r="H206" s="70" t="e">
        <f t="shared" si="56"/>
        <v>#REF!</v>
      </c>
      <c r="I206" s="33" t="e">
        <f>+#REF!</f>
        <v>#REF!</v>
      </c>
      <c r="J206" s="33" t="e">
        <f>+#REF!</f>
        <v>#REF!</v>
      </c>
      <c r="K206" s="70" t="e">
        <f t="shared" si="54"/>
        <v>#REF!</v>
      </c>
      <c r="L206" s="33">
        <f>+КЎ!D206</f>
        <v>91</v>
      </c>
      <c r="M206" s="33">
        <f>+КЎ!G206</f>
        <v>47</v>
      </c>
      <c r="N206" s="70">
        <f t="shared" si="55"/>
        <v>0.51648351648351654</v>
      </c>
      <c r="O206" s="33">
        <v>117</v>
      </c>
      <c r="P206" s="82">
        <v>50</v>
      </c>
      <c r="Q206" s="82">
        <v>215</v>
      </c>
      <c r="R206" s="82">
        <v>18</v>
      </c>
      <c r="T206" s="9">
        <v>274</v>
      </c>
      <c r="U206" s="88" t="e">
        <f t="shared" si="50"/>
        <v>#REF!</v>
      </c>
      <c r="V206" s="91" t="e">
        <f t="shared" si="51"/>
        <v>#REF!</v>
      </c>
      <c r="W206" s="9">
        <v>304</v>
      </c>
      <c r="X206" s="9" t="e">
        <f t="shared" si="53"/>
        <v>#REF!</v>
      </c>
      <c r="Y206" s="91" t="e">
        <f t="shared" si="52"/>
        <v>#REF!</v>
      </c>
    </row>
    <row r="207" spans="1:25" s="14" customFormat="1" ht="60" hidden="1" customHeight="1" x14ac:dyDescent="0.25">
      <c r="A207" s="10">
        <v>1</v>
      </c>
      <c r="B207" s="11">
        <v>13</v>
      </c>
      <c r="C207" s="4" t="s">
        <v>404</v>
      </c>
      <c r="D207" s="18" t="e">
        <f>SUM(D195:D206)</f>
        <v>#REF!</v>
      </c>
      <c r="E207" s="18" t="e">
        <f>SUM(E195:E206)</f>
        <v>#REF!</v>
      </c>
      <c r="F207" s="18">
        <f>SUM(F195:F206)</f>
        <v>16429</v>
      </c>
      <c r="G207" s="18" t="e">
        <f>SUM(G195:G206)</f>
        <v>#REF!</v>
      </c>
      <c r="H207" s="13" t="e">
        <f>+G207/F207</f>
        <v>#REF!</v>
      </c>
      <c r="I207" s="18" t="e">
        <f>SUM(I195:I206)</f>
        <v>#REF!</v>
      </c>
      <c r="J207" s="18" t="e">
        <f>SUM(J195:J206)</f>
        <v>#REF!</v>
      </c>
      <c r="K207" s="13" t="e">
        <f>+J207/I207</f>
        <v>#REF!</v>
      </c>
      <c r="L207" s="18">
        <f>SUM(L195:L206)</f>
        <v>1465</v>
      </c>
      <c r="M207" s="18">
        <f>SUM(M195:M206)</f>
        <v>532</v>
      </c>
      <c r="N207" s="13">
        <f>+M207/L207</f>
        <v>0.36313993174061432</v>
      </c>
      <c r="O207" s="18">
        <v>982</v>
      </c>
      <c r="P207" s="18">
        <v>386</v>
      </c>
      <c r="Q207" s="18">
        <v>2263</v>
      </c>
      <c r="R207" s="18">
        <f>SUM(R195:R206)</f>
        <v>649</v>
      </c>
      <c r="T207" s="14">
        <v>2572</v>
      </c>
      <c r="U207" s="88" t="e">
        <f t="shared" si="50"/>
        <v>#REF!</v>
      </c>
      <c r="V207" s="91" t="e">
        <f t="shared" si="51"/>
        <v>#REF!</v>
      </c>
      <c r="W207" s="14">
        <v>4686</v>
      </c>
      <c r="X207" s="9" t="e">
        <f t="shared" si="53"/>
        <v>#REF!</v>
      </c>
      <c r="Y207" s="91" t="e">
        <f t="shared" si="52"/>
        <v>#REF!</v>
      </c>
    </row>
    <row r="208" spans="1:25" s="9" customFormat="1" ht="15.75" hidden="1" customHeight="1" x14ac:dyDescent="0.25">
      <c r="B208" s="31">
        <v>1</v>
      </c>
      <c r="C208" s="32" t="s">
        <v>215</v>
      </c>
      <c r="D208" s="33" t="e">
        <f>++#REF!</f>
        <v>#REF!</v>
      </c>
      <c r="E208" s="33" t="e">
        <f t="shared" si="49"/>
        <v>#REF!</v>
      </c>
      <c r="F208" s="33">
        <v>242</v>
      </c>
      <c r="G208" s="33" t="e">
        <f>+#REF!</f>
        <v>#REF!</v>
      </c>
      <c r="H208" s="26" t="e">
        <f t="shared" si="56"/>
        <v>#REF!</v>
      </c>
      <c r="I208" s="33" t="e">
        <f>+#REF!</f>
        <v>#REF!</v>
      </c>
      <c r="J208" s="33" t="e">
        <f>+#REF!</f>
        <v>#REF!</v>
      </c>
      <c r="K208" s="70" t="e">
        <f t="shared" si="54"/>
        <v>#REF!</v>
      </c>
      <c r="L208" s="33">
        <f>+КЎ!D208</f>
        <v>255</v>
      </c>
      <c r="M208" s="33">
        <f>+КЎ!G208</f>
        <v>14</v>
      </c>
      <c r="N208" s="26">
        <f t="shared" si="55"/>
        <v>5.4901960784313725E-2</v>
      </c>
      <c r="O208" s="33">
        <v>14</v>
      </c>
      <c r="P208" s="33">
        <v>2</v>
      </c>
      <c r="Q208" s="31">
        <v>11</v>
      </c>
      <c r="R208" s="1">
        <v>7</v>
      </c>
      <c r="T208" s="9">
        <v>45</v>
      </c>
      <c r="U208" s="88" t="e">
        <f t="shared" si="50"/>
        <v>#REF!</v>
      </c>
      <c r="V208" s="91" t="e">
        <f t="shared" si="51"/>
        <v>#REF!</v>
      </c>
      <c r="W208" s="9">
        <v>16</v>
      </c>
      <c r="X208" s="9" t="e">
        <f t="shared" si="53"/>
        <v>#REF!</v>
      </c>
      <c r="Y208" s="91" t="e">
        <f t="shared" si="52"/>
        <v>#REF!</v>
      </c>
    </row>
    <row r="209" spans="1:25" s="9" customFormat="1" ht="15.75" hidden="1" customHeight="1" x14ac:dyDescent="0.25">
      <c r="B209" s="31">
        <v>2</v>
      </c>
      <c r="C209" s="32" t="s">
        <v>270</v>
      </c>
      <c r="D209" s="33" t="e">
        <f>++#REF!</f>
        <v>#REF!</v>
      </c>
      <c r="E209" s="33" t="e">
        <f t="shared" si="49"/>
        <v>#REF!</v>
      </c>
      <c r="F209" s="33">
        <v>876</v>
      </c>
      <c r="G209" s="33" t="e">
        <f>+#REF!</f>
        <v>#REF!</v>
      </c>
      <c r="H209" s="26" t="e">
        <f t="shared" si="56"/>
        <v>#REF!</v>
      </c>
      <c r="I209" s="33" t="e">
        <f>+#REF!</f>
        <v>#REF!</v>
      </c>
      <c r="J209" s="33" t="e">
        <f>+#REF!</f>
        <v>#REF!</v>
      </c>
      <c r="K209" s="70" t="e">
        <f t="shared" si="54"/>
        <v>#REF!</v>
      </c>
      <c r="L209" s="33">
        <f>+КЎ!D209</f>
        <v>498</v>
      </c>
      <c r="M209" s="33">
        <f>+КЎ!G209</f>
        <v>19</v>
      </c>
      <c r="N209" s="26">
        <f t="shared" si="55"/>
        <v>3.8152610441767071E-2</v>
      </c>
      <c r="O209" s="33">
        <v>23</v>
      </c>
      <c r="P209" s="33">
        <v>3</v>
      </c>
      <c r="Q209" s="33">
        <v>55</v>
      </c>
      <c r="R209" s="1">
        <v>8</v>
      </c>
      <c r="T209" s="9">
        <v>210</v>
      </c>
      <c r="U209" s="88" t="e">
        <f t="shared" si="50"/>
        <v>#REF!</v>
      </c>
      <c r="V209" s="91" t="e">
        <f t="shared" si="51"/>
        <v>#REF!</v>
      </c>
      <c r="W209" s="9">
        <v>32</v>
      </c>
      <c r="X209" s="9" t="e">
        <f t="shared" si="53"/>
        <v>#REF!</v>
      </c>
      <c r="Y209" s="91" t="e">
        <f t="shared" si="52"/>
        <v>#REF!</v>
      </c>
    </row>
    <row r="210" spans="1:25" s="9" customFormat="1" ht="15.75" hidden="1" customHeight="1" x14ac:dyDescent="0.25">
      <c r="B210" s="31">
        <v>3</v>
      </c>
      <c r="C210" s="32" t="s">
        <v>271</v>
      </c>
      <c r="D210" s="33" t="e">
        <f>++#REF!</f>
        <v>#REF!</v>
      </c>
      <c r="E210" s="33" t="e">
        <f t="shared" si="49"/>
        <v>#REF!</v>
      </c>
      <c r="F210" s="33">
        <v>659</v>
      </c>
      <c r="G210" s="33" t="e">
        <f>+#REF!</f>
        <v>#REF!</v>
      </c>
      <c r="H210" s="26" t="e">
        <f t="shared" si="56"/>
        <v>#REF!</v>
      </c>
      <c r="I210" s="33" t="e">
        <f>+#REF!</f>
        <v>#REF!</v>
      </c>
      <c r="J210" s="33" t="e">
        <f>+#REF!</f>
        <v>#REF!</v>
      </c>
      <c r="K210" s="70" t="e">
        <f t="shared" si="54"/>
        <v>#REF!</v>
      </c>
      <c r="L210" s="33">
        <f>+КЎ!D210</f>
        <v>589</v>
      </c>
      <c r="M210" s="33">
        <f>+КЎ!G210</f>
        <v>6</v>
      </c>
      <c r="N210" s="26">
        <f t="shared" si="55"/>
        <v>1.0186757215619695E-2</v>
      </c>
      <c r="O210" s="33">
        <v>6</v>
      </c>
      <c r="P210" s="33">
        <v>2</v>
      </c>
      <c r="Q210" s="33">
        <v>23</v>
      </c>
      <c r="R210" s="1">
        <v>28</v>
      </c>
      <c r="T210" s="9">
        <v>143</v>
      </c>
      <c r="U210" s="88" t="e">
        <f t="shared" si="50"/>
        <v>#REF!</v>
      </c>
      <c r="V210" s="91" t="e">
        <f t="shared" si="51"/>
        <v>#REF!</v>
      </c>
      <c r="W210" s="9">
        <v>30</v>
      </c>
      <c r="X210" s="9" t="e">
        <f t="shared" si="53"/>
        <v>#REF!</v>
      </c>
      <c r="Y210" s="91" t="e">
        <f t="shared" si="52"/>
        <v>#REF!</v>
      </c>
    </row>
    <row r="211" spans="1:25" s="20" customFormat="1" ht="15.75" hidden="1" customHeight="1" x14ac:dyDescent="0.25">
      <c r="B211" s="31">
        <v>4</v>
      </c>
      <c r="C211" s="32" t="s">
        <v>272</v>
      </c>
      <c r="D211" s="33" t="e">
        <f>++#REF!</f>
        <v>#REF!</v>
      </c>
      <c r="E211" s="33" t="e">
        <f t="shared" si="49"/>
        <v>#REF!</v>
      </c>
      <c r="F211" s="33">
        <v>769</v>
      </c>
      <c r="G211" s="33" t="e">
        <f>+#REF!</f>
        <v>#REF!</v>
      </c>
      <c r="H211" s="26" t="e">
        <f t="shared" si="56"/>
        <v>#REF!</v>
      </c>
      <c r="I211" s="33" t="e">
        <f>+#REF!</f>
        <v>#REF!</v>
      </c>
      <c r="J211" s="33" t="e">
        <f>+#REF!</f>
        <v>#REF!</v>
      </c>
      <c r="K211" s="70" t="e">
        <f t="shared" si="54"/>
        <v>#REF!</v>
      </c>
      <c r="L211" s="33">
        <f>+КЎ!D211</f>
        <v>469</v>
      </c>
      <c r="M211" s="33">
        <f>+КЎ!G211</f>
        <v>20</v>
      </c>
      <c r="N211" s="26">
        <f t="shared" si="55"/>
        <v>4.2643923240938165E-2</v>
      </c>
      <c r="O211" s="33">
        <v>20</v>
      </c>
      <c r="P211" s="33">
        <v>5</v>
      </c>
      <c r="Q211" s="33">
        <v>40</v>
      </c>
      <c r="R211" s="1">
        <v>14</v>
      </c>
      <c r="T211" s="20">
        <v>165</v>
      </c>
      <c r="U211" s="88" t="e">
        <f t="shared" si="50"/>
        <v>#REF!</v>
      </c>
      <c r="V211" s="91" t="e">
        <f t="shared" si="51"/>
        <v>#REF!</v>
      </c>
      <c r="W211" s="20">
        <v>61</v>
      </c>
      <c r="X211" s="9" t="e">
        <f t="shared" si="53"/>
        <v>#REF!</v>
      </c>
      <c r="Y211" s="91" t="e">
        <f t="shared" si="52"/>
        <v>#REF!</v>
      </c>
    </row>
    <row r="212" spans="1:25" s="9" customFormat="1" ht="15.75" hidden="1" customHeight="1" x14ac:dyDescent="0.25">
      <c r="B212" s="31">
        <v>5</v>
      </c>
      <c r="C212" s="32" t="s">
        <v>219</v>
      </c>
      <c r="D212" s="33" t="e">
        <f>++#REF!</f>
        <v>#REF!</v>
      </c>
      <c r="E212" s="33" t="e">
        <f t="shared" si="49"/>
        <v>#REF!</v>
      </c>
      <c r="F212" s="33">
        <v>521</v>
      </c>
      <c r="G212" s="33" t="e">
        <f>+#REF!</f>
        <v>#REF!</v>
      </c>
      <c r="H212" s="26" t="e">
        <f t="shared" si="56"/>
        <v>#REF!</v>
      </c>
      <c r="I212" s="33" t="e">
        <f>+#REF!</f>
        <v>#REF!</v>
      </c>
      <c r="J212" s="33" t="e">
        <f>+#REF!</f>
        <v>#REF!</v>
      </c>
      <c r="K212" s="70" t="e">
        <f t="shared" si="54"/>
        <v>#REF!</v>
      </c>
      <c r="L212" s="33">
        <f>+КЎ!D212</f>
        <v>445</v>
      </c>
      <c r="M212" s="33">
        <f>+КЎ!G212</f>
        <v>22</v>
      </c>
      <c r="N212" s="26">
        <f t="shared" si="55"/>
        <v>4.9438202247191011E-2</v>
      </c>
      <c r="O212" s="33">
        <v>28</v>
      </c>
      <c r="P212" s="33">
        <v>5</v>
      </c>
      <c r="Q212" s="33">
        <v>5</v>
      </c>
      <c r="R212" s="1">
        <v>10</v>
      </c>
      <c r="T212" s="9">
        <v>124</v>
      </c>
      <c r="U212" s="88" t="e">
        <f t="shared" si="50"/>
        <v>#REF!</v>
      </c>
      <c r="V212" s="91" t="e">
        <f t="shared" si="51"/>
        <v>#REF!</v>
      </c>
      <c r="W212" s="9">
        <v>69</v>
      </c>
      <c r="X212" s="9" t="e">
        <f t="shared" si="53"/>
        <v>#REF!</v>
      </c>
      <c r="Y212" s="91" t="e">
        <f t="shared" si="52"/>
        <v>#REF!</v>
      </c>
    </row>
    <row r="213" spans="1:25" s="20" customFormat="1" ht="15.75" hidden="1" customHeight="1" x14ac:dyDescent="0.25">
      <c r="B213" s="31">
        <v>6</v>
      </c>
      <c r="C213" s="32" t="s">
        <v>273</v>
      </c>
      <c r="D213" s="33" t="e">
        <f>++#REF!</f>
        <v>#REF!</v>
      </c>
      <c r="E213" s="33" t="e">
        <f t="shared" si="49"/>
        <v>#REF!</v>
      </c>
      <c r="F213" s="33">
        <v>614</v>
      </c>
      <c r="G213" s="33" t="e">
        <f>+#REF!</f>
        <v>#REF!</v>
      </c>
      <c r="H213" s="26" t="e">
        <f t="shared" si="56"/>
        <v>#REF!</v>
      </c>
      <c r="I213" s="33" t="e">
        <f>+#REF!</f>
        <v>#REF!</v>
      </c>
      <c r="J213" s="33" t="e">
        <f>+#REF!</f>
        <v>#REF!</v>
      </c>
      <c r="K213" s="70" t="e">
        <f t="shared" si="54"/>
        <v>#REF!</v>
      </c>
      <c r="L213" s="33">
        <f>+КЎ!D213</f>
        <v>458</v>
      </c>
      <c r="M213" s="33">
        <f>+КЎ!G213</f>
        <v>23</v>
      </c>
      <c r="N213" s="26">
        <f t="shared" si="55"/>
        <v>5.0218340611353711E-2</v>
      </c>
      <c r="O213" s="33">
        <v>23</v>
      </c>
      <c r="P213" s="33">
        <v>9</v>
      </c>
      <c r="Q213" s="33">
        <v>33</v>
      </c>
      <c r="R213" s="1">
        <v>20</v>
      </c>
      <c r="T213" s="20">
        <v>134</v>
      </c>
      <c r="U213" s="88" t="e">
        <f t="shared" si="50"/>
        <v>#REF!</v>
      </c>
      <c r="V213" s="91" t="e">
        <f t="shared" si="51"/>
        <v>#REF!</v>
      </c>
      <c r="W213" s="20">
        <v>22</v>
      </c>
      <c r="X213" s="9" t="e">
        <f t="shared" si="53"/>
        <v>#REF!</v>
      </c>
      <c r="Y213" s="91" t="e">
        <f t="shared" si="52"/>
        <v>#REF!</v>
      </c>
    </row>
    <row r="214" spans="1:25" s="9" customFormat="1" ht="15.75" hidden="1" customHeight="1" x14ac:dyDescent="0.25">
      <c r="B214" s="31">
        <v>7</v>
      </c>
      <c r="C214" s="32" t="s">
        <v>274</v>
      </c>
      <c r="D214" s="33" t="e">
        <f>++#REF!</f>
        <v>#REF!</v>
      </c>
      <c r="E214" s="33" t="e">
        <f t="shared" si="49"/>
        <v>#REF!</v>
      </c>
      <c r="F214" s="33">
        <v>712</v>
      </c>
      <c r="G214" s="33" t="e">
        <f>+#REF!</f>
        <v>#REF!</v>
      </c>
      <c r="H214" s="26" t="e">
        <f t="shared" si="56"/>
        <v>#REF!</v>
      </c>
      <c r="I214" s="33" t="e">
        <f>+#REF!</f>
        <v>#REF!</v>
      </c>
      <c r="J214" s="33" t="e">
        <f>+#REF!</f>
        <v>#REF!</v>
      </c>
      <c r="K214" s="70" t="e">
        <f t="shared" si="54"/>
        <v>#REF!</v>
      </c>
      <c r="L214" s="33">
        <f>+КЎ!D214</f>
        <v>497</v>
      </c>
      <c r="M214" s="33">
        <f>+КЎ!G214</f>
        <v>18</v>
      </c>
      <c r="N214" s="26">
        <f t="shared" si="55"/>
        <v>3.6217303822937627E-2</v>
      </c>
      <c r="O214" s="33">
        <v>30</v>
      </c>
      <c r="P214" s="33">
        <v>15</v>
      </c>
      <c r="Q214" s="33">
        <v>4</v>
      </c>
      <c r="R214" s="1">
        <v>30</v>
      </c>
      <c r="T214" s="9">
        <v>152</v>
      </c>
      <c r="U214" s="88" t="e">
        <f t="shared" si="50"/>
        <v>#REF!</v>
      </c>
      <c r="V214" s="91" t="e">
        <f t="shared" si="51"/>
        <v>#REF!</v>
      </c>
      <c r="W214" s="9">
        <v>24</v>
      </c>
      <c r="X214" s="9" t="e">
        <f t="shared" si="53"/>
        <v>#REF!</v>
      </c>
      <c r="Y214" s="91" t="e">
        <f t="shared" si="52"/>
        <v>#REF!</v>
      </c>
    </row>
    <row r="215" spans="1:25" s="9" customFormat="1" ht="15.75" hidden="1" customHeight="1" x14ac:dyDescent="0.25">
      <c r="B215" s="31">
        <v>8</v>
      </c>
      <c r="C215" s="32" t="s">
        <v>275</v>
      </c>
      <c r="D215" s="33" t="e">
        <f>++#REF!</f>
        <v>#REF!</v>
      </c>
      <c r="E215" s="33" t="e">
        <f t="shared" si="49"/>
        <v>#REF!</v>
      </c>
      <c r="F215" s="33">
        <v>739</v>
      </c>
      <c r="G215" s="33" t="e">
        <f>+#REF!</f>
        <v>#REF!</v>
      </c>
      <c r="H215" s="26" t="e">
        <f t="shared" si="56"/>
        <v>#REF!</v>
      </c>
      <c r="I215" s="33" t="e">
        <f>+#REF!</f>
        <v>#REF!</v>
      </c>
      <c r="J215" s="33" t="e">
        <f>+#REF!</f>
        <v>#REF!</v>
      </c>
      <c r="K215" s="70" t="e">
        <f t="shared" si="54"/>
        <v>#REF!</v>
      </c>
      <c r="L215" s="33">
        <f>+КЎ!D215</f>
        <v>479</v>
      </c>
      <c r="M215" s="33">
        <f>+КЎ!G215</f>
        <v>29</v>
      </c>
      <c r="N215" s="26">
        <f t="shared" si="55"/>
        <v>6.0542797494780795E-2</v>
      </c>
      <c r="O215" s="33">
        <v>30</v>
      </c>
      <c r="P215" s="33">
        <v>4</v>
      </c>
      <c r="Q215" s="31">
        <v>3</v>
      </c>
      <c r="R215" s="27">
        <v>25</v>
      </c>
      <c r="T215" s="9">
        <v>164</v>
      </c>
      <c r="U215" s="88" t="e">
        <f t="shared" si="50"/>
        <v>#REF!</v>
      </c>
      <c r="V215" s="91" t="e">
        <f t="shared" si="51"/>
        <v>#REF!</v>
      </c>
      <c r="W215" s="9">
        <v>38</v>
      </c>
      <c r="X215" s="9" t="e">
        <f t="shared" si="53"/>
        <v>#REF!</v>
      </c>
      <c r="Y215" s="91" t="e">
        <f t="shared" si="52"/>
        <v>#REF!</v>
      </c>
    </row>
    <row r="216" spans="1:25" s="9" customFormat="1" ht="15.75" hidden="1" customHeight="1" x14ac:dyDescent="0.25">
      <c r="B216" s="31">
        <v>9</v>
      </c>
      <c r="C216" s="32" t="s">
        <v>276</v>
      </c>
      <c r="D216" s="33" t="e">
        <f>++#REF!</f>
        <v>#REF!</v>
      </c>
      <c r="E216" s="33" t="e">
        <f>+G216+J216</f>
        <v>#REF!</v>
      </c>
      <c r="F216" s="33">
        <v>812</v>
      </c>
      <c r="G216" s="33" t="e">
        <f>+#REF!</f>
        <v>#REF!</v>
      </c>
      <c r="H216" s="26" t="e">
        <f t="shared" si="56"/>
        <v>#REF!</v>
      </c>
      <c r="I216" s="33" t="e">
        <f>+#REF!</f>
        <v>#REF!</v>
      </c>
      <c r="J216" s="33" t="e">
        <f>+#REF!</f>
        <v>#REF!</v>
      </c>
      <c r="K216" s="70" t="e">
        <f t="shared" si="54"/>
        <v>#REF!</v>
      </c>
      <c r="L216" s="33">
        <f>+КЎ!D216</f>
        <v>480</v>
      </c>
      <c r="M216" s="33">
        <f>+КЎ!G216</f>
        <v>16</v>
      </c>
      <c r="N216" s="26">
        <f t="shared" si="55"/>
        <v>3.3333333333333333E-2</v>
      </c>
      <c r="O216" s="33">
        <v>14</v>
      </c>
      <c r="P216" s="33">
        <v>1</v>
      </c>
      <c r="Q216" s="31">
        <v>8</v>
      </c>
      <c r="R216" s="27">
        <v>17</v>
      </c>
      <c r="T216" s="9">
        <v>173</v>
      </c>
      <c r="U216" s="88" t="e">
        <f t="shared" si="50"/>
        <v>#REF!</v>
      </c>
      <c r="V216" s="91" t="e">
        <f t="shared" si="51"/>
        <v>#REF!</v>
      </c>
      <c r="W216" s="9">
        <v>46</v>
      </c>
      <c r="X216" s="9" t="e">
        <f t="shared" si="53"/>
        <v>#REF!</v>
      </c>
      <c r="Y216" s="91" t="e">
        <f t="shared" si="52"/>
        <v>#REF!</v>
      </c>
    </row>
    <row r="217" spans="1:25" s="9" customFormat="1" ht="15.75" hidden="1" customHeight="1" x14ac:dyDescent="0.25">
      <c r="B217" s="31">
        <v>10</v>
      </c>
      <c r="C217" s="32" t="s">
        <v>277</v>
      </c>
      <c r="D217" s="33" t="e">
        <f>++#REF!</f>
        <v>#REF!</v>
      </c>
      <c r="E217" s="33" t="e">
        <f>+G217+J217</f>
        <v>#REF!</v>
      </c>
      <c r="F217" s="33">
        <v>362</v>
      </c>
      <c r="G217" s="33" t="e">
        <f>+#REF!</f>
        <v>#REF!</v>
      </c>
      <c r="H217" s="26" t="e">
        <f t="shared" si="56"/>
        <v>#REF!</v>
      </c>
      <c r="I217" s="33" t="e">
        <f>+#REF!</f>
        <v>#REF!</v>
      </c>
      <c r="J217" s="33" t="e">
        <f>+#REF!</f>
        <v>#REF!</v>
      </c>
      <c r="K217" s="70" t="e">
        <f t="shared" si="54"/>
        <v>#REF!</v>
      </c>
      <c r="L217" s="33">
        <f>+КЎ!D217</f>
        <v>279</v>
      </c>
      <c r="M217" s="33">
        <f>+КЎ!G217</f>
        <v>7</v>
      </c>
      <c r="N217" s="26">
        <f t="shared" si="55"/>
        <v>2.5089605734767026E-2</v>
      </c>
      <c r="O217" s="33">
        <v>14</v>
      </c>
      <c r="P217" s="33">
        <v>8</v>
      </c>
      <c r="Q217" s="33">
        <v>9</v>
      </c>
      <c r="R217" s="1">
        <v>10</v>
      </c>
      <c r="T217" s="9">
        <v>72</v>
      </c>
      <c r="U217" s="88" t="e">
        <f t="shared" si="50"/>
        <v>#REF!</v>
      </c>
      <c r="V217" s="91" t="e">
        <f t="shared" si="51"/>
        <v>#REF!</v>
      </c>
      <c r="W217" s="9">
        <v>18</v>
      </c>
      <c r="X217" s="9" t="e">
        <f t="shared" si="53"/>
        <v>#REF!</v>
      </c>
      <c r="Y217" s="91" t="e">
        <f t="shared" si="52"/>
        <v>#REF!</v>
      </c>
    </row>
    <row r="218" spans="1:25" s="9" customFormat="1" ht="15.75" hidden="1" customHeight="1" x14ac:dyDescent="0.25">
      <c r="B218" s="31">
        <v>11</v>
      </c>
      <c r="C218" s="32" t="s">
        <v>225</v>
      </c>
      <c r="D218" s="33" t="e">
        <f>++#REF!</f>
        <v>#REF!</v>
      </c>
      <c r="E218" s="33" t="e">
        <f>+G218+J218</f>
        <v>#REF!</v>
      </c>
      <c r="F218" s="33">
        <v>834</v>
      </c>
      <c r="G218" s="33" t="e">
        <f>+#REF!</f>
        <v>#REF!</v>
      </c>
      <c r="H218" s="26" t="e">
        <f t="shared" si="56"/>
        <v>#REF!</v>
      </c>
      <c r="I218" s="33" t="e">
        <f>+#REF!</f>
        <v>#REF!</v>
      </c>
      <c r="J218" s="33" t="e">
        <f>+#REF!</f>
        <v>#REF!</v>
      </c>
      <c r="K218" s="70" t="e">
        <f t="shared" si="54"/>
        <v>#REF!</v>
      </c>
      <c r="L218" s="33">
        <f>+КЎ!D218</f>
        <v>486</v>
      </c>
      <c r="M218" s="33">
        <f>+КЎ!G218</f>
        <v>34</v>
      </c>
      <c r="N218" s="26">
        <f t="shared" si="55"/>
        <v>6.9958847736625515E-2</v>
      </c>
      <c r="O218" s="33">
        <v>38</v>
      </c>
      <c r="P218" s="31">
        <v>5</v>
      </c>
      <c r="Q218" s="31">
        <v>4</v>
      </c>
      <c r="R218" s="27">
        <v>13</v>
      </c>
      <c r="T218" s="9">
        <v>172</v>
      </c>
      <c r="U218" s="88" t="e">
        <f t="shared" si="50"/>
        <v>#REF!</v>
      </c>
      <c r="V218" s="91" t="e">
        <f t="shared" si="51"/>
        <v>#REF!</v>
      </c>
      <c r="W218" s="9">
        <v>31</v>
      </c>
      <c r="X218" s="9" t="e">
        <f t="shared" si="53"/>
        <v>#REF!</v>
      </c>
      <c r="Y218" s="91" t="e">
        <f t="shared" si="52"/>
        <v>#REF!</v>
      </c>
    </row>
    <row r="219" spans="1:25" s="14" customFormat="1" ht="60" hidden="1" customHeight="1" x14ac:dyDescent="0.25">
      <c r="A219" s="10">
        <v>1</v>
      </c>
      <c r="B219" s="11">
        <v>14</v>
      </c>
      <c r="C219" s="4" t="s">
        <v>405</v>
      </c>
      <c r="D219" s="18" t="e">
        <f>SUM(D208:D218)</f>
        <v>#REF!</v>
      </c>
      <c r="E219" s="18" t="e">
        <f>SUM(E208:E218)</f>
        <v>#REF!</v>
      </c>
      <c r="F219" s="18">
        <f>SUM(F208:F218)</f>
        <v>7140</v>
      </c>
      <c r="G219" s="18" t="e">
        <f>SUM(G208:G218)</f>
        <v>#REF!</v>
      </c>
      <c r="H219" s="13" t="e">
        <f>+G219/F219</f>
        <v>#REF!</v>
      </c>
      <c r="I219" s="18" t="e">
        <f>SUM(I208:I218)</f>
        <v>#REF!</v>
      </c>
      <c r="J219" s="18" t="e">
        <f>SUM(J208:J218)</f>
        <v>#REF!</v>
      </c>
      <c r="K219" s="13" t="e">
        <f>+J219/I219</f>
        <v>#REF!</v>
      </c>
      <c r="L219" s="18">
        <f>SUM(L208:L218)</f>
        <v>4935</v>
      </c>
      <c r="M219" s="18">
        <f>SUM(M208:M218)</f>
        <v>208</v>
      </c>
      <c r="N219" s="13">
        <f>+M219/L219</f>
        <v>4.2147922998986828E-2</v>
      </c>
      <c r="O219" s="18">
        <v>240</v>
      </c>
      <c r="P219" s="18">
        <v>59</v>
      </c>
      <c r="Q219" s="18">
        <v>195</v>
      </c>
      <c r="R219" s="18">
        <f>SUM(R208:R218)</f>
        <v>182</v>
      </c>
      <c r="T219" s="14">
        <v>1554</v>
      </c>
      <c r="U219" s="88" t="e">
        <f t="shared" si="50"/>
        <v>#REF!</v>
      </c>
      <c r="V219" s="91" t="e">
        <f t="shared" si="51"/>
        <v>#REF!</v>
      </c>
      <c r="W219" s="14">
        <v>387</v>
      </c>
      <c r="X219" s="9" t="e">
        <f t="shared" si="53"/>
        <v>#REF!</v>
      </c>
      <c r="Y219" s="91" t="e">
        <f t="shared" si="52"/>
        <v>#REF!</v>
      </c>
    </row>
    <row r="220" spans="1:25" s="14" customFormat="1" ht="60" hidden="1" customHeight="1" x14ac:dyDescent="0.25">
      <c r="A220" s="14">
        <v>1</v>
      </c>
      <c r="B220" s="1395" t="s">
        <v>328</v>
      </c>
      <c r="C220" s="1396"/>
      <c r="D220" s="3" t="e">
        <f t="shared" ref="D220:M220" si="57">+D219+D207+D194+D174+D151+D139+D124+D107+D94+D83+D67+D53+D39+D22</f>
        <v>#REF!</v>
      </c>
      <c r="E220" s="3" t="e">
        <f t="shared" si="57"/>
        <v>#REF!</v>
      </c>
      <c r="F220" s="3">
        <f t="shared" si="57"/>
        <v>285040</v>
      </c>
      <c r="G220" s="3" t="e">
        <f t="shared" si="57"/>
        <v>#REF!</v>
      </c>
      <c r="H220" s="13" t="e">
        <f>+G220/F220</f>
        <v>#REF!</v>
      </c>
      <c r="I220" s="3" t="e">
        <f t="shared" si="57"/>
        <v>#REF!</v>
      </c>
      <c r="J220" s="3" t="e">
        <f t="shared" si="57"/>
        <v>#REF!</v>
      </c>
      <c r="K220" s="13" t="e">
        <f>+J220/I220</f>
        <v>#REF!</v>
      </c>
      <c r="L220" s="3">
        <f t="shared" si="57"/>
        <v>32180</v>
      </c>
      <c r="M220" s="3">
        <f t="shared" si="57"/>
        <v>6977</v>
      </c>
      <c r="N220" s="13">
        <f>+M220/L220</f>
        <v>0.2168116842759478</v>
      </c>
      <c r="O220" s="3">
        <v>9037</v>
      </c>
      <c r="P220" s="3">
        <v>3863</v>
      </c>
      <c r="Q220" s="3">
        <v>38880</v>
      </c>
      <c r="R220" s="3">
        <f>+R219+R207+R194+R174+R151+R139+R124+R107+R94+R83+R67+R53+R39+R22</f>
        <v>12736</v>
      </c>
      <c r="T220" s="14">
        <v>58885.175000000003</v>
      </c>
      <c r="U220" s="88" t="e">
        <f t="shared" si="50"/>
        <v>#REF!</v>
      </c>
      <c r="V220" s="91" t="e">
        <f t="shared" si="51"/>
        <v>#REF!</v>
      </c>
      <c r="W220" s="14">
        <v>77556.160000000003</v>
      </c>
      <c r="X220" s="9" t="e">
        <f t="shared" si="53"/>
        <v>#REF!</v>
      </c>
      <c r="Y220" s="91" t="e">
        <f t="shared" si="52"/>
        <v>#REF!</v>
      </c>
    </row>
    <row r="221" spans="1:25" x14ac:dyDescent="0.25">
      <c r="J221" s="22"/>
      <c r="K221" s="22"/>
      <c r="L221" s="22"/>
      <c r="O221" s="1393"/>
    </row>
    <row r="222" spans="1:25" x14ac:dyDescent="0.25">
      <c r="C222" s="23"/>
      <c r="F222" s="22"/>
      <c r="O222" s="1394"/>
    </row>
  </sheetData>
  <mergeCells count="17">
    <mergeCell ref="A3:A5"/>
    <mergeCell ref="B3:B5"/>
    <mergeCell ref="C3:C5"/>
    <mergeCell ref="B1:R1"/>
    <mergeCell ref="P2:R2"/>
    <mergeCell ref="E3:E5"/>
    <mergeCell ref="F3:K3"/>
    <mergeCell ref="L3:N4"/>
    <mergeCell ref="D3:D5"/>
    <mergeCell ref="R4:R5"/>
    <mergeCell ref="Q3:Q5"/>
    <mergeCell ref="P4:P5"/>
    <mergeCell ref="O221:O222"/>
    <mergeCell ref="F4:H4"/>
    <mergeCell ref="I4:K4"/>
    <mergeCell ref="O3:O5"/>
    <mergeCell ref="B220:C220"/>
  </mergeCells>
  <phoneticPr fontId="0" type="noConversion"/>
  <conditionalFormatting sqref="O3:O5">
    <cfRule type="cellIs" dxfId="27" priority="28" stopIfTrue="1" operator="lessThan">
      <formula>100</formula>
    </cfRule>
  </conditionalFormatting>
  <conditionalFormatting sqref="N139 N151 N174 N194 N207 N219:N220 N54:N67 N23:N38 N40:N52 N124 N83:N107">
    <cfRule type="cellIs" dxfId="26" priority="27" stopIfTrue="1" operator="lessThan">
      <formula>0.6</formula>
    </cfRule>
  </conditionalFormatting>
  <conditionalFormatting sqref="K139 K151 K174 K194 K207 K219:K220 K124 K83:K107 K22:K67">
    <cfRule type="cellIs" dxfId="25" priority="26" stopIfTrue="1" operator="lessThan">
      <formula>1</formula>
    </cfRule>
  </conditionalFormatting>
  <conditionalFormatting sqref="H124:H220 H83:H107 H22:H67">
    <cfRule type="cellIs" dxfId="24" priority="25" stopIfTrue="1" operator="lessThan">
      <formula>0.75</formula>
    </cfRule>
  </conditionalFormatting>
  <conditionalFormatting sqref="K125:K138">
    <cfRule type="cellIs" dxfId="23" priority="24" stopIfTrue="1" operator="lessThan">
      <formula>0.75</formula>
    </cfRule>
  </conditionalFormatting>
  <conditionalFormatting sqref="N125:N138">
    <cfRule type="cellIs" dxfId="22" priority="23" stopIfTrue="1" operator="lessThan">
      <formula>0.75</formula>
    </cfRule>
  </conditionalFormatting>
  <conditionalFormatting sqref="K140:K150">
    <cfRule type="cellIs" dxfId="21" priority="22" stopIfTrue="1" operator="lessThan">
      <formula>0.75</formula>
    </cfRule>
  </conditionalFormatting>
  <conditionalFormatting sqref="N140:N150">
    <cfRule type="cellIs" dxfId="20" priority="21" stopIfTrue="1" operator="lessThan">
      <formula>0.75</formula>
    </cfRule>
  </conditionalFormatting>
  <conditionalFormatting sqref="K152:K173">
    <cfRule type="cellIs" dxfId="19" priority="20" stopIfTrue="1" operator="lessThan">
      <formula>0.75</formula>
    </cfRule>
  </conditionalFormatting>
  <conditionalFormatting sqref="N152:N173">
    <cfRule type="cellIs" dxfId="18" priority="19" stopIfTrue="1" operator="lessThan">
      <formula>0.75</formula>
    </cfRule>
  </conditionalFormatting>
  <conditionalFormatting sqref="K175:K193">
    <cfRule type="cellIs" dxfId="17" priority="18" stopIfTrue="1" operator="lessThan">
      <formula>0.75</formula>
    </cfRule>
  </conditionalFormatting>
  <conditionalFormatting sqref="N175:N193">
    <cfRule type="cellIs" dxfId="16" priority="17" stopIfTrue="1" operator="lessThan">
      <formula>0.75</formula>
    </cfRule>
  </conditionalFormatting>
  <conditionalFormatting sqref="K195:K206">
    <cfRule type="cellIs" dxfId="15" priority="16" stopIfTrue="1" operator="lessThan">
      <formula>0.75</formula>
    </cfRule>
  </conditionalFormatting>
  <conditionalFormatting sqref="N195:N206">
    <cfRule type="cellIs" dxfId="14" priority="15" stopIfTrue="1" operator="lessThan">
      <formula>0.75</formula>
    </cfRule>
  </conditionalFormatting>
  <conditionalFormatting sqref="K208:K218">
    <cfRule type="cellIs" dxfId="13" priority="14" stopIfTrue="1" operator="lessThan">
      <formula>0.75</formula>
    </cfRule>
  </conditionalFormatting>
  <conditionalFormatting sqref="N208:N218">
    <cfRule type="cellIs" dxfId="12" priority="13" stopIfTrue="1" operator="lessThan">
      <formula>0.75</formula>
    </cfRule>
  </conditionalFormatting>
  <conditionalFormatting sqref="N53">
    <cfRule type="cellIs" dxfId="11" priority="12" stopIfTrue="1" operator="lessThan">
      <formula>0.6</formula>
    </cfRule>
  </conditionalFormatting>
  <conditionalFormatting sqref="N39">
    <cfRule type="cellIs" dxfId="10" priority="11" stopIfTrue="1" operator="lessThan">
      <formula>0.6</formula>
    </cfRule>
  </conditionalFormatting>
  <conditionalFormatting sqref="H108:H123">
    <cfRule type="cellIs" dxfId="9" priority="10" stopIfTrue="1" operator="lessThan">
      <formula>0.75</formula>
    </cfRule>
  </conditionalFormatting>
  <conditionalFormatting sqref="K108:K123">
    <cfRule type="cellIs" dxfId="8" priority="9" stopIfTrue="1" operator="lessThan">
      <formula>0.75</formula>
    </cfRule>
  </conditionalFormatting>
  <conditionalFormatting sqref="N108:N123">
    <cfRule type="cellIs" dxfId="7" priority="8" stopIfTrue="1" operator="lessThan">
      <formula>0.75</formula>
    </cfRule>
  </conditionalFormatting>
  <conditionalFormatting sqref="H68:H82">
    <cfRule type="cellIs" dxfId="6" priority="7" stopIfTrue="1" operator="lessThan">
      <formula>0.75</formula>
    </cfRule>
  </conditionalFormatting>
  <conditionalFormatting sqref="K68:K82">
    <cfRule type="cellIs" dxfId="5" priority="6" stopIfTrue="1" operator="lessThan">
      <formula>1</formula>
    </cfRule>
  </conditionalFormatting>
  <conditionalFormatting sqref="N68:N82">
    <cfRule type="cellIs" dxfId="4" priority="5" stopIfTrue="1" operator="lessThan">
      <formula>0.6</formula>
    </cfRule>
  </conditionalFormatting>
  <conditionalFormatting sqref="H6:H21">
    <cfRule type="cellIs" dxfId="3" priority="4" stopIfTrue="1" operator="lessThan">
      <formula>0.75</formula>
    </cfRule>
  </conditionalFormatting>
  <conditionalFormatting sqref="K6:K21">
    <cfRule type="cellIs" dxfId="2" priority="3" stopIfTrue="1" operator="lessThan">
      <formula>1</formula>
    </cfRule>
  </conditionalFormatting>
  <conditionalFormatting sqref="N6:N21">
    <cfRule type="cellIs" dxfId="1" priority="2" stopIfTrue="1" operator="lessThan">
      <formula>0.6</formula>
    </cfRule>
  </conditionalFormatting>
  <conditionalFormatting sqref="N22">
    <cfRule type="cellIs" dxfId="0" priority="1" stopIfTrue="1" operator="lessThan">
      <formula>0.6</formula>
    </cfRule>
  </conditionalFormatting>
  <pageMargins left="0.70866141732283472" right="0.70866141732283472" top="0.74803149606299213" bottom="0.74803149606299213" header="0.31496062992125984" footer="0.31496062992125984"/>
  <pageSetup paperSize="9" scale="48" orientation="landscape" r:id="rId1"/>
  <colBreaks count="1" manualBreakCount="1">
    <brk id="18"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1"/>
  <sheetViews>
    <sheetView view="pageBreakPreview" zoomScale="55" zoomScaleNormal="100" zoomScaleSheetLayoutView="55" workbookViewId="0">
      <pane xSplit="2" ySplit="5" topLeftCell="C6" activePane="bottomRight" state="frozen"/>
      <selection pane="topRight" activeCell="C1" sqref="C1"/>
      <selection pane="bottomLeft" activeCell="A6" sqref="A6"/>
      <selection pane="bottomRight" activeCell="E5" sqref="E5"/>
    </sheetView>
  </sheetViews>
  <sheetFormatPr defaultRowHeight="15.75" x14ac:dyDescent="0.25"/>
  <cols>
    <col min="1" max="1" width="4.85546875" style="37" bestFit="1" customWidth="1"/>
    <col min="2" max="2" width="6.28515625" style="37" customWidth="1"/>
    <col min="3" max="3" width="25.5703125" style="38" customWidth="1"/>
    <col min="4" max="4" width="11.7109375" style="38" customWidth="1"/>
    <col min="5" max="12" width="11.7109375" style="37" customWidth="1"/>
    <col min="13" max="13" width="18.85546875" style="37" hidden="1" customWidth="1"/>
    <col min="14" max="16384" width="9.140625" style="37"/>
  </cols>
  <sheetData>
    <row r="1" spans="1:13" ht="10.5" customHeight="1" x14ac:dyDescent="0.25">
      <c r="A1" s="37">
        <v>1</v>
      </c>
    </row>
    <row r="2" spans="1:13" ht="67.5" customHeight="1" x14ac:dyDescent="0.25">
      <c r="A2" s="37">
        <v>1</v>
      </c>
      <c r="B2" s="1405" t="s">
        <v>410</v>
      </c>
      <c r="C2" s="1405"/>
      <c r="D2" s="1405"/>
      <c r="E2" s="1405"/>
      <c r="F2" s="1405"/>
      <c r="G2" s="1405"/>
      <c r="H2" s="1405"/>
      <c r="I2" s="1405"/>
      <c r="J2" s="1405"/>
      <c r="K2" s="1405"/>
      <c r="L2" s="1405"/>
      <c r="M2" s="1405"/>
    </row>
    <row r="3" spans="1:13" ht="20.25" customHeight="1" x14ac:dyDescent="0.25">
      <c r="A3" s="37">
        <v>1</v>
      </c>
      <c r="B3" s="39"/>
      <c r="C3" s="39"/>
      <c r="D3" s="39"/>
      <c r="E3" s="39"/>
      <c r="F3" s="39"/>
      <c r="G3" s="39"/>
      <c r="H3" s="39"/>
      <c r="I3" s="39"/>
      <c r="J3" s="39"/>
      <c r="K3" s="39"/>
      <c r="L3" s="39"/>
      <c r="M3" s="90"/>
    </row>
    <row r="4" spans="1:13" ht="35.25" customHeight="1" x14ac:dyDescent="0.25">
      <c r="A4" s="1406">
        <v>1</v>
      </c>
      <c r="B4" s="1401" t="s">
        <v>329</v>
      </c>
      <c r="C4" s="1401" t="s">
        <v>406</v>
      </c>
      <c r="D4" s="1401" t="s">
        <v>423</v>
      </c>
      <c r="E4" s="1401"/>
      <c r="F4" s="1401"/>
      <c r="G4" s="1401" t="s">
        <v>422</v>
      </c>
      <c r="H4" s="1401"/>
      <c r="I4" s="1401"/>
      <c r="J4" s="1402" t="s">
        <v>421</v>
      </c>
      <c r="K4" s="1403"/>
      <c r="L4" s="1404"/>
      <c r="M4" s="40" t="s">
        <v>335</v>
      </c>
    </row>
    <row r="5" spans="1:13" ht="72" customHeight="1" x14ac:dyDescent="0.25">
      <c r="A5" s="1406"/>
      <c r="B5" s="1401"/>
      <c r="C5" s="1401"/>
      <c r="D5" s="89" t="s">
        <v>418</v>
      </c>
      <c r="E5" s="89" t="s">
        <v>419</v>
      </c>
      <c r="F5" s="89" t="s">
        <v>420</v>
      </c>
      <c r="G5" s="89" t="s">
        <v>418</v>
      </c>
      <c r="H5" s="89" t="s">
        <v>419</v>
      </c>
      <c r="I5" s="89" t="s">
        <v>420</v>
      </c>
      <c r="J5" s="89" t="s">
        <v>418</v>
      </c>
      <c r="K5" s="89" t="s">
        <v>419</v>
      </c>
      <c r="L5" s="89" t="s">
        <v>420</v>
      </c>
      <c r="M5" s="89" t="s">
        <v>340</v>
      </c>
    </row>
    <row r="6" spans="1:13" s="41" customFormat="1" x14ac:dyDescent="0.25">
      <c r="B6" s="2">
        <v>1</v>
      </c>
      <c r="C6" s="24" t="s">
        <v>344</v>
      </c>
      <c r="D6" s="93">
        <v>637</v>
      </c>
      <c r="E6" s="27">
        <v>402</v>
      </c>
      <c r="F6" s="95">
        <f>+E6/D6*100</f>
        <v>63.108320251177396</v>
      </c>
      <c r="G6" s="27">
        <v>224</v>
      </c>
      <c r="H6" s="68">
        <v>102</v>
      </c>
      <c r="I6" s="95">
        <f>+H6/G6*100</f>
        <v>45.535714285714285</v>
      </c>
      <c r="J6" s="68">
        <v>68</v>
      </c>
      <c r="K6" s="68">
        <v>84</v>
      </c>
      <c r="L6" s="95">
        <f>+K6/J6*100</f>
        <v>123.52941176470588</v>
      </c>
      <c r="M6" s="45">
        <f>+Умумий!R6</f>
        <v>45</v>
      </c>
    </row>
    <row r="7" spans="1:13" s="41" customFormat="1" x14ac:dyDescent="0.25">
      <c r="B7" s="2">
        <v>2</v>
      </c>
      <c r="C7" s="24" t="s">
        <v>233</v>
      </c>
      <c r="D7" s="93">
        <v>411</v>
      </c>
      <c r="E7" s="27">
        <v>417</v>
      </c>
      <c r="F7" s="95">
        <f t="shared" ref="F7:F70" si="0">+E7/D7*100</f>
        <v>101.45985401459853</v>
      </c>
      <c r="G7" s="27">
        <v>247</v>
      </c>
      <c r="H7" s="68">
        <v>247</v>
      </c>
      <c r="I7" s="95">
        <f t="shared" ref="I7:I70" si="1">+H7/G7*100</f>
        <v>100</v>
      </c>
      <c r="J7" s="68">
        <v>38</v>
      </c>
      <c r="K7" s="68">
        <v>149</v>
      </c>
      <c r="L7" s="95">
        <f t="shared" ref="L7:L70" si="2">+K7/J7*100</f>
        <v>392.10526315789474</v>
      </c>
      <c r="M7" s="45">
        <f>+Умумий!R7</f>
        <v>5</v>
      </c>
    </row>
    <row r="8" spans="1:13" s="41" customFormat="1" x14ac:dyDescent="0.25">
      <c r="B8" s="2">
        <v>3</v>
      </c>
      <c r="C8" s="24" t="s">
        <v>234</v>
      </c>
      <c r="D8" s="93">
        <v>576</v>
      </c>
      <c r="E8" s="27">
        <v>578</v>
      </c>
      <c r="F8" s="95">
        <f t="shared" si="0"/>
        <v>100.34722222222223</v>
      </c>
      <c r="G8" s="27">
        <v>266</v>
      </c>
      <c r="H8" s="68">
        <v>95</v>
      </c>
      <c r="I8" s="95">
        <f t="shared" si="1"/>
        <v>35.714285714285715</v>
      </c>
      <c r="J8" s="68">
        <v>32</v>
      </c>
      <c r="K8" s="68">
        <v>105</v>
      </c>
      <c r="L8" s="95">
        <f t="shared" si="2"/>
        <v>328.125</v>
      </c>
      <c r="M8" s="45">
        <f>+Умумий!R8</f>
        <v>10</v>
      </c>
    </row>
    <row r="9" spans="1:13" s="41" customFormat="1" x14ac:dyDescent="0.25">
      <c r="B9" s="2">
        <v>4</v>
      </c>
      <c r="C9" s="24" t="s">
        <v>235</v>
      </c>
      <c r="D9" s="93">
        <v>186</v>
      </c>
      <c r="E9" s="27">
        <v>337</v>
      </c>
      <c r="F9" s="95">
        <f t="shared" si="0"/>
        <v>181.18279569892474</v>
      </c>
      <c r="G9" s="27">
        <v>218</v>
      </c>
      <c r="H9" s="68">
        <v>112</v>
      </c>
      <c r="I9" s="95">
        <f t="shared" si="1"/>
        <v>51.37614678899083</v>
      </c>
      <c r="J9" s="68">
        <v>22</v>
      </c>
      <c r="K9" s="68">
        <v>12</v>
      </c>
      <c r="L9" s="95">
        <f t="shared" si="2"/>
        <v>54.54545454545454</v>
      </c>
      <c r="M9" s="45">
        <f>+Умумий!R9</f>
        <v>0</v>
      </c>
    </row>
    <row r="10" spans="1:13" s="41" customFormat="1" x14ac:dyDescent="0.25">
      <c r="B10" s="2">
        <v>5</v>
      </c>
      <c r="C10" s="24" t="s">
        <v>345</v>
      </c>
      <c r="D10" s="93">
        <v>175</v>
      </c>
      <c r="E10" s="27">
        <v>184</v>
      </c>
      <c r="F10" s="95">
        <f t="shared" si="0"/>
        <v>105.14285714285714</v>
      </c>
      <c r="G10" s="27">
        <v>235</v>
      </c>
      <c r="H10" s="68">
        <v>170</v>
      </c>
      <c r="I10" s="95">
        <f t="shared" si="1"/>
        <v>72.340425531914903</v>
      </c>
      <c r="J10" s="68">
        <v>20</v>
      </c>
      <c r="K10" s="68">
        <v>52</v>
      </c>
      <c r="L10" s="95">
        <f t="shared" si="2"/>
        <v>260</v>
      </c>
      <c r="M10" s="45">
        <f>+Умумий!R10</f>
        <v>5</v>
      </c>
    </row>
    <row r="11" spans="1:13" s="41" customFormat="1" x14ac:dyDescent="0.25">
      <c r="B11" s="2">
        <v>6</v>
      </c>
      <c r="C11" s="24" t="s">
        <v>346</v>
      </c>
      <c r="D11" s="93">
        <v>225</v>
      </c>
      <c r="E11" s="27">
        <v>185</v>
      </c>
      <c r="F11" s="95">
        <f t="shared" si="0"/>
        <v>82.222222222222214</v>
      </c>
      <c r="G11" s="27">
        <v>236</v>
      </c>
      <c r="H11" s="68">
        <v>81</v>
      </c>
      <c r="I11" s="95">
        <f t="shared" si="1"/>
        <v>34.322033898305079</v>
      </c>
      <c r="J11" s="68">
        <v>20</v>
      </c>
      <c r="K11" s="68">
        <v>94</v>
      </c>
      <c r="L11" s="95">
        <f t="shared" si="2"/>
        <v>470</v>
      </c>
      <c r="M11" s="45">
        <f>+Умумий!R11</f>
        <v>6</v>
      </c>
    </row>
    <row r="12" spans="1:13" s="41" customFormat="1" x14ac:dyDescent="0.25">
      <c r="B12" s="2">
        <v>7</v>
      </c>
      <c r="C12" s="24" t="s">
        <v>236</v>
      </c>
      <c r="D12" s="93">
        <v>586</v>
      </c>
      <c r="E12" s="27">
        <v>388</v>
      </c>
      <c r="F12" s="95">
        <f t="shared" si="0"/>
        <v>66.211604095563132</v>
      </c>
      <c r="G12" s="27">
        <v>395</v>
      </c>
      <c r="H12" s="68">
        <v>107</v>
      </c>
      <c r="I12" s="95">
        <f t="shared" si="1"/>
        <v>27.088607594936708</v>
      </c>
      <c r="J12" s="68">
        <v>25</v>
      </c>
      <c r="K12" s="68">
        <v>73</v>
      </c>
      <c r="L12" s="95">
        <f t="shared" si="2"/>
        <v>292</v>
      </c>
      <c r="M12" s="45">
        <f>+Умумий!R12</f>
        <v>14</v>
      </c>
    </row>
    <row r="13" spans="1:13" s="41" customFormat="1" x14ac:dyDescent="0.25">
      <c r="B13" s="2">
        <v>8</v>
      </c>
      <c r="C13" s="24" t="s">
        <v>279</v>
      </c>
      <c r="D13" s="93">
        <v>157</v>
      </c>
      <c r="E13" s="27">
        <v>83</v>
      </c>
      <c r="F13" s="95">
        <f t="shared" si="0"/>
        <v>52.866242038216562</v>
      </c>
      <c r="G13" s="27">
        <v>107</v>
      </c>
      <c r="H13" s="68">
        <v>260</v>
      </c>
      <c r="I13" s="95">
        <f t="shared" si="1"/>
        <v>242.99065420560746</v>
      </c>
      <c r="J13" s="68">
        <v>16</v>
      </c>
      <c r="K13" s="68">
        <v>19</v>
      </c>
      <c r="L13" s="95">
        <f t="shared" si="2"/>
        <v>118.75</v>
      </c>
      <c r="M13" s="45">
        <f>+Умумий!R13</f>
        <v>9</v>
      </c>
    </row>
    <row r="14" spans="1:13" s="41" customFormat="1" x14ac:dyDescent="0.25">
      <c r="B14" s="2">
        <v>9</v>
      </c>
      <c r="C14" s="24" t="s">
        <v>21</v>
      </c>
      <c r="D14" s="93">
        <v>198</v>
      </c>
      <c r="E14" s="27">
        <v>146</v>
      </c>
      <c r="F14" s="95">
        <f t="shared" si="0"/>
        <v>73.73737373737373</v>
      </c>
      <c r="G14" s="27">
        <v>103</v>
      </c>
      <c r="H14" s="68">
        <v>200</v>
      </c>
      <c r="I14" s="95">
        <f t="shared" si="1"/>
        <v>194.17475728155341</v>
      </c>
      <c r="J14" s="68">
        <v>17</v>
      </c>
      <c r="K14" s="68">
        <v>29</v>
      </c>
      <c r="L14" s="95">
        <f t="shared" si="2"/>
        <v>170.58823529411765</v>
      </c>
      <c r="M14" s="45">
        <f>+Умумий!R14</f>
        <v>0</v>
      </c>
    </row>
    <row r="15" spans="1:13" s="41" customFormat="1" x14ac:dyDescent="0.25">
      <c r="B15" s="2">
        <v>10</v>
      </c>
      <c r="C15" s="24" t="s">
        <v>237</v>
      </c>
      <c r="D15" s="93">
        <v>183</v>
      </c>
      <c r="E15" s="27">
        <v>177</v>
      </c>
      <c r="F15" s="95">
        <f t="shared" si="0"/>
        <v>96.721311475409834</v>
      </c>
      <c r="G15" s="27">
        <v>218</v>
      </c>
      <c r="H15" s="68">
        <v>102</v>
      </c>
      <c r="I15" s="95">
        <f t="shared" si="1"/>
        <v>46.788990825688074</v>
      </c>
      <c r="J15" s="68">
        <v>20</v>
      </c>
      <c r="K15" s="68">
        <v>21</v>
      </c>
      <c r="L15" s="95">
        <f t="shared" si="2"/>
        <v>105</v>
      </c>
      <c r="M15" s="45">
        <f>+Умумий!R15</f>
        <v>1</v>
      </c>
    </row>
    <row r="16" spans="1:13" s="41" customFormat="1" x14ac:dyDescent="0.25">
      <c r="B16" s="2">
        <v>11</v>
      </c>
      <c r="C16" s="24" t="s">
        <v>238</v>
      </c>
      <c r="D16" s="93">
        <v>537</v>
      </c>
      <c r="E16" s="27">
        <v>344</v>
      </c>
      <c r="F16" s="95">
        <f t="shared" si="0"/>
        <v>64.059590316573562</v>
      </c>
      <c r="G16" s="27">
        <v>250</v>
      </c>
      <c r="H16" s="68">
        <v>200</v>
      </c>
      <c r="I16" s="95">
        <f t="shared" si="1"/>
        <v>80</v>
      </c>
      <c r="J16" s="68">
        <v>45</v>
      </c>
      <c r="K16" s="68">
        <v>41</v>
      </c>
      <c r="L16" s="95">
        <f t="shared" si="2"/>
        <v>91.111111111111114</v>
      </c>
      <c r="M16" s="45">
        <f>+Умумий!R16</f>
        <v>1</v>
      </c>
    </row>
    <row r="17" spans="1:13" s="41" customFormat="1" x14ac:dyDescent="0.25">
      <c r="B17" s="2">
        <v>12</v>
      </c>
      <c r="C17" s="24" t="s">
        <v>239</v>
      </c>
      <c r="D17" s="93">
        <v>503</v>
      </c>
      <c r="E17" s="27">
        <v>237</v>
      </c>
      <c r="F17" s="95">
        <f t="shared" si="0"/>
        <v>47.117296222664017</v>
      </c>
      <c r="G17" s="27">
        <v>285</v>
      </c>
      <c r="H17" s="68">
        <v>285</v>
      </c>
      <c r="I17" s="95">
        <f t="shared" si="1"/>
        <v>100</v>
      </c>
      <c r="J17" s="68">
        <v>22</v>
      </c>
      <c r="K17" s="68">
        <v>32</v>
      </c>
      <c r="L17" s="95">
        <f t="shared" si="2"/>
        <v>145.45454545454547</v>
      </c>
      <c r="M17" s="45">
        <f>+Умумий!R17</f>
        <v>17</v>
      </c>
    </row>
    <row r="18" spans="1:13" s="41" customFormat="1" x14ac:dyDescent="0.25">
      <c r="B18" s="2">
        <v>13</v>
      </c>
      <c r="C18" s="24" t="s">
        <v>347</v>
      </c>
      <c r="D18" s="93">
        <v>256</v>
      </c>
      <c r="E18" s="27">
        <v>255</v>
      </c>
      <c r="F18" s="95">
        <f t="shared" si="0"/>
        <v>99.609375</v>
      </c>
      <c r="G18" s="27">
        <v>215</v>
      </c>
      <c r="H18" s="68">
        <v>111</v>
      </c>
      <c r="I18" s="95">
        <f t="shared" si="1"/>
        <v>51.627906976744185</v>
      </c>
      <c r="J18" s="68">
        <v>20</v>
      </c>
      <c r="K18" s="68">
        <v>39</v>
      </c>
      <c r="L18" s="95">
        <f t="shared" si="2"/>
        <v>195</v>
      </c>
      <c r="M18" s="45">
        <f>+Умумий!R18</f>
        <v>15</v>
      </c>
    </row>
    <row r="19" spans="1:13" s="41" customFormat="1" x14ac:dyDescent="0.25">
      <c r="B19" s="2">
        <v>14</v>
      </c>
      <c r="C19" s="24" t="s">
        <v>240</v>
      </c>
      <c r="D19" s="93">
        <v>250</v>
      </c>
      <c r="E19" s="27">
        <v>275</v>
      </c>
      <c r="F19" s="95">
        <f t="shared" si="0"/>
        <v>110.00000000000001</v>
      </c>
      <c r="G19" s="27">
        <v>236</v>
      </c>
      <c r="H19" s="68">
        <v>129</v>
      </c>
      <c r="I19" s="95">
        <f t="shared" si="1"/>
        <v>54.66101694915254</v>
      </c>
      <c r="J19" s="68">
        <v>21</v>
      </c>
      <c r="K19" s="68">
        <v>21</v>
      </c>
      <c r="L19" s="95">
        <f t="shared" si="2"/>
        <v>100</v>
      </c>
      <c r="M19" s="45">
        <f>+Умумий!R19</f>
        <v>7</v>
      </c>
    </row>
    <row r="20" spans="1:13" s="41" customFormat="1" x14ac:dyDescent="0.25">
      <c r="B20" s="2">
        <v>15</v>
      </c>
      <c r="C20" s="24" t="s">
        <v>348</v>
      </c>
      <c r="D20" s="93">
        <v>246</v>
      </c>
      <c r="E20" s="27">
        <v>247</v>
      </c>
      <c r="F20" s="95">
        <f t="shared" si="0"/>
        <v>100.40650406504066</v>
      </c>
      <c r="G20" s="27">
        <v>225</v>
      </c>
      <c r="H20" s="68">
        <v>115</v>
      </c>
      <c r="I20" s="95">
        <f t="shared" si="1"/>
        <v>51.111111111111107</v>
      </c>
      <c r="J20" s="68">
        <v>25</v>
      </c>
      <c r="K20" s="68">
        <v>42</v>
      </c>
      <c r="L20" s="95">
        <f t="shared" si="2"/>
        <v>168</v>
      </c>
      <c r="M20" s="45">
        <f>+Умумий!R20</f>
        <v>0</v>
      </c>
    </row>
    <row r="21" spans="1:13" s="41" customFormat="1" x14ac:dyDescent="0.25">
      <c r="B21" s="2">
        <v>16</v>
      </c>
      <c r="C21" s="24" t="s">
        <v>241</v>
      </c>
      <c r="D21" s="93">
        <v>486</v>
      </c>
      <c r="E21" s="27">
        <v>518</v>
      </c>
      <c r="F21" s="95">
        <f t="shared" si="0"/>
        <v>106.58436213991769</v>
      </c>
      <c r="G21" s="27">
        <v>295</v>
      </c>
      <c r="H21" s="68">
        <v>376</v>
      </c>
      <c r="I21" s="95">
        <f t="shared" si="1"/>
        <v>127.45762711864406</v>
      </c>
      <c r="J21" s="68">
        <v>30</v>
      </c>
      <c r="K21" s="68">
        <v>51</v>
      </c>
      <c r="L21" s="95">
        <f t="shared" si="2"/>
        <v>170</v>
      </c>
      <c r="M21" s="45">
        <f>+Умумий!R21</f>
        <v>18</v>
      </c>
    </row>
    <row r="22" spans="1:13" s="47" customFormat="1" ht="39" x14ac:dyDescent="0.25">
      <c r="A22" s="46">
        <v>1</v>
      </c>
      <c r="B22" s="97">
        <v>1</v>
      </c>
      <c r="C22" s="98" t="s">
        <v>29</v>
      </c>
      <c r="D22" s="99">
        <f>SUM(D6:D21)</f>
        <v>5612</v>
      </c>
      <c r="E22" s="99">
        <f>SUM(E6:E21)</f>
        <v>4773</v>
      </c>
      <c r="F22" s="100">
        <f>+E22/D22*100</f>
        <v>85.04989308624377</v>
      </c>
      <c r="G22" s="99">
        <f>SUM(G6:G21)</f>
        <v>3755</v>
      </c>
      <c r="H22" s="99">
        <f>SUM(H6:H21)</f>
        <v>2692</v>
      </c>
      <c r="I22" s="100">
        <f>+H22/G22*100</f>
        <v>71.691078561917436</v>
      </c>
      <c r="J22" s="99">
        <f>SUM(J6:J21)</f>
        <v>441</v>
      </c>
      <c r="K22" s="99">
        <f>SUM(K6:K21)</f>
        <v>864</v>
      </c>
      <c r="L22" s="100">
        <f>+K22/J22*100</f>
        <v>195.91836734693877</v>
      </c>
      <c r="M22" s="43">
        <f>SUM(M6:M21)</f>
        <v>153</v>
      </c>
    </row>
    <row r="23" spans="1:13" s="41" customFormat="1" x14ac:dyDescent="0.25">
      <c r="A23" s="47"/>
      <c r="B23" s="27">
        <v>1</v>
      </c>
      <c r="C23" s="24" t="s">
        <v>30</v>
      </c>
      <c r="D23" s="96">
        <v>1179.6399999999999</v>
      </c>
      <c r="E23" s="27">
        <v>265</v>
      </c>
      <c r="F23" s="95">
        <f t="shared" si="0"/>
        <v>22.464480689023773</v>
      </c>
      <c r="G23" s="1">
        <v>640.41999999999996</v>
      </c>
      <c r="H23" s="68">
        <v>143</v>
      </c>
      <c r="I23" s="95">
        <f t="shared" si="1"/>
        <v>22.329096530401927</v>
      </c>
      <c r="J23" s="68">
        <v>95.26</v>
      </c>
      <c r="K23" s="68">
        <v>63</v>
      </c>
      <c r="L23" s="95">
        <f t="shared" si="2"/>
        <v>66.13478899853034</v>
      </c>
      <c r="M23" s="45">
        <f>+Умумий!R23</f>
        <v>12</v>
      </c>
    </row>
    <row r="24" spans="1:13" s="41" customFormat="1" x14ac:dyDescent="0.25">
      <c r="A24" s="47"/>
      <c r="B24" s="27">
        <v>2</v>
      </c>
      <c r="C24" s="24" t="s">
        <v>31</v>
      </c>
      <c r="D24" s="96">
        <v>252.56</v>
      </c>
      <c r="E24" s="27">
        <v>267</v>
      </c>
      <c r="F24" s="95">
        <f t="shared" si="0"/>
        <v>105.71745327842889</v>
      </c>
      <c r="G24" s="1">
        <v>414.70000000000005</v>
      </c>
      <c r="H24" s="68">
        <v>118</v>
      </c>
      <c r="I24" s="95">
        <f t="shared" si="1"/>
        <v>28.454304316373282</v>
      </c>
      <c r="J24" s="68">
        <v>14.96</v>
      </c>
      <c r="K24" s="68">
        <v>39</v>
      </c>
      <c r="L24" s="95">
        <f t="shared" si="2"/>
        <v>260.69518716577539</v>
      </c>
      <c r="M24" s="45">
        <f>+Умумий!R24</f>
        <v>0</v>
      </c>
    </row>
    <row r="25" spans="1:13" s="41" customFormat="1" x14ac:dyDescent="0.25">
      <c r="A25" s="47"/>
      <c r="B25" s="27">
        <v>3</v>
      </c>
      <c r="C25" s="24" t="s">
        <v>46</v>
      </c>
      <c r="D25" s="96">
        <v>550.88</v>
      </c>
      <c r="E25" s="27">
        <v>492</v>
      </c>
      <c r="F25" s="95">
        <f t="shared" si="0"/>
        <v>89.311646819634035</v>
      </c>
      <c r="G25" s="1">
        <v>737</v>
      </c>
      <c r="H25" s="68">
        <v>225</v>
      </c>
      <c r="I25" s="95">
        <f t="shared" si="1"/>
        <v>30.529172320217096</v>
      </c>
      <c r="J25" s="68">
        <v>21.34</v>
      </c>
      <c r="K25" s="68">
        <v>59</v>
      </c>
      <c r="L25" s="95">
        <f t="shared" si="2"/>
        <v>276.47610121836925</v>
      </c>
      <c r="M25" s="45">
        <f>+Умумий!R25</f>
        <v>1</v>
      </c>
    </row>
    <row r="26" spans="1:13" s="41" customFormat="1" x14ac:dyDescent="0.25">
      <c r="A26" s="47"/>
      <c r="B26" s="27">
        <v>4</v>
      </c>
      <c r="C26" s="24" t="s">
        <v>242</v>
      </c>
      <c r="D26" s="96">
        <v>555.83000000000004</v>
      </c>
      <c r="E26" s="27">
        <v>240</v>
      </c>
      <c r="F26" s="95">
        <f t="shared" si="0"/>
        <v>43.178669737149846</v>
      </c>
      <c r="G26" s="1">
        <v>626.56000000000006</v>
      </c>
      <c r="H26" s="68">
        <v>420</v>
      </c>
      <c r="I26" s="95">
        <f t="shared" si="1"/>
        <v>67.032686414708877</v>
      </c>
      <c r="J26" s="68">
        <v>73.260000000000005</v>
      </c>
      <c r="K26" s="68">
        <v>17</v>
      </c>
      <c r="L26" s="95">
        <f t="shared" si="2"/>
        <v>23.205023205023203</v>
      </c>
      <c r="M26" s="45">
        <f>+Умумий!R26</f>
        <v>14</v>
      </c>
    </row>
    <row r="27" spans="1:13" s="41" customFormat="1" x14ac:dyDescent="0.25">
      <c r="A27" s="47"/>
      <c r="B27" s="27">
        <v>5</v>
      </c>
      <c r="C27" s="24" t="s">
        <v>243</v>
      </c>
      <c r="D27" s="96">
        <v>411.18</v>
      </c>
      <c r="E27" s="27">
        <v>651</v>
      </c>
      <c r="F27" s="95">
        <f t="shared" si="0"/>
        <v>158.32482124616956</v>
      </c>
      <c r="G27" s="1">
        <v>1041.92</v>
      </c>
      <c r="H27" s="68">
        <v>445</v>
      </c>
      <c r="I27" s="95">
        <f t="shared" si="1"/>
        <v>42.709613022113018</v>
      </c>
      <c r="J27" s="68">
        <v>51.260000000000005</v>
      </c>
      <c r="K27" s="68">
        <v>99</v>
      </c>
      <c r="L27" s="95">
        <f t="shared" si="2"/>
        <v>193.13304721030039</v>
      </c>
      <c r="M27" s="45">
        <f>+Умумий!R27</f>
        <v>10</v>
      </c>
    </row>
    <row r="28" spans="1:13" s="41" customFormat="1" x14ac:dyDescent="0.25">
      <c r="A28" s="47"/>
      <c r="B28" s="27">
        <v>6</v>
      </c>
      <c r="C28" s="24" t="s">
        <v>244</v>
      </c>
      <c r="D28" s="96">
        <v>237.16</v>
      </c>
      <c r="E28" s="27">
        <v>244</v>
      </c>
      <c r="F28" s="95">
        <f t="shared" si="0"/>
        <v>102.88412885815484</v>
      </c>
      <c r="G28" s="1">
        <v>212.95999999999998</v>
      </c>
      <c r="H28" s="68">
        <v>149</v>
      </c>
      <c r="I28" s="95">
        <f t="shared" si="1"/>
        <v>69.966190833959445</v>
      </c>
      <c r="J28" s="68">
        <v>35.86</v>
      </c>
      <c r="K28" s="68">
        <v>23</v>
      </c>
      <c r="L28" s="95">
        <f t="shared" si="2"/>
        <v>64.138315672057999</v>
      </c>
      <c r="M28" s="45">
        <f>+Умумий!R28</f>
        <v>14</v>
      </c>
    </row>
    <row r="29" spans="1:13" s="41" customFormat="1" x14ac:dyDescent="0.25">
      <c r="A29" s="47"/>
      <c r="B29" s="27">
        <v>7</v>
      </c>
      <c r="C29" s="24" t="s">
        <v>245</v>
      </c>
      <c r="D29" s="96">
        <v>278.95999999999998</v>
      </c>
      <c r="E29" s="27">
        <v>564</v>
      </c>
      <c r="F29" s="95">
        <f t="shared" si="0"/>
        <v>202.17952394608548</v>
      </c>
      <c r="G29" s="1">
        <v>220.22</v>
      </c>
      <c r="H29" s="68">
        <v>267</v>
      </c>
      <c r="I29" s="95">
        <f t="shared" si="1"/>
        <v>121.24239396966669</v>
      </c>
      <c r="J29" s="68">
        <v>36.299999999999997</v>
      </c>
      <c r="K29" s="68">
        <v>72</v>
      </c>
      <c r="L29" s="95">
        <f t="shared" si="2"/>
        <v>198.34710743801654</v>
      </c>
      <c r="M29" s="45">
        <f>+Умумий!R29</f>
        <v>2</v>
      </c>
    </row>
    <row r="30" spans="1:13" s="41" customFormat="1" x14ac:dyDescent="0.25">
      <c r="A30" s="47"/>
      <c r="B30" s="27">
        <v>8</v>
      </c>
      <c r="C30" s="24" t="s">
        <v>246</v>
      </c>
      <c r="D30" s="96">
        <v>445.94</v>
      </c>
      <c r="E30" s="27">
        <v>746</v>
      </c>
      <c r="F30" s="95">
        <f t="shared" si="0"/>
        <v>167.28707897923488</v>
      </c>
      <c r="G30" s="1">
        <v>852.5</v>
      </c>
      <c r="H30" s="68">
        <v>180</v>
      </c>
      <c r="I30" s="95">
        <f t="shared" si="1"/>
        <v>21.114369501466275</v>
      </c>
      <c r="J30" s="68">
        <v>104.06</v>
      </c>
      <c r="K30" s="68">
        <v>85</v>
      </c>
      <c r="L30" s="95">
        <f t="shared" si="2"/>
        <v>81.683644051508736</v>
      </c>
      <c r="M30" s="45">
        <f>+Умумий!R30</f>
        <v>0</v>
      </c>
    </row>
    <row r="31" spans="1:13" s="41" customFormat="1" x14ac:dyDescent="0.25">
      <c r="A31" s="47"/>
      <c r="B31" s="27">
        <v>9</v>
      </c>
      <c r="C31" s="24" t="s">
        <v>247</v>
      </c>
      <c r="D31" s="96">
        <v>515.9</v>
      </c>
      <c r="E31" s="27">
        <v>769</v>
      </c>
      <c r="F31" s="95">
        <f t="shared" si="0"/>
        <v>149.05989532855207</v>
      </c>
      <c r="G31" s="1">
        <v>451.88</v>
      </c>
      <c r="H31" s="68">
        <v>183</v>
      </c>
      <c r="I31" s="95">
        <f t="shared" si="1"/>
        <v>40.497477206337969</v>
      </c>
      <c r="J31" s="68">
        <v>60.5</v>
      </c>
      <c r="K31" s="68">
        <v>65</v>
      </c>
      <c r="L31" s="95">
        <f t="shared" si="2"/>
        <v>107.43801652892562</v>
      </c>
      <c r="M31" s="45">
        <f>+Умумий!R31</f>
        <v>6</v>
      </c>
    </row>
    <row r="32" spans="1:13" s="41" customFormat="1" x14ac:dyDescent="0.25">
      <c r="A32" s="47"/>
      <c r="B32" s="27">
        <v>10</v>
      </c>
      <c r="C32" s="24" t="s">
        <v>248</v>
      </c>
      <c r="D32" s="96">
        <v>223.3</v>
      </c>
      <c r="E32" s="27">
        <v>183</v>
      </c>
      <c r="F32" s="95">
        <f t="shared" si="0"/>
        <v>81.952530228392291</v>
      </c>
      <c r="G32" s="1">
        <v>990</v>
      </c>
      <c r="H32" s="68">
        <v>372</v>
      </c>
      <c r="I32" s="95">
        <f t="shared" si="1"/>
        <v>37.575757575757571</v>
      </c>
      <c r="J32" s="68">
        <v>51.260000000000005</v>
      </c>
      <c r="K32" s="68">
        <v>38</v>
      </c>
      <c r="L32" s="95">
        <f t="shared" si="2"/>
        <v>74.131876706984002</v>
      </c>
      <c r="M32" s="45">
        <f>+Умумий!R32</f>
        <v>19</v>
      </c>
    </row>
    <row r="33" spans="1:13" s="41" customFormat="1" x14ac:dyDescent="0.25">
      <c r="A33" s="47"/>
      <c r="B33" s="27">
        <v>11</v>
      </c>
      <c r="C33" s="24" t="s">
        <v>249</v>
      </c>
      <c r="D33" s="96">
        <v>394.9</v>
      </c>
      <c r="E33" s="27">
        <v>959</v>
      </c>
      <c r="F33" s="95">
        <f t="shared" si="0"/>
        <v>242.84629020005065</v>
      </c>
      <c r="G33" s="1">
        <v>843.04</v>
      </c>
      <c r="H33" s="68">
        <v>115</v>
      </c>
      <c r="I33" s="95">
        <f t="shared" si="1"/>
        <v>13.641108369709624</v>
      </c>
      <c r="J33" s="68">
        <v>41.14</v>
      </c>
      <c r="K33" s="68">
        <v>93</v>
      </c>
      <c r="L33" s="95">
        <f t="shared" si="2"/>
        <v>226.05736509479826</v>
      </c>
      <c r="M33" s="45">
        <f>+Умумий!R33</f>
        <v>2</v>
      </c>
    </row>
    <row r="34" spans="1:13" s="41" customFormat="1" x14ac:dyDescent="0.25">
      <c r="A34" s="47"/>
      <c r="B34" s="27">
        <v>12</v>
      </c>
      <c r="C34" s="24" t="s">
        <v>250</v>
      </c>
      <c r="D34" s="96">
        <v>441.54</v>
      </c>
      <c r="E34" s="27">
        <v>303</v>
      </c>
      <c r="F34" s="95">
        <f t="shared" si="0"/>
        <v>68.62345427367849</v>
      </c>
      <c r="G34" s="1">
        <v>524.04</v>
      </c>
      <c r="H34" s="68">
        <v>294</v>
      </c>
      <c r="I34" s="95">
        <f t="shared" si="1"/>
        <v>56.102587588733691</v>
      </c>
      <c r="J34" s="68">
        <v>71.94</v>
      </c>
      <c r="K34" s="68">
        <v>66</v>
      </c>
      <c r="L34" s="95">
        <f t="shared" si="2"/>
        <v>91.743119266055047</v>
      </c>
      <c r="M34" s="45">
        <f>+Умумий!R34</f>
        <v>4</v>
      </c>
    </row>
    <row r="35" spans="1:13" s="41" customFormat="1" x14ac:dyDescent="0.25">
      <c r="A35" s="47"/>
      <c r="B35" s="27">
        <v>13</v>
      </c>
      <c r="C35" s="24" t="s">
        <v>251</v>
      </c>
      <c r="D35" s="96">
        <v>412.22500000000002</v>
      </c>
      <c r="E35" s="27">
        <v>559</v>
      </c>
      <c r="F35" s="95">
        <f t="shared" si="0"/>
        <v>135.6055552186306</v>
      </c>
      <c r="G35" s="1">
        <v>731.28000000000009</v>
      </c>
      <c r="H35" s="68">
        <v>622</v>
      </c>
      <c r="I35" s="95">
        <f t="shared" si="1"/>
        <v>85.056339568974934</v>
      </c>
      <c r="J35" s="68">
        <v>79.86</v>
      </c>
      <c r="K35" s="68">
        <v>63</v>
      </c>
      <c r="L35" s="95">
        <f t="shared" si="2"/>
        <v>78.888054094665662</v>
      </c>
      <c r="M35" s="45">
        <f>+Умумий!R35</f>
        <v>24</v>
      </c>
    </row>
    <row r="36" spans="1:13" s="41" customFormat="1" x14ac:dyDescent="0.25">
      <c r="A36" s="47"/>
      <c r="B36" s="27">
        <v>14</v>
      </c>
      <c r="C36" s="24" t="s">
        <v>252</v>
      </c>
      <c r="D36" s="96">
        <v>493.68</v>
      </c>
      <c r="E36" s="27">
        <v>721</v>
      </c>
      <c r="F36" s="95">
        <f t="shared" si="0"/>
        <v>146.04602171447092</v>
      </c>
      <c r="G36" s="1">
        <v>1037.08</v>
      </c>
      <c r="H36" s="68">
        <v>323</v>
      </c>
      <c r="I36" s="95">
        <f t="shared" si="1"/>
        <v>31.145138272842988</v>
      </c>
      <c r="J36" s="68">
        <v>84.7</v>
      </c>
      <c r="K36" s="68">
        <v>91</v>
      </c>
      <c r="L36" s="95">
        <f t="shared" si="2"/>
        <v>107.43801652892562</v>
      </c>
      <c r="M36" s="45">
        <f>+Умумий!R36</f>
        <v>6</v>
      </c>
    </row>
    <row r="37" spans="1:13" s="41" customFormat="1" x14ac:dyDescent="0.25">
      <c r="A37" s="47"/>
      <c r="B37" s="27">
        <v>15</v>
      </c>
      <c r="C37" s="24" t="s">
        <v>253</v>
      </c>
      <c r="D37" s="96">
        <v>423.5</v>
      </c>
      <c r="E37" s="27">
        <v>389</v>
      </c>
      <c r="F37" s="95">
        <f t="shared" si="0"/>
        <v>91.853600944510035</v>
      </c>
      <c r="G37" s="1">
        <v>487.29999999999995</v>
      </c>
      <c r="H37" s="68">
        <v>386</v>
      </c>
      <c r="I37" s="95">
        <f t="shared" si="1"/>
        <v>79.211984403858011</v>
      </c>
      <c r="J37" s="68">
        <v>34.980000000000004</v>
      </c>
      <c r="K37" s="68">
        <v>80</v>
      </c>
      <c r="L37" s="95">
        <f t="shared" si="2"/>
        <v>228.70211549456832</v>
      </c>
      <c r="M37" s="45">
        <f>+Умумий!R37</f>
        <v>1</v>
      </c>
    </row>
    <row r="38" spans="1:13" s="41" customFormat="1" x14ac:dyDescent="0.25">
      <c r="A38" s="47"/>
      <c r="B38" s="27">
        <v>16</v>
      </c>
      <c r="C38" s="86" t="s">
        <v>254</v>
      </c>
      <c r="D38" s="1">
        <v>386.98</v>
      </c>
      <c r="E38" s="27">
        <v>414</v>
      </c>
      <c r="F38" s="95">
        <f t="shared" si="0"/>
        <v>106.98227298568401</v>
      </c>
      <c r="G38" s="1">
        <v>348.26</v>
      </c>
      <c r="H38" s="68">
        <v>389</v>
      </c>
      <c r="I38" s="95">
        <f t="shared" si="1"/>
        <v>111.69815654970425</v>
      </c>
      <c r="J38" s="68">
        <v>95.699999999999989</v>
      </c>
      <c r="K38" s="68">
        <v>58</v>
      </c>
      <c r="L38" s="95">
        <f t="shared" si="2"/>
        <v>60.606060606060609</v>
      </c>
      <c r="M38" s="45">
        <f>+Умумий!R38</f>
        <v>1</v>
      </c>
    </row>
    <row r="39" spans="1:13" s="48" customFormat="1" ht="23.25" customHeight="1" x14ac:dyDescent="0.25">
      <c r="A39" s="46">
        <v>1</v>
      </c>
      <c r="B39" s="101">
        <v>2</v>
      </c>
      <c r="C39" s="98" t="s">
        <v>408</v>
      </c>
      <c r="D39" s="102">
        <f>SUM(D23:D38)</f>
        <v>7204.1749999999993</v>
      </c>
      <c r="E39" s="102">
        <f>SUM(E23:E38)</f>
        <v>7766</v>
      </c>
      <c r="F39" s="100">
        <f t="shared" si="0"/>
        <v>107.79860289346111</v>
      </c>
      <c r="G39" s="102">
        <f>SUM(G23:G38)</f>
        <v>10159.16</v>
      </c>
      <c r="H39" s="102">
        <f>SUM(H23:H38)</f>
        <v>4631</v>
      </c>
      <c r="I39" s="100">
        <f t="shared" si="1"/>
        <v>45.584477456797615</v>
      </c>
      <c r="J39" s="102">
        <f>SUM(J23:J38)</f>
        <v>952.38000000000011</v>
      </c>
      <c r="K39" s="102">
        <f>SUM(K23:K38)</f>
        <v>1011</v>
      </c>
      <c r="L39" s="100">
        <f t="shared" si="2"/>
        <v>106.15510615510615</v>
      </c>
      <c r="M39" s="45">
        <f>SUM(M23:M38)</f>
        <v>116</v>
      </c>
    </row>
    <row r="40" spans="1:13" s="41" customFormat="1" x14ac:dyDescent="0.25">
      <c r="B40" s="27">
        <v>1</v>
      </c>
      <c r="C40" s="24" t="s">
        <v>47</v>
      </c>
      <c r="D40" s="93">
        <v>449</v>
      </c>
      <c r="E40" s="27">
        <v>547</v>
      </c>
      <c r="F40" s="95">
        <f t="shared" si="0"/>
        <v>121.82628062360801</v>
      </c>
      <c r="G40" s="27">
        <v>364</v>
      </c>
      <c r="H40" s="68">
        <v>141</v>
      </c>
      <c r="I40" s="95">
        <f t="shared" si="1"/>
        <v>38.736263736263737</v>
      </c>
      <c r="J40" s="68">
        <v>81</v>
      </c>
      <c r="K40" s="68">
        <v>44</v>
      </c>
      <c r="L40" s="95">
        <f t="shared" si="2"/>
        <v>54.320987654320987</v>
      </c>
      <c r="M40" s="45">
        <f>+Умумий!R40</f>
        <v>2</v>
      </c>
    </row>
    <row r="41" spans="1:13" s="41" customFormat="1" x14ac:dyDescent="0.25">
      <c r="B41" s="27">
        <v>2</v>
      </c>
      <c r="C41" s="24" t="s">
        <v>48</v>
      </c>
      <c r="D41" s="93">
        <v>94</v>
      </c>
      <c r="E41" s="27">
        <v>202</v>
      </c>
      <c r="F41" s="95">
        <f t="shared" si="0"/>
        <v>214.89361702127661</v>
      </c>
      <c r="G41" s="27">
        <v>76</v>
      </c>
      <c r="H41" s="68">
        <v>77</v>
      </c>
      <c r="I41" s="95">
        <f t="shared" si="1"/>
        <v>101.31578947368421</v>
      </c>
      <c r="J41" s="68">
        <v>17</v>
      </c>
      <c r="K41" s="68">
        <v>38</v>
      </c>
      <c r="L41" s="95">
        <f t="shared" si="2"/>
        <v>223.52941176470588</v>
      </c>
      <c r="M41" s="45">
        <f>+Умумий!R41</f>
        <v>0</v>
      </c>
    </row>
    <row r="42" spans="1:13" s="41" customFormat="1" x14ac:dyDescent="0.25">
      <c r="B42" s="27">
        <v>3</v>
      </c>
      <c r="C42" s="24" t="s">
        <v>49</v>
      </c>
      <c r="D42" s="93">
        <v>253</v>
      </c>
      <c r="E42" s="27">
        <v>253</v>
      </c>
      <c r="F42" s="95">
        <f t="shared" si="0"/>
        <v>100</v>
      </c>
      <c r="G42" s="27">
        <v>205</v>
      </c>
      <c r="H42" s="68">
        <v>343</v>
      </c>
      <c r="I42" s="95">
        <f t="shared" si="1"/>
        <v>167.3170731707317</v>
      </c>
      <c r="J42" s="68">
        <v>46</v>
      </c>
      <c r="K42" s="68">
        <v>49</v>
      </c>
      <c r="L42" s="95">
        <f t="shared" si="2"/>
        <v>106.5217391304348</v>
      </c>
      <c r="M42" s="45">
        <f>+Умумий!R42</f>
        <v>68</v>
      </c>
    </row>
    <row r="43" spans="1:13" s="41" customFormat="1" x14ac:dyDescent="0.25">
      <c r="B43" s="27">
        <v>4</v>
      </c>
      <c r="C43" s="24" t="s">
        <v>50</v>
      </c>
      <c r="D43" s="93">
        <v>213</v>
      </c>
      <c r="E43" s="27">
        <v>269</v>
      </c>
      <c r="F43" s="95">
        <f t="shared" si="0"/>
        <v>126.29107981220658</v>
      </c>
      <c r="G43" s="27">
        <v>172</v>
      </c>
      <c r="H43" s="68">
        <v>175</v>
      </c>
      <c r="I43" s="95">
        <f t="shared" si="1"/>
        <v>101.74418604651163</v>
      </c>
      <c r="J43" s="68">
        <v>38</v>
      </c>
      <c r="K43" s="68">
        <v>48</v>
      </c>
      <c r="L43" s="95">
        <f t="shared" si="2"/>
        <v>126.31578947368421</v>
      </c>
      <c r="M43" s="45">
        <f>+Умумий!R43</f>
        <v>16</v>
      </c>
    </row>
    <row r="44" spans="1:13" s="41" customFormat="1" x14ac:dyDescent="0.25">
      <c r="B44" s="27">
        <v>5</v>
      </c>
      <c r="C44" s="24" t="s">
        <v>51</v>
      </c>
      <c r="D44" s="93">
        <v>259</v>
      </c>
      <c r="E44" s="27">
        <v>250</v>
      </c>
      <c r="F44" s="95">
        <f t="shared" si="0"/>
        <v>96.525096525096515</v>
      </c>
      <c r="G44" s="27">
        <v>210</v>
      </c>
      <c r="H44" s="68">
        <v>192</v>
      </c>
      <c r="I44" s="95">
        <f t="shared" si="1"/>
        <v>91.428571428571431</v>
      </c>
      <c r="J44" s="68">
        <v>47</v>
      </c>
      <c r="K44" s="68">
        <v>66</v>
      </c>
      <c r="L44" s="95">
        <f t="shared" si="2"/>
        <v>140.42553191489361</v>
      </c>
      <c r="M44" s="45">
        <f>+Умумий!R44</f>
        <v>1</v>
      </c>
    </row>
    <row r="45" spans="1:13" s="41" customFormat="1" x14ac:dyDescent="0.25">
      <c r="B45" s="27">
        <v>6</v>
      </c>
      <c r="C45" s="24" t="s">
        <v>52</v>
      </c>
      <c r="D45" s="93">
        <v>113</v>
      </c>
      <c r="E45" s="27">
        <v>253</v>
      </c>
      <c r="F45" s="95">
        <f t="shared" si="0"/>
        <v>223.89380530973452</v>
      </c>
      <c r="G45" s="27">
        <v>92</v>
      </c>
      <c r="H45" s="68">
        <v>106</v>
      </c>
      <c r="I45" s="95">
        <f t="shared" si="1"/>
        <v>115.21739130434783</v>
      </c>
      <c r="J45" s="68">
        <v>20</v>
      </c>
      <c r="K45" s="68">
        <v>26</v>
      </c>
      <c r="L45" s="95">
        <f t="shared" si="2"/>
        <v>130</v>
      </c>
      <c r="M45" s="45">
        <f>+Умумий!R45</f>
        <v>0</v>
      </c>
    </row>
    <row r="46" spans="1:13" s="41" customFormat="1" x14ac:dyDescent="0.25">
      <c r="B46" s="27">
        <v>7</v>
      </c>
      <c r="C46" s="24" t="s">
        <v>53</v>
      </c>
      <c r="D46" s="93">
        <v>150</v>
      </c>
      <c r="E46" s="27">
        <v>220</v>
      </c>
      <c r="F46" s="95">
        <f t="shared" si="0"/>
        <v>146.66666666666666</v>
      </c>
      <c r="G46" s="27">
        <v>122</v>
      </c>
      <c r="H46" s="68">
        <v>139</v>
      </c>
      <c r="I46" s="95">
        <f t="shared" si="1"/>
        <v>113.9344262295082</v>
      </c>
      <c r="J46" s="68">
        <v>27</v>
      </c>
      <c r="K46" s="68">
        <v>21</v>
      </c>
      <c r="L46" s="95">
        <f t="shared" si="2"/>
        <v>77.777777777777786</v>
      </c>
      <c r="M46" s="45">
        <f>+Умумий!R46</f>
        <v>6</v>
      </c>
    </row>
    <row r="47" spans="1:13" s="41" customFormat="1" x14ac:dyDescent="0.25">
      <c r="B47" s="27">
        <v>8</v>
      </c>
      <c r="C47" s="24" t="s">
        <v>54</v>
      </c>
      <c r="D47" s="93">
        <v>184</v>
      </c>
      <c r="E47" s="27">
        <v>208</v>
      </c>
      <c r="F47" s="95">
        <f t="shared" si="0"/>
        <v>113.04347826086956</v>
      </c>
      <c r="G47" s="27">
        <v>150</v>
      </c>
      <c r="H47" s="68">
        <v>150</v>
      </c>
      <c r="I47" s="95">
        <f t="shared" si="1"/>
        <v>100</v>
      </c>
      <c r="J47" s="68">
        <v>33</v>
      </c>
      <c r="K47" s="68">
        <v>38</v>
      </c>
      <c r="L47" s="95">
        <f t="shared" si="2"/>
        <v>115.15151515151516</v>
      </c>
      <c r="M47" s="45">
        <f>+Умумий!R47</f>
        <v>22</v>
      </c>
    </row>
    <row r="48" spans="1:13" s="41" customFormat="1" x14ac:dyDescent="0.25">
      <c r="B48" s="27">
        <v>9</v>
      </c>
      <c r="C48" s="24" t="s">
        <v>55</v>
      </c>
      <c r="D48" s="93">
        <v>209</v>
      </c>
      <c r="E48" s="27">
        <v>311</v>
      </c>
      <c r="F48" s="95">
        <f t="shared" si="0"/>
        <v>148.8038277511962</v>
      </c>
      <c r="G48" s="27">
        <v>170</v>
      </c>
      <c r="H48" s="68">
        <v>220</v>
      </c>
      <c r="I48" s="95">
        <f t="shared" si="1"/>
        <v>129.41176470588235</v>
      </c>
      <c r="J48" s="68">
        <v>38</v>
      </c>
      <c r="K48" s="68">
        <v>75</v>
      </c>
      <c r="L48" s="95">
        <f t="shared" si="2"/>
        <v>197.36842105263156</v>
      </c>
      <c r="M48" s="45">
        <f>+Умумий!R48</f>
        <v>9</v>
      </c>
    </row>
    <row r="49" spans="1:13" s="41" customFormat="1" x14ac:dyDescent="0.25">
      <c r="B49" s="27">
        <v>10</v>
      </c>
      <c r="C49" s="24" t="s">
        <v>56</v>
      </c>
      <c r="D49" s="93">
        <v>275</v>
      </c>
      <c r="E49" s="27">
        <v>302</v>
      </c>
      <c r="F49" s="95">
        <f t="shared" si="0"/>
        <v>109.81818181818181</v>
      </c>
      <c r="G49" s="27">
        <v>223</v>
      </c>
      <c r="H49" s="68">
        <v>255</v>
      </c>
      <c r="I49" s="95">
        <f t="shared" si="1"/>
        <v>114.34977578475336</v>
      </c>
      <c r="J49" s="68">
        <v>50</v>
      </c>
      <c r="K49" s="68">
        <v>74</v>
      </c>
      <c r="L49" s="95">
        <f t="shared" si="2"/>
        <v>148</v>
      </c>
      <c r="M49" s="45">
        <f>+Умумий!R49</f>
        <v>2</v>
      </c>
    </row>
    <row r="50" spans="1:13" s="41" customFormat="1" x14ac:dyDescent="0.25">
      <c r="B50" s="27">
        <v>11</v>
      </c>
      <c r="C50" s="24" t="s">
        <v>57</v>
      </c>
      <c r="D50" s="93">
        <v>251</v>
      </c>
      <c r="E50" s="27">
        <v>253</v>
      </c>
      <c r="F50" s="95">
        <f t="shared" si="0"/>
        <v>100.79681274900398</v>
      </c>
      <c r="G50" s="27">
        <v>203</v>
      </c>
      <c r="H50" s="68">
        <v>375</v>
      </c>
      <c r="I50" s="95">
        <f t="shared" si="1"/>
        <v>184.72906403940888</v>
      </c>
      <c r="J50" s="68">
        <v>45</v>
      </c>
      <c r="K50" s="68">
        <v>47</v>
      </c>
      <c r="L50" s="95">
        <f t="shared" si="2"/>
        <v>104.44444444444446</v>
      </c>
      <c r="M50" s="45">
        <f>+Умумий!R50</f>
        <v>0</v>
      </c>
    </row>
    <row r="51" spans="1:13" s="41" customFormat="1" x14ac:dyDescent="0.25">
      <c r="B51" s="27">
        <v>12</v>
      </c>
      <c r="C51" s="24" t="s">
        <v>58</v>
      </c>
      <c r="D51" s="93">
        <v>72</v>
      </c>
      <c r="E51" s="27">
        <v>348</v>
      </c>
      <c r="F51" s="95">
        <f t="shared" si="0"/>
        <v>483.33333333333331</v>
      </c>
      <c r="G51" s="27">
        <v>58</v>
      </c>
      <c r="H51" s="68">
        <v>122</v>
      </c>
      <c r="I51" s="95">
        <f t="shared" si="1"/>
        <v>210.34482758620689</v>
      </c>
      <c r="J51" s="68">
        <v>13</v>
      </c>
      <c r="K51" s="68">
        <v>26</v>
      </c>
      <c r="L51" s="95">
        <f t="shared" si="2"/>
        <v>200</v>
      </c>
      <c r="M51" s="45">
        <f>+Умумий!R51</f>
        <v>0</v>
      </c>
    </row>
    <row r="52" spans="1:13" s="41" customFormat="1" x14ac:dyDescent="0.25">
      <c r="B52" s="27">
        <v>13</v>
      </c>
      <c r="C52" s="24" t="s">
        <v>59</v>
      </c>
      <c r="D52" s="93">
        <v>465</v>
      </c>
      <c r="E52" s="27">
        <v>682</v>
      </c>
      <c r="F52" s="95">
        <f t="shared" si="0"/>
        <v>146.66666666666666</v>
      </c>
      <c r="G52" s="27">
        <v>377</v>
      </c>
      <c r="H52" s="68">
        <v>255</v>
      </c>
      <c r="I52" s="95">
        <f t="shared" si="1"/>
        <v>67.639257294429711</v>
      </c>
      <c r="J52" s="68">
        <v>84</v>
      </c>
      <c r="K52" s="68">
        <v>54</v>
      </c>
      <c r="L52" s="95">
        <f t="shared" si="2"/>
        <v>64.285714285714292</v>
      </c>
      <c r="M52" s="45">
        <f>+Умумий!R52</f>
        <v>49</v>
      </c>
    </row>
    <row r="53" spans="1:13" s="47" customFormat="1" ht="23.25" customHeight="1" x14ac:dyDescent="0.25">
      <c r="A53" s="46">
        <v>1</v>
      </c>
      <c r="B53" s="97">
        <v>3</v>
      </c>
      <c r="C53" s="98" t="s">
        <v>255</v>
      </c>
      <c r="D53" s="99">
        <f>SUM(D40:D52)</f>
        <v>2987</v>
      </c>
      <c r="E53" s="99">
        <f>SUM(E40:E52)</f>
        <v>4098</v>
      </c>
      <c r="F53" s="100">
        <f t="shared" si="0"/>
        <v>137.19450954134581</v>
      </c>
      <c r="G53" s="99">
        <f>SUM(G40:G52)</f>
        <v>2422</v>
      </c>
      <c r="H53" s="99">
        <f>SUM(H40:H52)</f>
        <v>2550</v>
      </c>
      <c r="I53" s="100">
        <f t="shared" si="1"/>
        <v>105.28488852188273</v>
      </c>
      <c r="J53" s="99">
        <f>SUM(J40:J52)</f>
        <v>539</v>
      </c>
      <c r="K53" s="99">
        <f>SUM(K40:K52)</f>
        <v>606</v>
      </c>
      <c r="L53" s="100">
        <f t="shared" si="2"/>
        <v>112.43042671614101</v>
      </c>
      <c r="M53" s="43">
        <f>SUM(M40:M52)</f>
        <v>175</v>
      </c>
    </row>
    <row r="54" spans="1:13" s="49" customFormat="1" x14ac:dyDescent="0.25">
      <c r="B54" s="27">
        <v>1</v>
      </c>
      <c r="C54" s="24" t="s">
        <v>280</v>
      </c>
      <c r="D54" s="93">
        <v>110</v>
      </c>
      <c r="E54" s="27">
        <v>295</v>
      </c>
      <c r="F54" s="95">
        <f t="shared" si="0"/>
        <v>268.18181818181819</v>
      </c>
      <c r="G54" s="27">
        <v>226</v>
      </c>
      <c r="H54" s="68">
        <v>548</v>
      </c>
      <c r="I54" s="95">
        <f t="shared" si="1"/>
        <v>242.47787610619471</v>
      </c>
      <c r="J54" s="68">
        <v>25</v>
      </c>
      <c r="K54" s="68">
        <v>59</v>
      </c>
      <c r="L54" s="95">
        <f t="shared" si="2"/>
        <v>236</v>
      </c>
      <c r="M54" s="45">
        <f>+Умумий!R54</f>
        <v>29</v>
      </c>
    </row>
    <row r="55" spans="1:13" s="49" customFormat="1" x14ac:dyDescent="0.25">
      <c r="B55" s="27">
        <v>2</v>
      </c>
      <c r="C55" s="24" t="s">
        <v>351</v>
      </c>
      <c r="D55" s="93">
        <v>215</v>
      </c>
      <c r="E55" s="27">
        <v>145</v>
      </c>
      <c r="F55" s="95">
        <f t="shared" si="0"/>
        <v>67.441860465116278</v>
      </c>
      <c r="G55" s="27">
        <v>275</v>
      </c>
      <c r="H55" s="68">
        <v>288</v>
      </c>
      <c r="I55" s="95">
        <f t="shared" si="1"/>
        <v>104.72727272727273</v>
      </c>
      <c r="J55" s="68">
        <v>42</v>
      </c>
      <c r="K55" s="68">
        <v>46</v>
      </c>
      <c r="L55" s="95">
        <f t="shared" si="2"/>
        <v>109.52380952380953</v>
      </c>
      <c r="M55" s="45">
        <f>+Умумий!R55</f>
        <v>58</v>
      </c>
    </row>
    <row r="56" spans="1:13" s="49" customFormat="1" x14ac:dyDescent="0.25">
      <c r="B56" s="27">
        <v>3</v>
      </c>
      <c r="C56" s="24" t="s">
        <v>281</v>
      </c>
      <c r="D56" s="93">
        <v>230</v>
      </c>
      <c r="E56" s="27">
        <v>281</v>
      </c>
      <c r="F56" s="95">
        <f t="shared" si="0"/>
        <v>122.17391304347827</v>
      </c>
      <c r="G56" s="27">
        <v>354</v>
      </c>
      <c r="H56" s="68">
        <v>627</v>
      </c>
      <c r="I56" s="95">
        <f t="shared" si="1"/>
        <v>177.11864406779659</v>
      </c>
      <c r="J56" s="68">
        <v>44</v>
      </c>
      <c r="K56" s="68">
        <v>56</v>
      </c>
      <c r="L56" s="95">
        <f t="shared" si="2"/>
        <v>127.27272727272727</v>
      </c>
      <c r="M56" s="45">
        <f>+Умумий!R56</f>
        <v>47</v>
      </c>
    </row>
    <row r="57" spans="1:13" s="49" customFormat="1" x14ac:dyDescent="0.25">
      <c r="B57" s="27">
        <v>4</v>
      </c>
      <c r="C57" s="24" t="s">
        <v>282</v>
      </c>
      <c r="D57" s="93">
        <v>140</v>
      </c>
      <c r="E57" s="27">
        <v>102</v>
      </c>
      <c r="F57" s="95">
        <f t="shared" si="0"/>
        <v>72.857142857142847</v>
      </c>
      <c r="G57" s="27">
        <v>328</v>
      </c>
      <c r="H57" s="68">
        <v>805</v>
      </c>
      <c r="I57" s="95">
        <f t="shared" si="1"/>
        <v>245.42682926829266</v>
      </c>
      <c r="J57" s="68">
        <v>35</v>
      </c>
      <c r="K57" s="68">
        <v>40</v>
      </c>
      <c r="L57" s="95">
        <f t="shared" si="2"/>
        <v>114.28571428571428</v>
      </c>
      <c r="M57" s="45">
        <f>+Умумий!R57</f>
        <v>12</v>
      </c>
    </row>
    <row r="58" spans="1:13" s="49" customFormat="1" x14ac:dyDescent="0.25">
      <c r="B58" s="27">
        <v>5</v>
      </c>
      <c r="C58" s="24" t="s">
        <v>65</v>
      </c>
      <c r="D58" s="93">
        <v>245</v>
      </c>
      <c r="E58" s="27">
        <v>322</v>
      </c>
      <c r="F58" s="95">
        <f t="shared" si="0"/>
        <v>131.42857142857142</v>
      </c>
      <c r="G58" s="27">
        <v>396</v>
      </c>
      <c r="H58" s="68">
        <v>623</v>
      </c>
      <c r="I58" s="95">
        <f t="shared" si="1"/>
        <v>157.32323232323233</v>
      </c>
      <c r="J58" s="68">
        <v>50</v>
      </c>
      <c r="K58" s="68">
        <v>95</v>
      </c>
      <c r="L58" s="95">
        <f t="shared" si="2"/>
        <v>190</v>
      </c>
      <c r="M58" s="45">
        <f>+Умумий!R58</f>
        <v>15</v>
      </c>
    </row>
    <row r="59" spans="1:13" s="49" customFormat="1" x14ac:dyDescent="0.25">
      <c r="B59" s="27">
        <v>6</v>
      </c>
      <c r="C59" s="24" t="s">
        <v>283</v>
      </c>
      <c r="D59" s="93">
        <v>135</v>
      </c>
      <c r="E59" s="27">
        <v>143</v>
      </c>
      <c r="F59" s="95">
        <f t="shared" si="0"/>
        <v>105.92592592592594</v>
      </c>
      <c r="G59" s="27">
        <v>213</v>
      </c>
      <c r="H59" s="68">
        <v>295</v>
      </c>
      <c r="I59" s="95">
        <f t="shared" si="1"/>
        <v>138.49765258215962</v>
      </c>
      <c r="J59" s="68">
        <v>26</v>
      </c>
      <c r="K59" s="68">
        <v>38</v>
      </c>
      <c r="L59" s="95">
        <f t="shared" si="2"/>
        <v>146.15384615384613</v>
      </c>
      <c r="M59" s="45">
        <f>+Умумий!R59</f>
        <v>13</v>
      </c>
    </row>
    <row r="60" spans="1:13" s="49" customFormat="1" x14ac:dyDescent="0.25">
      <c r="B60" s="27">
        <v>7</v>
      </c>
      <c r="C60" s="24" t="s">
        <v>284</v>
      </c>
      <c r="D60" s="93">
        <v>148</v>
      </c>
      <c r="E60" s="27">
        <v>155</v>
      </c>
      <c r="F60" s="95">
        <f t="shared" si="0"/>
        <v>104.72972972972974</v>
      </c>
      <c r="G60" s="27">
        <v>187</v>
      </c>
      <c r="H60" s="68">
        <v>595</v>
      </c>
      <c r="I60" s="95">
        <f t="shared" si="1"/>
        <v>318.18181818181819</v>
      </c>
      <c r="J60" s="68">
        <v>27</v>
      </c>
      <c r="K60" s="68">
        <v>65</v>
      </c>
      <c r="L60" s="95">
        <f t="shared" si="2"/>
        <v>240.74074074074073</v>
      </c>
      <c r="M60" s="45">
        <f>+Умумий!R60</f>
        <v>37</v>
      </c>
    </row>
    <row r="61" spans="1:13" s="49" customFormat="1" x14ac:dyDescent="0.25">
      <c r="B61" s="27">
        <v>8</v>
      </c>
      <c r="C61" s="24" t="s">
        <v>285</v>
      </c>
      <c r="D61" s="93">
        <v>240</v>
      </c>
      <c r="E61" s="27">
        <v>222</v>
      </c>
      <c r="F61" s="95">
        <f t="shared" si="0"/>
        <v>92.5</v>
      </c>
      <c r="G61" s="27">
        <v>367</v>
      </c>
      <c r="H61" s="68">
        <v>459</v>
      </c>
      <c r="I61" s="95">
        <f t="shared" si="1"/>
        <v>125.06811989100817</v>
      </c>
      <c r="J61" s="68">
        <v>52</v>
      </c>
      <c r="K61" s="68">
        <v>89</v>
      </c>
      <c r="L61" s="95">
        <f t="shared" si="2"/>
        <v>171.15384615384613</v>
      </c>
      <c r="M61" s="45">
        <f>+Умумий!R61</f>
        <v>5</v>
      </c>
    </row>
    <row r="62" spans="1:13" s="49" customFormat="1" x14ac:dyDescent="0.25">
      <c r="B62" s="27">
        <v>9</v>
      </c>
      <c r="C62" s="24" t="s">
        <v>256</v>
      </c>
      <c r="D62" s="93">
        <v>150</v>
      </c>
      <c r="E62" s="27">
        <v>73</v>
      </c>
      <c r="F62" s="95">
        <f t="shared" si="0"/>
        <v>48.666666666666671</v>
      </c>
      <c r="G62" s="27">
        <v>360</v>
      </c>
      <c r="H62" s="68">
        <v>505</v>
      </c>
      <c r="I62" s="95">
        <f t="shared" si="1"/>
        <v>140.27777777777777</v>
      </c>
      <c r="J62" s="68">
        <v>21</v>
      </c>
      <c r="K62" s="68">
        <v>64</v>
      </c>
      <c r="L62" s="95">
        <f t="shared" si="2"/>
        <v>304.76190476190476</v>
      </c>
      <c r="M62" s="45">
        <f>+Умумий!R62</f>
        <v>20</v>
      </c>
    </row>
    <row r="63" spans="1:13" s="49" customFormat="1" x14ac:dyDescent="0.25">
      <c r="B63" s="27">
        <v>10</v>
      </c>
      <c r="C63" s="24" t="s">
        <v>286</v>
      </c>
      <c r="D63" s="93">
        <v>170</v>
      </c>
      <c r="E63" s="27">
        <v>179</v>
      </c>
      <c r="F63" s="95">
        <f t="shared" si="0"/>
        <v>105.29411764705883</v>
      </c>
      <c r="G63" s="27">
        <v>324</v>
      </c>
      <c r="H63" s="68">
        <v>465</v>
      </c>
      <c r="I63" s="95">
        <f t="shared" si="1"/>
        <v>143.5185185185185</v>
      </c>
      <c r="J63" s="68">
        <v>21</v>
      </c>
      <c r="K63" s="68">
        <v>46</v>
      </c>
      <c r="L63" s="95">
        <f t="shared" si="2"/>
        <v>219.04761904761907</v>
      </c>
      <c r="M63" s="45">
        <f>+Умумий!R63</f>
        <v>8</v>
      </c>
    </row>
    <row r="64" spans="1:13" s="49" customFormat="1" x14ac:dyDescent="0.25">
      <c r="B64" s="27">
        <v>11</v>
      </c>
      <c r="C64" s="24" t="s">
        <v>287</v>
      </c>
      <c r="D64" s="93">
        <v>200</v>
      </c>
      <c r="E64" s="27">
        <v>127</v>
      </c>
      <c r="F64" s="95">
        <f t="shared" si="0"/>
        <v>63.5</v>
      </c>
      <c r="G64" s="27">
        <v>403</v>
      </c>
      <c r="H64" s="68">
        <v>1288</v>
      </c>
      <c r="I64" s="95">
        <f t="shared" si="1"/>
        <v>319.6029776674938</v>
      </c>
      <c r="J64" s="68">
        <v>42</v>
      </c>
      <c r="K64" s="68">
        <v>72</v>
      </c>
      <c r="L64" s="95">
        <f t="shared" si="2"/>
        <v>171.42857142857142</v>
      </c>
      <c r="M64" s="45">
        <f>+Умумий!R64</f>
        <v>19</v>
      </c>
    </row>
    <row r="65" spans="1:13" s="49" customFormat="1" x14ac:dyDescent="0.25">
      <c r="B65" s="27">
        <v>12</v>
      </c>
      <c r="C65" s="24" t="s">
        <v>288</v>
      </c>
      <c r="D65" s="93">
        <v>90</v>
      </c>
      <c r="E65" s="27">
        <v>81</v>
      </c>
      <c r="F65" s="95">
        <f t="shared" si="0"/>
        <v>90</v>
      </c>
      <c r="G65" s="27">
        <v>187</v>
      </c>
      <c r="H65" s="68">
        <v>264</v>
      </c>
      <c r="I65" s="95">
        <f t="shared" si="1"/>
        <v>141.1764705882353</v>
      </c>
      <c r="J65" s="68">
        <v>21</v>
      </c>
      <c r="K65" s="68">
        <v>62</v>
      </c>
      <c r="L65" s="95">
        <f t="shared" si="2"/>
        <v>295.23809523809524</v>
      </c>
      <c r="M65" s="45">
        <f>+Умумий!R65</f>
        <v>13</v>
      </c>
    </row>
    <row r="66" spans="1:13" s="49" customFormat="1" x14ac:dyDescent="0.25">
      <c r="B66" s="27">
        <v>13</v>
      </c>
      <c r="C66" s="24" t="s">
        <v>257</v>
      </c>
      <c r="D66" s="93">
        <v>290</v>
      </c>
      <c r="E66" s="27">
        <v>281</v>
      </c>
      <c r="F66" s="95">
        <f t="shared" si="0"/>
        <v>96.896551724137936</v>
      </c>
      <c r="G66" s="27">
        <v>396</v>
      </c>
      <c r="H66" s="68">
        <v>439</v>
      </c>
      <c r="I66" s="95">
        <f t="shared" si="1"/>
        <v>110.85858585858585</v>
      </c>
      <c r="J66" s="68">
        <v>31</v>
      </c>
      <c r="K66" s="68">
        <v>107</v>
      </c>
      <c r="L66" s="95">
        <f t="shared" si="2"/>
        <v>345.16129032258067</v>
      </c>
      <c r="M66" s="45">
        <f>+Умумий!R66</f>
        <v>27</v>
      </c>
    </row>
    <row r="67" spans="1:13" s="47" customFormat="1" ht="23.25" customHeight="1" x14ac:dyDescent="0.25">
      <c r="A67" s="46">
        <v>1</v>
      </c>
      <c r="B67" s="97">
        <v>4</v>
      </c>
      <c r="C67" s="98" t="s">
        <v>74</v>
      </c>
      <c r="D67" s="99">
        <v>2363</v>
      </c>
      <c r="E67" s="97">
        <v>2406</v>
      </c>
      <c r="F67" s="100">
        <f t="shared" si="0"/>
        <v>101.81972069403299</v>
      </c>
      <c r="G67" s="97">
        <v>4016</v>
      </c>
      <c r="H67" s="97">
        <v>7201</v>
      </c>
      <c r="I67" s="100">
        <f t="shared" si="1"/>
        <v>179.30776892430279</v>
      </c>
      <c r="J67" s="97">
        <v>437</v>
      </c>
      <c r="K67" s="97">
        <v>839</v>
      </c>
      <c r="L67" s="100">
        <f t="shared" si="2"/>
        <v>191.99084668192219</v>
      </c>
      <c r="M67" s="45">
        <f>SUM(M54:M66)</f>
        <v>303</v>
      </c>
    </row>
    <row r="68" spans="1:13" s="49" customFormat="1" x14ac:dyDescent="0.25">
      <c r="B68" s="27">
        <v>1</v>
      </c>
      <c r="C68" s="24" t="s">
        <v>75</v>
      </c>
      <c r="D68" s="93">
        <v>541</v>
      </c>
      <c r="E68" s="27">
        <v>164</v>
      </c>
      <c r="F68" s="95">
        <f t="shared" si="0"/>
        <v>30.314232902033272</v>
      </c>
      <c r="G68" s="27">
        <v>527</v>
      </c>
      <c r="H68" s="68">
        <v>163</v>
      </c>
      <c r="I68" s="95">
        <f t="shared" si="1"/>
        <v>30.929791271347252</v>
      </c>
      <c r="J68" s="68">
        <v>25</v>
      </c>
      <c r="K68" s="68">
        <v>64</v>
      </c>
      <c r="L68" s="95">
        <f t="shared" si="2"/>
        <v>256</v>
      </c>
      <c r="M68" s="45">
        <f>+Умумий!R68</f>
        <v>299</v>
      </c>
    </row>
    <row r="69" spans="1:13" s="49" customFormat="1" x14ac:dyDescent="0.25">
      <c r="B69" s="27">
        <v>2</v>
      </c>
      <c r="C69" s="24" t="s">
        <v>76</v>
      </c>
      <c r="D69" s="93">
        <v>274</v>
      </c>
      <c r="E69" s="27">
        <v>289</v>
      </c>
      <c r="F69" s="95">
        <f t="shared" si="0"/>
        <v>105.47445255474453</v>
      </c>
      <c r="G69" s="27">
        <v>367</v>
      </c>
      <c r="H69" s="68">
        <v>367</v>
      </c>
      <c r="I69" s="95">
        <f t="shared" si="1"/>
        <v>100</v>
      </c>
      <c r="J69" s="68">
        <v>26</v>
      </c>
      <c r="K69" s="68">
        <v>68</v>
      </c>
      <c r="L69" s="95">
        <f t="shared" si="2"/>
        <v>261.53846153846155</v>
      </c>
      <c r="M69" s="45">
        <f>+Умумий!R69</f>
        <v>606</v>
      </c>
    </row>
    <row r="70" spans="1:13" s="49" customFormat="1" x14ac:dyDescent="0.25">
      <c r="B70" s="27">
        <v>3</v>
      </c>
      <c r="C70" s="24" t="s">
        <v>77</v>
      </c>
      <c r="D70" s="93">
        <v>257</v>
      </c>
      <c r="E70" s="27">
        <v>222</v>
      </c>
      <c r="F70" s="95">
        <f t="shared" si="0"/>
        <v>86.381322957198449</v>
      </c>
      <c r="G70" s="27">
        <v>346</v>
      </c>
      <c r="H70" s="68">
        <v>181</v>
      </c>
      <c r="I70" s="95">
        <f t="shared" si="1"/>
        <v>52.312138728323696</v>
      </c>
      <c r="J70" s="68">
        <v>26</v>
      </c>
      <c r="K70" s="68">
        <v>50</v>
      </c>
      <c r="L70" s="95">
        <f t="shared" si="2"/>
        <v>192.30769230769232</v>
      </c>
      <c r="M70" s="45">
        <f>+Умумий!R70</f>
        <v>224</v>
      </c>
    </row>
    <row r="71" spans="1:13" s="49" customFormat="1" x14ac:dyDescent="0.25">
      <c r="B71" s="27">
        <v>4</v>
      </c>
      <c r="C71" s="24" t="s">
        <v>78</v>
      </c>
      <c r="D71" s="93">
        <v>280</v>
      </c>
      <c r="E71" s="27">
        <v>163</v>
      </c>
      <c r="F71" s="95">
        <f t="shared" ref="F71:F134" si="3">+E71/D71*100</f>
        <v>58.214285714285715</v>
      </c>
      <c r="G71" s="27">
        <v>444</v>
      </c>
      <c r="H71" s="68">
        <v>236</v>
      </c>
      <c r="I71" s="95">
        <f t="shared" ref="I71:I134" si="4">+H71/G71*100</f>
        <v>53.153153153153156</v>
      </c>
      <c r="J71" s="68">
        <v>19</v>
      </c>
      <c r="K71" s="68">
        <v>53</v>
      </c>
      <c r="L71" s="95">
        <f t="shared" ref="L71:L134" si="5">+K71/J71*100</f>
        <v>278.9473684210526</v>
      </c>
      <c r="M71" s="45">
        <f>+Умумий!R71</f>
        <v>312</v>
      </c>
    </row>
    <row r="72" spans="1:13" s="49" customFormat="1" x14ac:dyDescent="0.25">
      <c r="B72" s="27">
        <v>5</v>
      </c>
      <c r="C72" s="24" t="s">
        <v>353</v>
      </c>
      <c r="D72" s="93">
        <v>402</v>
      </c>
      <c r="E72" s="27">
        <v>170</v>
      </c>
      <c r="F72" s="95">
        <f t="shared" si="3"/>
        <v>42.288557213930353</v>
      </c>
      <c r="G72" s="27">
        <v>517</v>
      </c>
      <c r="H72" s="68">
        <v>108</v>
      </c>
      <c r="I72" s="95">
        <f t="shared" si="4"/>
        <v>20.889748549323016</v>
      </c>
      <c r="J72" s="68">
        <v>28</v>
      </c>
      <c r="K72" s="68">
        <v>28</v>
      </c>
      <c r="L72" s="95">
        <f t="shared" si="5"/>
        <v>100</v>
      </c>
      <c r="M72" s="45">
        <f>+Умумий!R72</f>
        <v>172</v>
      </c>
    </row>
    <row r="73" spans="1:13" s="49" customFormat="1" x14ac:dyDescent="0.25">
      <c r="B73" s="27">
        <v>6</v>
      </c>
      <c r="C73" s="24" t="s">
        <v>290</v>
      </c>
      <c r="D73" s="93">
        <v>249</v>
      </c>
      <c r="E73" s="27">
        <v>146</v>
      </c>
      <c r="F73" s="95">
        <f t="shared" si="3"/>
        <v>58.634538152610439</v>
      </c>
      <c r="G73" s="27">
        <v>285</v>
      </c>
      <c r="H73" s="68">
        <v>240</v>
      </c>
      <c r="I73" s="95">
        <f t="shared" si="4"/>
        <v>84.210526315789465</v>
      </c>
      <c r="J73" s="68">
        <v>18</v>
      </c>
      <c r="K73" s="68">
        <v>28</v>
      </c>
      <c r="L73" s="95">
        <f t="shared" si="5"/>
        <v>155.55555555555557</v>
      </c>
      <c r="M73" s="45">
        <f>+Умумий!R73</f>
        <v>572</v>
      </c>
    </row>
    <row r="74" spans="1:13" s="49" customFormat="1" x14ac:dyDescent="0.25">
      <c r="B74" s="27">
        <v>7</v>
      </c>
      <c r="C74" s="24" t="s">
        <v>81</v>
      </c>
      <c r="D74" s="93">
        <v>485</v>
      </c>
      <c r="E74" s="27">
        <v>180</v>
      </c>
      <c r="F74" s="95">
        <f t="shared" si="3"/>
        <v>37.113402061855673</v>
      </c>
      <c r="G74" s="27">
        <v>306</v>
      </c>
      <c r="H74" s="68">
        <v>215</v>
      </c>
      <c r="I74" s="95">
        <f t="shared" si="4"/>
        <v>70.261437908496731</v>
      </c>
      <c r="J74" s="68">
        <v>14</v>
      </c>
      <c r="K74" s="68">
        <v>42</v>
      </c>
      <c r="L74" s="95">
        <f t="shared" si="5"/>
        <v>300</v>
      </c>
      <c r="M74" s="45">
        <f>+Умумий!R74</f>
        <v>279</v>
      </c>
    </row>
    <row r="75" spans="1:13" s="49" customFormat="1" x14ac:dyDescent="0.25">
      <c r="B75" s="27">
        <v>8</v>
      </c>
      <c r="C75" s="24" t="s">
        <v>82</v>
      </c>
      <c r="D75" s="93">
        <v>310</v>
      </c>
      <c r="E75" s="27">
        <v>300</v>
      </c>
      <c r="F75" s="95">
        <f t="shared" si="3"/>
        <v>96.774193548387103</v>
      </c>
      <c r="G75" s="27">
        <v>417</v>
      </c>
      <c r="H75" s="68">
        <v>187</v>
      </c>
      <c r="I75" s="95">
        <f t="shared" si="4"/>
        <v>44.84412470023981</v>
      </c>
      <c r="J75" s="68">
        <v>21</v>
      </c>
      <c r="K75" s="68">
        <v>72</v>
      </c>
      <c r="L75" s="95">
        <f t="shared" si="5"/>
        <v>342.85714285714283</v>
      </c>
      <c r="M75" s="45">
        <f>+Умумий!R75</f>
        <v>201</v>
      </c>
    </row>
    <row r="76" spans="1:13" s="49" customFormat="1" x14ac:dyDescent="0.25">
      <c r="B76" s="27">
        <v>9</v>
      </c>
      <c r="C76" s="24" t="s">
        <v>83</v>
      </c>
      <c r="D76" s="93">
        <v>215</v>
      </c>
      <c r="E76" s="27">
        <v>123</v>
      </c>
      <c r="F76" s="95">
        <f t="shared" si="3"/>
        <v>57.20930232558139</v>
      </c>
      <c r="G76" s="27">
        <v>239</v>
      </c>
      <c r="H76" s="68">
        <v>152</v>
      </c>
      <c r="I76" s="95">
        <f t="shared" si="4"/>
        <v>63.598326359832633</v>
      </c>
      <c r="J76" s="68">
        <v>13</v>
      </c>
      <c r="K76" s="68">
        <v>43</v>
      </c>
      <c r="L76" s="95">
        <f t="shared" si="5"/>
        <v>330.76923076923077</v>
      </c>
      <c r="M76" s="45">
        <f>+Умумий!R76</f>
        <v>130</v>
      </c>
    </row>
    <row r="77" spans="1:13" s="49" customFormat="1" x14ac:dyDescent="0.25">
      <c r="B77" s="27">
        <v>10</v>
      </c>
      <c r="C77" s="24" t="s">
        <v>84</v>
      </c>
      <c r="D77" s="93">
        <v>210</v>
      </c>
      <c r="E77" s="27">
        <v>172</v>
      </c>
      <c r="F77" s="95">
        <f t="shared" si="3"/>
        <v>81.904761904761898</v>
      </c>
      <c r="G77" s="27">
        <v>338</v>
      </c>
      <c r="H77" s="68">
        <v>190</v>
      </c>
      <c r="I77" s="95">
        <f t="shared" si="4"/>
        <v>56.213017751479285</v>
      </c>
      <c r="J77" s="68">
        <v>17</v>
      </c>
      <c r="K77" s="68">
        <v>34</v>
      </c>
      <c r="L77" s="95">
        <f t="shared" si="5"/>
        <v>200</v>
      </c>
      <c r="M77" s="45">
        <f>+Умумий!R77</f>
        <v>245</v>
      </c>
    </row>
    <row r="78" spans="1:13" s="49" customFormat="1" x14ac:dyDescent="0.25">
      <c r="B78" s="27">
        <v>11</v>
      </c>
      <c r="C78" s="24" t="s">
        <v>85</v>
      </c>
      <c r="D78" s="93">
        <v>296</v>
      </c>
      <c r="E78" s="27">
        <v>84</v>
      </c>
      <c r="F78" s="95">
        <f t="shared" si="3"/>
        <v>28.378378378378379</v>
      </c>
      <c r="G78" s="27">
        <v>437</v>
      </c>
      <c r="H78" s="68">
        <v>118</v>
      </c>
      <c r="I78" s="95">
        <f t="shared" si="4"/>
        <v>27.002288329519452</v>
      </c>
      <c r="J78" s="68">
        <v>20</v>
      </c>
      <c r="K78" s="68">
        <v>30</v>
      </c>
      <c r="L78" s="95">
        <f t="shared" si="5"/>
        <v>150</v>
      </c>
      <c r="M78" s="45">
        <f>+Умумий!R78</f>
        <v>128</v>
      </c>
    </row>
    <row r="79" spans="1:13" s="49" customFormat="1" x14ac:dyDescent="0.25">
      <c r="B79" s="27">
        <v>12</v>
      </c>
      <c r="C79" s="24" t="s">
        <v>86</v>
      </c>
      <c r="D79" s="93">
        <v>492</v>
      </c>
      <c r="E79" s="27">
        <v>128</v>
      </c>
      <c r="F79" s="95">
        <f t="shared" si="3"/>
        <v>26.016260162601629</v>
      </c>
      <c r="G79" s="27">
        <v>540</v>
      </c>
      <c r="H79" s="68">
        <v>292</v>
      </c>
      <c r="I79" s="95">
        <f t="shared" si="4"/>
        <v>54.074074074074076</v>
      </c>
      <c r="J79" s="68">
        <v>29</v>
      </c>
      <c r="K79" s="68">
        <v>37</v>
      </c>
      <c r="L79" s="95">
        <f t="shared" si="5"/>
        <v>127.58620689655173</v>
      </c>
      <c r="M79" s="45">
        <f>+Умумий!R79</f>
        <v>438</v>
      </c>
    </row>
    <row r="80" spans="1:13" s="49" customFormat="1" x14ac:dyDescent="0.25">
      <c r="B80" s="27">
        <v>13</v>
      </c>
      <c r="C80" s="24" t="s">
        <v>87</v>
      </c>
      <c r="D80" s="93">
        <v>287</v>
      </c>
      <c r="E80" s="27">
        <v>147</v>
      </c>
      <c r="F80" s="95">
        <f t="shared" si="3"/>
        <v>51.219512195121951</v>
      </c>
      <c r="G80" s="27">
        <v>282</v>
      </c>
      <c r="H80" s="68">
        <v>291</v>
      </c>
      <c r="I80" s="95">
        <f t="shared" si="4"/>
        <v>103.19148936170212</v>
      </c>
      <c r="J80" s="68">
        <v>18</v>
      </c>
      <c r="K80" s="68">
        <v>100</v>
      </c>
      <c r="L80" s="95">
        <f t="shared" si="5"/>
        <v>555.55555555555554</v>
      </c>
      <c r="M80" s="45">
        <f>+Умумий!R80</f>
        <v>325</v>
      </c>
    </row>
    <row r="81" spans="1:13" s="49" customFormat="1" x14ac:dyDescent="0.25">
      <c r="B81" s="27">
        <v>14</v>
      </c>
      <c r="C81" s="24" t="s">
        <v>88</v>
      </c>
      <c r="D81" s="93">
        <v>271</v>
      </c>
      <c r="E81" s="27">
        <v>134</v>
      </c>
      <c r="F81" s="95">
        <f t="shared" si="3"/>
        <v>49.446494464944649</v>
      </c>
      <c r="G81" s="27">
        <v>374</v>
      </c>
      <c r="H81" s="68">
        <v>317</v>
      </c>
      <c r="I81" s="95">
        <f t="shared" si="4"/>
        <v>84.759358288770045</v>
      </c>
      <c r="J81" s="68">
        <v>19</v>
      </c>
      <c r="K81" s="68">
        <v>138</v>
      </c>
      <c r="L81" s="95">
        <f t="shared" si="5"/>
        <v>726.31578947368428</v>
      </c>
      <c r="M81" s="45">
        <f>+Умумий!R81</f>
        <v>511</v>
      </c>
    </row>
    <row r="82" spans="1:13" s="49" customFormat="1" x14ac:dyDescent="0.25">
      <c r="B82" s="27">
        <v>15</v>
      </c>
      <c r="C82" s="24" t="s">
        <v>89</v>
      </c>
      <c r="D82" s="93">
        <v>297</v>
      </c>
      <c r="E82" s="27">
        <v>203</v>
      </c>
      <c r="F82" s="95">
        <f t="shared" si="3"/>
        <v>68.350168350168346</v>
      </c>
      <c r="G82" s="27">
        <v>315</v>
      </c>
      <c r="H82" s="68">
        <v>274</v>
      </c>
      <c r="I82" s="95">
        <f t="shared" si="4"/>
        <v>86.984126984126988</v>
      </c>
      <c r="J82" s="68">
        <v>23</v>
      </c>
      <c r="K82" s="68">
        <v>106</v>
      </c>
      <c r="L82" s="95">
        <f t="shared" si="5"/>
        <v>460.86956521739131</v>
      </c>
      <c r="M82" s="45">
        <f>+Умумий!R82</f>
        <v>135</v>
      </c>
    </row>
    <row r="83" spans="1:13" s="47" customFormat="1" ht="23.25" customHeight="1" x14ac:dyDescent="0.25">
      <c r="A83" s="46">
        <v>1</v>
      </c>
      <c r="B83" s="97">
        <v>5</v>
      </c>
      <c r="C83" s="98" t="s">
        <v>90</v>
      </c>
      <c r="D83" s="99">
        <v>4866</v>
      </c>
      <c r="E83" s="97">
        <v>2625</v>
      </c>
      <c r="F83" s="100">
        <f t="shared" si="3"/>
        <v>53.945745992601722</v>
      </c>
      <c r="G83" s="97">
        <v>5734</v>
      </c>
      <c r="H83" s="97">
        <v>3331</v>
      </c>
      <c r="I83" s="100">
        <f t="shared" si="4"/>
        <v>58.092082316009765</v>
      </c>
      <c r="J83" s="97">
        <v>316</v>
      </c>
      <c r="K83" s="97">
        <v>893</v>
      </c>
      <c r="L83" s="100">
        <f t="shared" si="5"/>
        <v>282.59493670886076</v>
      </c>
      <c r="M83" s="43">
        <f>SUM(M68:M82)</f>
        <v>4577</v>
      </c>
    </row>
    <row r="84" spans="1:13" s="49" customFormat="1" x14ac:dyDescent="0.25">
      <c r="B84" s="27">
        <v>1</v>
      </c>
      <c r="C84" s="24" t="s">
        <v>91</v>
      </c>
      <c r="D84" s="93">
        <v>516</v>
      </c>
      <c r="E84" s="27">
        <v>436</v>
      </c>
      <c r="F84" s="95">
        <f t="shared" si="3"/>
        <v>84.496124031007753</v>
      </c>
      <c r="G84" s="27">
        <v>110</v>
      </c>
      <c r="H84" s="68">
        <v>112</v>
      </c>
      <c r="I84" s="95">
        <f t="shared" si="4"/>
        <v>101.81818181818181</v>
      </c>
      <c r="J84" s="68">
        <v>67</v>
      </c>
      <c r="K84" s="68">
        <v>46</v>
      </c>
      <c r="L84" s="95">
        <f t="shared" si="5"/>
        <v>68.656716417910445</v>
      </c>
      <c r="M84" s="45">
        <f>+Умумий!R84</f>
        <v>35</v>
      </c>
    </row>
    <row r="85" spans="1:13" s="49" customFormat="1" x14ac:dyDescent="0.25">
      <c r="B85" s="27">
        <v>2</v>
      </c>
      <c r="C85" s="24" t="s">
        <v>92</v>
      </c>
      <c r="D85" s="93">
        <v>287</v>
      </c>
      <c r="E85" s="27">
        <v>107</v>
      </c>
      <c r="F85" s="95">
        <f t="shared" si="3"/>
        <v>37.282229965156795</v>
      </c>
      <c r="G85" s="27">
        <v>172</v>
      </c>
      <c r="H85" s="68">
        <v>152</v>
      </c>
      <c r="I85" s="95">
        <f t="shared" si="4"/>
        <v>88.372093023255815</v>
      </c>
      <c r="J85" s="68">
        <v>37</v>
      </c>
      <c r="K85" s="68">
        <v>36</v>
      </c>
      <c r="L85" s="95">
        <f t="shared" si="5"/>
        <v>97.297297297297305</v>
      </c>
      <c r="M85" s="45">
        <f>+Умумий!R85</f>
        <v>22</v>
      </c>
    </row>
    <row r="86" spans="1:13" s="49" customFormat="1" x14ac:dyDescent="0.25">
      <c r="B86" s="27">
        <v>3</v>
      </c>
      <c r="C86" s="24" t="s">
        <v>355</v>
      </c>
      <c r="D86" s="93">
        <v>208</v>
      </c>
      <c r="E86" s="27">
        <v>111</v>
      </c>
      <c r="F86" s="95">
        <f t="shared" si="3"/>
        <v>53.365384615384613</v>
      </c>
      <c r="G86" s="27">
        <v>430</v>
      </c>
      <c r="H86" s="68">
        <v>391</v>
      </c>
      <c r="I86" s="95">
        <f t="shared" si="4"/>
        <v>90.930232558139537</v>
      </c>
      <c r="J86" s="68">
        <v>43</v>
      </c>
      <c r="K86" s="68">
        <v>20</v>
      </c>
      <c r="L86" s="95">
        <f t="shared" si="5"/>
        <v>46.511627906976742</v>
      </c>
      <c r="M86" s="45">
        <f>+Умумий!R86</f>
        <v>18</v>
      </c>
    </row>
    <row r="87" spans="1:13" s="49" customFormat="1" x14ac:dyDescent="0.25">
      <c r="B87" s="27">
        <v>4</v>
      </c>
      <c r="C87" s="24" t="s">
        <v>94</v>
      </c>
      <c r="D87" s="93">
        <v>200</v>
      </c>
      <c r="E87" s="27">
        <v>163</v>
      </c>
      <c r="F87" s="95">
        <f t="shared" si="3"/>
        <v>81.5</v>
      </c>
      <c r="G87" s="27">
        <v>400</v>
      </c>
      <c r="H87" s="68">
        <v>207</v>
      </c>
      <c r="I87" s="95">
        <f t="shared" si="4"/>
        <v>51.749999999999993</v>
      </c>
      <c r="J87" s="68">
        <v>37</v>
      </c>
      <c r="K87" s="68">
        <v>57</v>
      </c>
      <c r="L87" s="95">
        <f t="shared" si="5"/>
        <v>154.05405405405406</v>
      </c>
      <c r="M87" s="45">
        <f>+Умумий!R87</f>
        <v>11</v>
      </c>
    </row>
    <row r="88" spans="1:13" s="49" customFormat="1" x14ac:dyDescent="0.25">
      <c r="B88" s="27">
        <v>5</v>
      </c>
      <c r="C88" s="24" t="s">
        <v>95</v>
      </c>
      <c r="D88" s="93">
        <v>215</v>
      </c>
      <c r="E88" s="27">
        <v>152</v>
      </c>
      <c r="F88" s="95">
        <f t="shared" si="3"/>
        <v>70.697674418604649</v>
      </c>
      <c r="G88" s="27">
        <v>232</v>
      </c>
      <c r="H88" s="68">
        <v>286</v>
      </c>
      <c r="I88" s="95">
        <f t="shared" si="4"/>
        <v>123.27586206896552</v>
      </c>
      <c r="J88" s="68">
        <v>45</v>
      </c>
      <c r="K88" s="68">
        <v>52</v>
      </c>
      <c r="L88" s="95">
        <f t="shared" si="5"/>
        <v>115.55555555555554</v>
      </c>
      <c r="M88" s="45">
        <f>+Умумий!R88</f>
        <v>22</v>
      </c>
    </row>
    <row r="89" spans="1:13" s="49" customFormat="1" x14ac:dyDescent="0.25">
      <c r="B89" s="27">
        <v>6</v>
      </c>
      <c r="C89" s="24" t="s">
        <v>96</v>
      </c>
      <c r="D89" s="93">
        <v>116</v>
      </c>
      <c r="E89" s="27">
        <v>99</v>
      </c>
      <c r="F89" s="95">
        <f t="shared" si="3"/>
        <v>85.34482758620689</v>
      </c>
      <c r="G89" s="27">
        <v>350</v>
      </c>
      <c r="H89" s="68">
        <v>196</v>
      </c>
      <c r="I89" s="95">
        <f t="shared" si="4"/>
        <v>56.000000000000007</v>
      </c>
      <c r="J89" s="68">
        <v>28</v>
      </c>
      <c r="K89" s="68">
        <v>3</v>
      </c>
      <c r="L89" s="95">
        <f t="shared" si="5"/>
        <v>10.714285714285714</v>
      </c>
      <c r="M89" s="45">
        <f>+Умумий!R89</f>
        <v>14</v>
      </c>
    </row>
    <row r="90" spans="1:13" s="49" customFormat="1" x14ac:dyDescent="0.25">
      <c r="B90" s="27">
        <v>7</v>
      </c>
      <c r="C90" s="24" t="s">
        <v>291</v>
      </c>
      <c r="D90" s="93">
        <v>190</v>
      </c>
      <c r="E90" s="27">
        <v>126</v>
      </c>
      <c r="F90" s="95">
        <f t="shared" si="3"/>
        <v>66.315789473684205</v>
      </c>
      <c r="G90" s="27">
        <v>198</v>
      </c>
      <c r="H90" s="68">
        <v>121</v>
      </c>
      <c r="I90" s="95">
        <f t="shared" si="4"/>
        <v>61.111111111111114</v>
      </c>
      <c r="J90" s="68">
        <v>36</v>
      </c>
      <c r="K90" s="68">
        <v>27</v>
      </c>
      <c r="L90" s="95">
        <f t="shared" si="5"/>
        <v>75</v>
      </c>
      <c r="M90" s="45">
        <f>+Умумий!R90</f>
        <v>23</v>
      </c>
    </row>
    <row r="91" spans="1:13" s="49" customFormat="1" x14ac:dyDescent="0.25">
      <c r="B91" s="27">
        <v>8</v>
      </c>
      <c r="C91" s="24" t="s">
        <v>98</v>
      </c>
      <c r="D91" s="93">
        <v>235</v>
      </c>
      <c r="E91" s="27">
        <v>268</v>
      </c>
      <c r="F91" s="95">
        <f t="shared" si="3"/>
        <v>114.04255319148938</v>
      </c>
      <c r="G91" s="27">
        <v>253</v>
      </c>
      <c r="H91" s="68">
        <v>212</v>
      </c>
      <c r="I91" s="95">
        <f t="shared" si="4"/>
        <v>83.794466403162062</v>
      </c>
      <c r="J91" s="68">
        <v>31</v>
      </c>
      <c r="K91" s="68">
        <v>65</v>
      </c>
      <c r="L91" s="95">
        <f t="shared" si="5"/>
        <v>209.67741935483869</v>
      </c>
      <c r="M91" s="45">
        <f>+Умумий!R91</f>
        <v>38</v>
      </c>
    </row>
    <row r="92" spans="1:13" s="49" customFormat="1" x14ac:dyDescent="0.25">
      <c r="B92" s="27">
        <v>9</v>
      </c>
      <c r="C92" s="24" t="s">
        <v>99</v>
      </c>
      <c r="D92" s="93">
        <v>110</v>
      </c>
      <c r="E92" s="27">
        <v>60</v>
      </c>
      <c r="F92" s="95">
        <f t="shared" si="3"/>
        <v>54.54545454545454</v>
      </c>
      <c r="G92" s="27">
        <v>350</v>
      </c>
      <c r="H92" s="68">
        <v>138</v>
      </c>
      <c r="I92" s="95">
        <f t="shared" si="4"/>
        <v>39.428571428571431</v>
      </c>
      <c r="J92" s="68">
        <v>16</v>
      </c>
      <c r="K92" s="68">
        <v>16</v>
      </c>
      <c r="L92" s="95">
        <f t="shared" si="5"/>
        <v>100</v>
      </c>
      <c r="M92" s="45">
        <f>+Умумий!R92</f>
        <v>0</v>
      </c>
    </row>
    <row r="93" spans="1:13" s="49" customFormat="1" x14ac:dyDescent="0.25">
      <c r="B93" s="27">
        <v>10</v>
      </c>
      <c r="C93" s="24" t="s">
        <v>100</v>
      </c>
      <c r="D93" s="93">
        <v>245</v>
      </c>
      <c r="E93" s="27">
        <v>456</v>
      </c>
      <c r="F93" s="95">
        <f t="shared" si="3"/>
        <v>186.12244897959184</v>
      </c>
      <c r="G93" s="27">
        <v>216</v>
      </c>
      <c r="H93" s="68">
        <v>368</v>
      </c>
      <c r="I93" s="95">
        <f t="shared" si="4"/>
        <v>170.37037037037038</v>
      </c>
      <c r="J93" s="68">
        <v>49</v>
      </c>
      <c r="K93" s="68">
        <v>58</v>
      </c>
      <c r="L93" s="95">
        <f t="shared" si="5"/>
        <v>118.36734693877551</v>
      </c>
      <c r="M93" s="45">
        <f>+Умумий!R93</f>
        <v>46</v>
      </c>
    </row>
    <row r="94" spans="1:13" s="48" customFormat="1" ht="23.25" customHeight="1" x14ac:dyDescent="0.25">
      <c r="A94" s="46">
        <v>1</v>
      </c>
      <c r="B94" s="97">
        <v>6</v>
      </c>
      <c r="C94" s="98" t="s">
        <v>101</v>
      </c>
      <c r="D94" s="99">
        <v>2322</v>
      </c>
      <c r="E94" s="97">
        <v>1978</v>
      </c>
      <c r="F94" s="100">
        <f t="shared" si="3"/>
        <v>85.18518518518519</v>
      </c>
      <c r="G94" s="97">
        <v>2711</v>
      </c>
      <c r="H94" s="97">
        <v>2183</v>
      </c>
      <c r="I94" s="100">
        <f t="shared" si="4"/>
        <v>80.523791958686829</v>
      </c>
      <c r="J94" s="97">
        <v>389</v>
      </c>
      <c r="K94" s="97">
        <v>380</v>
      </c>
      <c r="L94" s="100">
        <f t="shared" si="5"/>
        <v>97.686375321336754</v>
      </c>
      <c r="M94" s="43">
        <f>SUM(M84:M93)</f>
        <v>229</v>
      </c>
    </row>
    <row r="95" spans="1:13" s="49" customFormat="1" x14ac:dyDescent="0.25">
      <c r="B95" s="43">
        <v>1</v>
      </c>
      <c r="C95" s="42" t="s">
        <v>102</v>
      </c>
      <c r="D95" s="94">
        <v>751</v>
      </c>
      <c r="E95" s="43">
        <v>524</v>
      </c>
      <c r="F95" s="95">
        <f t="shared" si="3"/>
        <v>69.773635153129163</v>
      </c>
      <c r="G95" s="43">
        <v>1040</v>
      </c>
      <c r="H95" s="44">
        <v>114</v>
      </c>
      <c r="I95" s="95">
        <f t="shared" si="4"/>
        <v>10.961538461538462</v>
      </c>
      <c r="J95" s="44">
        <v>47</v>
      </c>
      <c r="K95" s="44">
        <v>77</v>
      </c>
      <c r="L95" s="95">
        <f t="shared" si="5"/>
        <v>163.82978723404256</v>
      </c>
      <c r="M95" s="45">
        <f>++Умумий!R95</f>
        <v>13</v>
      </c>
    </row>
    <row r="96" spans="1:13" s="49" customFormat="1" x14ac:dyDescent="0.25">
      <c r="B96" s="43">
        <v>2</v>
      </c>
      <c r="C96" s="42" t="s">
        <v>357</v>
      </c>
      <c r="D96" s="94">
        <v>375</v>
      </c>
      <c r="E96" s="43">
        <v>286</v>
      </c>
      <c r="F96" s="95">
        <f t="shared" si="3"/>
        <v>76.266666666666666</v>
      </c>
      <c r="G96" s="43">
        <v>520</v>
      </c>
      <c r="H96" s="44">
        <v>121</v>
      </c>
      <c r="I96" s="95">
        <f t="shared" si="4"/>
        <v>23.26923076923077</v>
      </c>
      <c r="J96" s="44">
        <v>22</v>
      </c>
      <c r="K96" s="44">
        <v>32</v>
      </c>
      <c r="L96" s="95">
        <f t="shared" si="5"/>
        <v>145.45454545454547</v>
      </c>
      <c r="M96" s="45">
        <f>++Умумий!R96</f>
        <v>8</v>
      </c>
    </row>
    <row r="97" spans="1:13" s="49" customFormat="1" x14ac:dyDescent="0.25">
      <c r="B97" s="43">
        <v>3</v>
      </c>
      <c r="C97" s="42" t="s">
        <v>104</v>
      </c>
      <c r="D97" s="94">
        <v>500</v>
      </c>
      <c r="E97" s="43">
        <v>536</v>
      </c>
      <c r="F97" s="95">
        <f t="shared" si="3"/>
        <v>107.2</v>
      </c>
      <c r="G97" s="43">
        <v>693</v>
      </c>
      <c r="H97" s="44">
        <v>58</v>
      </c>
      <c r="I97" s="95">
        <f t="shared" si="4"/>
        <v>8.3694083694083687</v>
      </c>
      <c r="J97" s="44">
        <v>31</v>
      </c>
      <c r="K97" s="44">
        <v>77</v>
      </c>
      <c r="L97" s="95">
        <f t="shared" si="5"/>
        <v>248.38709677419354</v>
      </c>
      <c r="M97" s="45">
        <f>++Умумий!R97</f>
        <v>77</v>
      </c>
    </row>
    <row r="98" spans="1:13" s="49" customFormat="1" x14ac:dyDescent="0.25">
      <c r="B98" s="43">
        <v>4</v>
      </c>
      <c r="C98" s="42" t="s">
        <v>105</v>
      </c>
      <c r="D98" s="94">
        <v>500</v>
      </c>
      <c r="E98" s="43">
        <v>470</v>
      </c>
      <c r="F98" s="95">
        <f t="shared" si="3"/>
        <v>94</v>
      </c>
      <c r="G98" s="43">
        <v>693</v>
      </c>
      <c r="H98" s="44">
        <v>76</v>
      </c>
      <c r="I98" s="95">
        <f t="shared" si="4"/>
        <v>10.966810966810966</v>
      </c>
      <c r="J98" s="44">
        <v>31</v>
      </c>
      <c r="K98" s="44">
        <v>146</v>
      </c>
      <c r="L98" s="95">
        <f t="shared" si="5"/>
        <v>470.9677419354839</v>
      </c>
      <c r="M98" s="45">
        <f>++Умумий!R98</f>
        <v>86</v>
      </c>
    </row>
    <row r="99" spans="1:13" s="49" customFormat="1" x14ac:dyDescent="0.25">
      <c r="B99" s="43">
        <v>5</v>
      </c>
      <c r="C99" s="42" t="s">
        <v>106</v>
      </c>
      <c r="D99" s="94">
        <v>563</v>
      </c>
      <c r="E99" s="43">
        <v>299</v>
      </c>
      <c r="F99" s="95">
        <f t="shared" si="3"/>
        <v>53.108348134991125</v>
      </c>
      <c r="G99" s="43">
        <v>780</v>
      </c>
      <c r="H99" s="44">
        <v>86</v>
      </c>
      <c r="I99" s="95">
        <f t="shared" si="4"/>
        <v>11.025641025641026</v>
      </c>
      <c r="J99" s="44">
        <v>35</v>
      </c>
      <c r="K99" s="44">
        <v>46</v>
      </c>
      <c r="L99" s="95">
        <f t="shared" si="5"/>
        <v>131.42857142857142</v>
      </c>
      <c r="M99" s="45">
        <f>++Умумий!R99</f>
        <v>38</v>
      </c>
    </row>
    <row r="100" spans="1:13" s="49" customFormat="1" x14ac:dyDescent="0.25">
      <c r="B100" s="43">
        <v>6</v>
      </c>
      <c r="C100" s="42" t="s">
        <v>107</v>
      </c>
      <c r="D100" s="94">
        <v>688</v>
      </c>
      <c r="E100" s="43">
        <v>1007</v>
      </c>
      <c r="F100" s="95">
        <f t="shared" si="3"/>
        <v>146.36627906976744</v>
      </c>
      <c r="G100" s="43">
        <v>953</v>
      </c>
      <c r="H100" s="44">
        <v>179</v>
      </c>
      <c r="I100" s="95">
        <f t="shared" si="4"/>
        <v>18.782791185729273</v>
      </c>
      <c r="J100" s="44">
        <v>43</v>
      </c>
      <c r="K100" s="44">
        <v>50</v>
      </c>
      <c r="L100" s="95">
        <f t="shared" si="5"/>
        <v>116.27906976744187</v>
      </c>
      <c r="M100" s="45">
        <f>++Умумий!R100</f>
        <v>28</v>
      </c>
    </row>
    <row r="101" spans="1:13" s="49" customFormat="1" x14ac:dyDescent="0.25">
      <c r="B101" s="43">
        <v>7</v>
      </c>
      <c r="C101" s="42" t="s">
        <v>358</v>
      </c>
      <c r="D101" s="94">
        <v>688</v>
      </c>
      <c r="E101" s="43">
        <v>353</v>
      </c>
      <c r="F101" s="95">
        <f t="shared" si="3"/>
        <v>51.308139534883722</v>
      </c>
      <c r="G101" s="43">
        <v>953</v>
      </c>
      <c r="H101" s="44">
        <v>101</v>
      </c>
      <c r="I101" s="95">
        <f t="shared" si="4"/>
        <v>10.598111227701994</v>
      </c>
      <c r="J101" s="44">
        <v>43</v>
      </c>
      <c r="K101" s="44">
        <v>29</v>
      </c>
      <c r="L101" s="95">
        <f t="shared" si="5"/>
        <v>67.441860465116278</v>
      </c>
      <c r="M101" s="45">
        <f>++Умумий!R101</f>
        <v>0</v>
      </c>
    </row>
    <row r="102" spans="1:13" s="49" customFormat="1" x14ac:dyDescent="0.25">
      <c r="B102" s="43">
        <v>8</v>
      </c>
      <c r="C102" s="42" t="s">
        <v>109</v>
      </c>
      <c r="D102" s="94">
        <v>500</v>
      </c>
      <c r="E102" s="43">
        <v>547</v>
      </c>
      <c r="F102" s="95">
        <f t="shared" si="3"/>
        <v>109.4</v>
      </c>
      <c r="G102" s="43">
        <v>693</v>
      </c>
      <c r="H102" s="44">
        <v>296</v>
      </c>
      <c r="I102" s="95">
        <f t="shared" si="4"/>
        <v>42.712842712842715</v>
      </c>
      <c r="J102" s="44">
        <v>31</v>
      </c>
      <c r="K102" s="44">
        <v>89</v>
      </c>
      <c r="L102" s="95">
        <f t="shared" si="5"/>
        <v>287.09677419354841</v>
      </c>
      <c r="M102" s="45">
        <f>++Умумий!R102</f>
        <v>19</v>
      </c>
    </row>
    <row r="103" spans="1:13" s="49" customFormat="1" x14ac:dyDescent="0.25">
      <c r="B103" s="43">
        <v>9</v>
      </c>
      <c r="C103" s="42" t="s">
        <v>359</v>
      </c>
      <c r="D103" s="94">
        <v>500</v>
      </c>
      <c r="E103" s="43">
        <v>495</v>
      </c>
      <c r="F103" s="95">
        <f t="shared" si="3"/>
        <v>99</v>
      </c>
      <c r="G103" s="43">
        <v>693</v>
      </c>
      <c r="H103" s="44">
        <v>441</v>
      </c>
      <c r="I103" s="95">
        <f t="shared" si="4"/>
        <v>63.636363636363633</v>
      </c>
      <c r="J103" s="44">
        <v>31</v>
      </c>
      <c r="K103" s="44">
        <v>39</v>
      </c>
      <c r="L103" s="95">
        <f t="shared" si="5"/>
        <v>125.80645161290323</v>
      </c>
      <c r="M103" s="45">
        <f>++Умумий!R103</f>
        <v>24</v>
      </c>
    </row>
    <row r="104" spans="1:13" s="49" customFormat="1" x14ac:dyDescent="0.25">
      <c r="B104" s="43">
        <v>10</v>
      </c>
      <c r="C104" s="42" t="s">
        <v>360</v>
      </c>
      <c r="D104" s="94">
        <v>438</v>
      </c>
      <c r="E104" s="43">
        <v>335</v>
      </c>
      <c r="F104" s="95">
        <f t="shared" si="3"/>
        <v>76.484018264840188</v>
      </c>
      <c r="G104" s="43">
        <v>606</v>
      </c>
      <c r="H104" s="44">
        <v>355</v>
      </c>
      <c r="I104" s="95">
        <f t="shared" si="4"/>
        <v>58.580858085808586</v>
      </c>
      <c r="J104" s="44">
        <v>28</v>
      </c>
      <c r="K104" s="44">
        <v>147</v>
      </c>
      <c r="L104" s="95">
        <f t="shared" si="5"/>
        <v>525</v>
      </c>
      <c r="M104" s="45">
        <f>++Умумий!R104</f>
        <v>99</v>
      </c>
    </row>
    <row r="105" spans="1:13" s="49" customFormat="1" x14ac:dyDescent="0.25">
      <c r="B105" s="43">
        <v>11</v>
      </c>
      <c r="C105" s="42" t="s">
        <v>112</v>
      </c>
      <c r="D105" s="94">
        <v>688</v>
      </c>
      <c r="E105" s="43">
        <v>367</v>
      </c>
      <c r="F105" s="95">
        <f t="shared" si="3"/>
        <v>53.343023255813947</v>
      </c>
      <c r="G105" s="43">
        <v>953</v>
      </c>
      <c r="H105" s="44">
        <v>298</v>
      </c>
      <c r="I105" s="95">
        <f t="shared" si="4"/>
        <v>31.269674711437567</v>
      </c>
      <c r="J105" s="44">
        <v>42</v>
      </c>
      <c r="K105" s="44">
        <v>50</v>
      </c>
      <c r="L105" s="95">
        <f t="shared" si="5"/>
        <v>119.04761904761905</v>
      </c>
      <c r="M105" s="45">
        <f>++Умумий!R105</f>
        <v>23</v>
      </c>
    </row>
    <row r="106" spans="1:13" s="49" customFormat="1" x14ac:dyDescent="0.25">
      <c r="B106" s="43">
        <v>12</v>
      </c>
      <c r="C106" s="42" t="s">
        <v>361</v>
      </c>
      <c r="D106" s="94">
        <v>625</v>
      </c>
      <c r="E106" s="43">
        <v>366</v>
      </c>
      <c r="F106" s="95">
        <f t="shared" si="3"/>
        <v>58.56</v>
      </c>
      <c r="G106" s="43">
        <v>867</v>
      </c>
      <c r="H106" s="44">
        <v>355</v>
      </c>
      <c r="I106" s="95">
        <f t="shared" si="4"/>
        <v>40.945790080738178</v>
      </c>
      <c r="J106" s="44">
        <v>37</v>
      </c>
      <c r="K106" s="44">
        <v>52</v>
      </c>
      <c r="L106" s="95">
        <f t="shared" si="5"/>
        <v>140.54054054054055</v>
      </c>
      <c r="M106" s="45">
        <f>++Умумий!R106</f>
        <v>30</v>
      </c>
    </row>
    <row r="107" spans="1:13" s="47" customFormat="1" ht="23.25" customHeight="1" x14ac:dyDescent="0.25">
      <c r="A107" s="46">
        <v>1</v>
      </c>
      <c r="B107" s="97">
        <v>7</v>
      </c>
      <c r="C107" s="98" t="s">
        <v>114</v>
      </c>
      <c r="D107" s="99">
        <v>6816</v>
      </c>
      <c r="E107" s="97">
        <v>5585</v>
      </c>
      <c r="F107" s="100">
        <f t="shared" si="3"/>
        <v>81.939553990610321</v>
      </c>
      <c r="G107" s="97">
        <v>9444</v>
      </c>
      <c r="H107" s="97">
        <v>2480</v>
      </c>
      <c r="I107" s="100">
        <f t="shared" si="4"/>
        <v>26.260059296908089</v>
      </c>
      <c r="J107" s="97">
        <v>421</v>
      </c>
      <c r="K107" s="97">
        <v>834</v>
      </c>
      <c r="L107" s="100">
        <f t="shared" si="5"/>
        <v>198.09976247030878</v>
      </c>
      <c r="M107" s="43">
        <f>SUM(M95:M106)</f>
        <v>445</v>
      </c>
    </row>
    <row r="108" spans="1:13" s="49" customFormat="1" x14ac:dyDescent="0.25">
      <c r="B108" s="27">
        <v>1</v>
      </c>
      <c r="C108" s="24" t="s">
        <v>363</v>
      </c>
      <c r="D108" s="93">
        <v>841</v>
      </c>
      <c r="E108" s="27">
        <v>1865</v>
      </c>
      <c r="F108" s="95">
        <f t="shared" si="3"/>
        <v>221.75980975029725</v>
      </c>
      <c r="G108" s="27">
        <v>488</v>
      </c>
      <c r="H108" s="68">
        <v>288</v>
      </c>
      <c r="I108" s="95">
        <f t="shared" si="4"/>
        <v>59.016393442622949</v>
      </c>
      <c r="J108" s="68">
        <v>74</v>
      </c>
      <c r="K108" s="68">
        <v>74</v>
      </c>
      <c r="L108" s="95">
        <f t="shared" si="5"/>
        <v>100</v>
      </c>
      <c r="M108" s="45">
        <f>++Умумий!R108</f>
        <v>258</v>
      </c>
    </row>
    <row r="109" spans="1:13" s="49" customFormat="1" x14ac:dyDescent="0.25">
      <c r="B109" s="27">
        <v>2</v>
      </c>
      <c r="C109" s="24" t="s">
        <v>364</v>
      </c>
      <c r="D109" s="93">
        <v>276</v>
      </c>
      <c r="E109" s="27">
        <v>272</v>
      </c>
      <c r="F109" s="95">
        <f t="shared" si="3"/>
        <v>98.550724637681171</v>
      </c>
      <c r="G109" s="27">
        <v>375</v>
      </c>
      <c r="H109" s="68">
        <v>201</v>
      </c>
      <c r="I109" s="95">
        <f t="shared" si="4"/>
        <v>53.6</v>
      </c>
      <c r="J109" s="68">
        <v>12</v>
      </c>
      <c r="K109" s="68">
        <v>8</v>
      </c>
      <c r="L109" s="95">
        <f t="shared" si="5"/>
        <v>66.666666666666657</v>
      </c>
      <c r="M109" s="45">
        <f>++Умумий!R109</f>
        <v>110</v>
      </c>
    </row>
    <row r="110" spans="1:13" s="49" customFormat="1" x14ac:dyDescent="0.25">
      <c r="B110" s="27">
        <v>3</v>
      </c>
      <c r="C110" s="24" t="s">
        <v>365</v>
      </c>
      <c r="D110" s="93">
        <v>301</v>
      </c>
      <c r="E110" s="27">
        <v>237</v>
      </c>
      <c r="F110" s="95">
        <f t="shared" si="3"/>
        <v>78.737541528239205</v>
      </c>
      <c r="G110" s="27">
        <v>391</v>
      </c>
      <c r="H110" s="68">
        <v>400</v>
      </c>
      <c r="I110" s="95">
        <f t="shared" si="4"/>
        <v>102.30179028132993</v>
      </c>
      <c r="J110" s="68">
        <v>23</v>
      </c>
      <c r="K110" s="68">
        <v>21</v>
      </c>
      <c r="L110" s="95">
        <f t="shared" si="5"/>
        <v>91.304347826086953</v>
      </c>
      <c r="M110" s="45">
        <f>++Умумий!R110</f>
        <v>150</v>
      </c>
    </row>
    <row r="111" spans="1:13" s="49" customFormat="1" x14ac:dyDescent="0.25">
      <c r="B111" s="27">
        <v>4</v>
      </c>
      <c r="C111" s="24" t="s">
        <v>118</v>
      </c>
      <c r="D111" s="93">
        <v>324</v>
      </c>
      <c r="E111" s="27">
        <v>334</v>
      </c>
      <c r="F111" s="95">
        <f t="shared" si="3"/>
        <v>103.08641975308642</v>
      </c>
      <c r="G111" s="27">
        <v>399</v>
      </c>
      <c r="H111" s="68">
        <v>81</v>
      </c>
      <c r="I111" s="95">
        <f t="shared" si="4"/>
        <v>20.300751879699249</v>
      </c>
      <c r="J111" s="68">
        <v>26</v>
      </c>
      <c r="K111" s="68">
        <v>24</v>
      </c>
      <c r="L111" s="95">
        <f t="shared" si="5"/>
        <v>92.307692307692307</v>
      </c>
      <c r="M111" s="45">
        <f>++Умумий!R111</f>
        <v>66</v>
      </c>
    </row>
    <row r="112" spans="1:13" s="49" customFormat="1" x14ac:dyDescent="0.25">
      <c r="B112" s="27">
        <v>5</v>
      </c>
      <c r="C112" s="24" t="s">
        <v>119</v>
      </c>
      <c r="D112" s="93">
        <v>379</v>
      </c>
      <c r="E112" s="27">
        <v>514</v>
      </c>
      <c r="F112" s="95">
        <f t="shared" si="3"/>
        <v>135.62005277044855</v>
      </c>
      <c r="G112" s="27">
        <v>395</v>
      </c>
      <c r="H112" s="68">
        <v>311</v>
      </c>
      <c r="I112" s="95">
        <f t="shared" si="4"/>
        <v>78.734177215189874</v>
      </c>
      <c r="J112" s="68">
        <v>23</v>
      </c>
      <c r="K112" s="68">
        <v>32</v>
      </c>
      <c r="L112" s="95">
        <f t="shared" si="5"/>
        <v>139.13043478260869</v>
      </c>
      <c r="M112" s="45">
        <f>++Умумий!R112</f>
        <v>251</v>
      </c>
    </row>
    <row r="113" spans="1:13" s="49" customFormat="1" x14ac:dyDescent="0.25">
      <c r="B113" s="27">
        <v>6</v>
      </c>
      <c r="C113" s="24" t="s">
        <v>120</v>
      </c>
      <c r="D113" s="93">
        <v>374</v>
      </c>
      <c r="E113" s="27">
        <v>506</v>
      </c>
      <c r="F113" s="95">
        <f t="shared" si="3"/>
        <v>135.29411764705884</v>
      </c>
      <c r="G113" s="27">
        <v>413</v>
      </c>
      <c r="H113" s="68">
        <v>208</v>
      </c>
      <c r="I113" s="95">
        <f t="shared" si="4"/>
        <v>50.363196125907997</v>
      </c>
      <c r="J113" s="68">
        <v>33</v>
      </c>
      <c r="K113" s="68">
        <v>62</v>
      </c>
      <c r="L113" s="95">
        <f t="shared" si="5"/>
        <v>187.87878787878788</v>
      </c>
      <c r="M113" s="45">
        <f>++Умумий!R113</f>
        <v>123</v>
      </c>
    </row>
    <row r="114" spans="1:13" s="49" customFormat="1" x14ac:dyDescent="0.25">
      <c r="B114" s="27">
        <v>7</v>
      </c>
      <c r="C114" s="24" t="s">
        <v>366</v>
      </c>
      <c r="D114" s="93">
        <v>441</v>
      </c>
      <c r="E114" s="27">
        <v>447</v>
      </c>
      <c r="F114" s="95">
        <f t="shared" si="3"/>
        <v>101.36054421768708</v>
      </c>
      <c r="G114" s="27">
        <v>422</v>
      </c>
      <c r="H114" s="68">
        <v>102</v>
      </c>
      <c r="I114" s="95">
        <f t="shared" si="4"/>
        <v>24.170616113744074</v>
      </c>
      <c r="J114" s="68">
        <v>38</v>
      </c>
      <c r="K114" s="68">
        <v>33</v>
      </c>
      <c r="L114" s="95">
        <f t="shared" si="5"/>
        <v>86.842105263157904</v>
      </c>
      <c r="M114" s="45">
        <f>++Умумий!R114</f>
        <v>177</v>
      </c>
    </row>
    <row r="115" spans="1:13" s="49" customFormat="1" x14ac:dyDescent="0.25">
      <c r="B115" s="27">
        <v>8</v>
      </c>
      <c r="C115" s="24" t="s">
        <v>367</v>
      </c>
      <c r="D115" s="93">
        <v>310</v>
      </c>
      <c r="E115" s="27">
        <v>311</v>
      </c>
      <c r="F115" s="95">
        <f t="shared" si="3"/>
        <v>100.32258064516128</v>
      </c>
      <c r="G115" s="27">
        <v>388</v>
      </c>
      <c r="H115" s="68">
        <v>353</v>
      </c>
      <c r="I115" s="95">
        <f t="shared" si="4"/>
        <v>90.979381443298962</v>
      </c>
      <c r="J115" s="68">
        <v>19</v>
      </c>
      <c r="K115" s="68">
        <v>56</v>
      </c>
      <c r="L115" s="95">
        <f t="shared" si="5"/>
        <v>294.73684210526312</v>
      </c>
      <c r="M115" s="45">
        <f>++Умумий!R115</f>
        <v>279</v>
      </c>
    </row>
    <row r="116" spans="1:13" s="49" customFormat="1" x14ac:dyDescent="0.25">
      <c r="B116" s="27">
        <v>9</v>
      </c>
      <c r="C116" s="24" t="s">
        <v>123</v>
      </c>
      <c r="D116" s="93">
        <v>300</v>
      </c>
      <c r="E116" s="27">
        <v>323</v>
      </c>
      <c r="F116" s="95">
        <f t="shared" si="3"/>
        <v>107.66666666666667</v>
      </c>
      <c r="G116" s="27">
        <v>409</v>
      </c>
      <c r="H116" s="68">
        <v>267</v>
      </c>
      <c r="I116" s="95">
        <f t="shared" si="4"/>
        <v>65.281173594132028</v>
      </c>
      <c r="J116" s="68">
        <v>30</v>
      </c>
      <c r="K116" s="68">
        <v>27</v>
      </c>
      <c r="L116" s="95">
        <f t="shared" si="5"/>
        <v>90</v>
      </c>
      <c r="M116" s="45">
        <f>++Умумий!R116</f>
        <v>2</v>
      </c>
    </row>
    <row r="117" spans="1:13" s="49" customFormat="1" x14ac:dyDescent="0.25">
      <c r="B117" s="27">
        <v>10</v>
      </c>
      <c r="C117" s="24" t="s">
        <v>368</v>
      </c>
      <c r="D117" s="93">
        <v>416</v>
      </c>
      <c r="E117" s="27">
        <v>434</v>
      </c>
      <c r="F117" s="95">
        <f t="shared" si="3"/>
        <v>104.32692307692308</v>
      </c>
      <c r="G117" s="27">
        <v>414</v>
      </c>
      <c r="H117" s="68">
        <v>76</v>
      </c>
      <c r="I117" s="95">
        <f t="shared" si="4"/>
        <v>18.357487922705314</v>
      </c>
      <c r="J117" s="68">
        <v>33</v>
      </c>
      <c r="K117" s="68">
        <v>56</v>
      </c>
      <c r="L117" s="95">
        <f t="shared" si="5"/>
        <v>169.69696969696969</v>
      </c>
      <c r="M117" s="45">
        <f>++Умумий!R117</f>
        <v>47</v>
      </c>
    </row>
    <row r="118" spans="1:13" s="49" customFormat="1" x14ac:dyDescent="0.25">
      <c r="B118" s="27">
        <v>11</v>
      </c>
      <c r="C118" s="24" t="s">
        <v>125</v>
      </c>
      <c r="D118" s="93">
        <v>371</v>
      </c>
      <c r="E118" s="27">
        <v>366</v>
      </c>
      <c r="F118" s="95">
        <f t="shared" si="3"/>
        <v>98.652291105121293</v>
      </c>
      <c r="G118" s="27">
        <v>392</v>
      </c>
      <c r="H118" s="68">
        <v>535</v>
      </c>
      <c r="I118" s="95">
        <f t="shared" si="4"/>
        <v>136.4795918367347</v>
      </c>
      <c r="J118" s="68">
        <v>20</v>
      </c>
      <c r="K118" s="68">
        <v>40</v>
      </c>
      <c r="L118" s="95">
        <f t="shared" si="5"/>
        <v>200</v>
      </c>
      <c r="M118" s="45">
        <f>++Умумий!R118</f>
        <v>274</v>
      </c>
    </row>
    <row r="119" spans="1:13" s="49" customFormat="1" x14ac:dyDescent="0.25">
      <c r="B119" s="27">
        <v>12</v>
      </c>
      <c r="C119" s="24" t="s">
        <v>369</v>
      </c>
      <c r="D119" s="93">
        <v>512</v>
      </c>
      <c r="E119" s="27">
        <v>447</v>
      </c>
      <c r="F119" s="95">
        <f t="shared" si="3"/>
        <v>87.3046875</v>
      </c>
      <c r="G119" s="27">
        <v>441</v>
      </c>
      <c r="H119" s="68">
        <v>117</v>
      </c>
      <c r="I119" s="95">
        <f t="shared" si="4"/>
        <v>26.530612244897959</v>
      </c>
      <c r="J119" s="68">
        <v>48</v>
      </c>
      <c r="K119" s="68">
        <v>32</v>
      </c>
      <c r="L119" s="95">
        <f t="shared" si="5"/>
        <v>66.666666666666657</v>
      </c>
      <c r="M119" s="45">
        <f>++Умумий!R119</f>
        <v>222</v>
      </c>
    </row>
    <row r="120" spans="1:13" s="49" customFormat="1" x14ac:dyDescent="0.25">
      <c r="B120" s="27">
        <v>13</v>
      </c>
      <c r="C120" s="24" t="s">
        <v>370</v>
      </c>
      <c r="D120" s="93">
        <v>452</v>
      </c>
      <c r="E120" s="27">
        <v>539</v>
      </c>
      <c r="F120" s="95">
        <f t="shared" si="3"/>
        <v>119.24778761061947</v>
      </c>
      <c r="G120" s="27">
        <v>416</v>
      </c>
      <c r="H120" s="68">
        <v>98</v>
      </c>
      <c r="I120" s="95">
        <f t="shared" si="4"/>
        <v>23.557692307692307</v>
      </c>
      <c r="J120" s="68">
        <v>35</v>
      </c>
      <c r="K120" s="68">
        <v>29</v>
      </c>
      <c r="L120" s="95">
        <f t="shared" si="5"/>
        <v>82.857142857142861</v>
      </c>
      <c r="M120" s="45">
        <f>++Умумий!R120</f>
        <v>162</v>
      </c>
    </row>
    <row r="121" spans="1:13" s="49" customFormat="1" x14ac:dyDescent="0.25">
      <c r="B121" s="27">
        <v>14</v>
      </c>
      <c r="C121" s="24" t="s">
        <v>128</v>
      </c>
      <c r="D121" s="93">
        <v>278</v>
      </c>
      <c r="E121" s="27">
        <v>196</v>
      </c>
      <c r="F121" s="95">
        <f t="shared" si="3"/>
        <v>70.503597122302153</v>
      </c>
      <c r="G121" s="27">
        <v>389</v>
      </c>
      <c r="H121" s="68">
        <v>122</v>
      </c>
      <c r="I121" s="95">
        <f t="shared" si="4"/>
        <v>31.362467866323907</v>
      </c>
      <c r="J121" s="68">
        <v>20</v>
      </c>
      <c r="K121" s="68">
        <v>22</v>
      </c>
      <c r="L121" s="95">
        <f t="shared" si="5"/>
        <v>110.00000000000001</v>
      </c>
      <c r="M121" s="45">
        <f>++Умумий!R121</f>
        <v>83</v>
      </c>
    </row>
    <row r="122" spans="1:13" s="49" customFormat="1" x14ac:dyDescent="0.25">
      <c r="B122" s="27">
        <v>15</v>
      </c>
      <c r="C122" s="24" t="s">
        <v>129</v>
      </c>
      <c r="D122" s="93">
        <v>439</v>
      </c>
      <c r="E122" s="27">
        <v>523</v>
      </c>
      <c r="F122" s="95">
        <f t="shared" si="3"/>
        <v>119.13439635535308</v>
      </c>
      <c r="G122" s="27">
        <v>478</v>
      </c>
      <c r="H122" s="68">
        <v>174</v>
      </c>
      <c r="I122" s="95">
        <f t="shared" si="4"/>
        <v>36.401673640167367</v>
      </c>
      <c r="J122" s="68">
        <v>61</v>
      </c>
      <c r="K122" s="68">
        <v>35</v>
      </c>
      <c r="L122" s="95">
        <f t="shared" si="5"/>
        <v>57.377049180327866</v>
      </c>
      <c r="M122" s="45">
        <f>++Умумий!R122</f>
        <v>99</v>
      </c>
    </row>
    <row r="123" spans="1:13" s="49" customFormat="1" x14ac:dyDescent="0.25">
      <c r="B123" s="27">
        <v>16</v>
      </c>
      <c r="C123" s="24" t="s">
        <v>371</v>
      </c>
      <c r="D123" s="93">
        <v>348</v>
      </c>
      <c r="E123" s="27">
        <v>1140</v>
      </c>
      <c r="F123" s="95">
        <f t="shared" si="3"/>
        <v>327.58620689655174</v>
      </c>
      <c r="G123" s="27">
        <v>398</v>
      </c>
      <c r="H123" s="68">
        <v>50</v>
      </c>
      <c r="I123" s="95">
        <f t="shared" si="4"/>
        <v>12.562814070351758</v>
      </c>
      <c r="J123" s="68">
        <v>24</v>
      </c>
      <c r="K123" s="68">
        <v>30</v>
      </c>
      <c r="L123" s="95">
        <f t="shared" si="5"/>
        <v>125</v>
      </c>
      <c r="M123" s="45">
        <f>++Умумий!R123</f>
        <v>80</v>
      </c>
    </row>
    <row r="124" spans="1:13" s="48" customFormat="1" ht="23.25" customHeight="1" x14ac:dyDescent="0.25">
      <c r="A124" s="46">
        <v>1</v>
      </c>
      <c r="B124" s="97">
        <v>8</v>
      </c>
      <c r="C124" s="98" t="s">
        <v>131</v>
      </c>
      <c r="D124" s="99">
        <v>6362</v>
      </c>
      <c r="E124" s="97">
        <v>8454</v>
      </c>
      <c r="F124" s="100">
        <f t="shared" si="3"/>
        <v>132.8827412763282</v>
      </c>
      <c r="G124" s="97">
        <v>6608</v>
      </c>
      <c r="H124" s="97">
        <v>3383</v>
      </c>
      <c r="I124" s="100">
        <f t="shared" si="4"/>
        <v>51.195520581113804</v>
      </c>
      <c r="J124" s="97">
        <v>519</v>
      </c>
      <c r="K124" s="97">
        <v>581</v>
      </c>
      <c r="L124" s="100">
        <f t="shared" si="5"/>
        <v>111.94605009633911</v>
      </c>
      <c r="M124" s="43">
        <f>SUM(M108:M123)</f>
        <v>2383</v>
      </c>
    </row>
    <row r="125" spans="1:13" s="41" customFormat="1" x14ac:dyDescent="0.25">
      <c r="B125" s="27">
        <v>1</v>
      </c>
      <c r="C125" s="24" t="s">
        <v>132</v>
      </c>
      <c r="D125" s="93">
        <v>150</v>
      </c>
      <c r="E125" s="27">
        <v>145</v>
      </c>
      <c r="F125" s="95">
        <f t="shared" si="3"/>
        <v>96.666666666666671</v>
      </c>
      <c r="G125" s="27">
        <v>442</v>
      </c>
      <c r="H125" s="68">
        <v>290</v>
      </c>
      <c r="I125" s="95">
        <f t="shared" si="4"/>
        <v>65.610859728506782</v>
      </c>
      <c r="J125" s="68">
        <v>31</v>
      </c>
      <c r="K125" s="68">
        <v>42</v>
      </c>
      <c r="L125" s="95">
        <f t="shared" si="5"/>
        <v>135.48387096774192</v>
      </c>
      <c r="M125" s="45">
        <f>++Умумий!R125</f>
        <v>54</v>
      </c>
    </row>
    <row r="126" spans="1:13" s="41" customFormat="1" x14ac:dyDescent="0.25">
      <c r="B126" s="27">
        <v>2</v>
      </c>
      <c r="C126" s="24" t="s">
        <v>133</v>
      </c>
      <c r="D126" s="93">
        <v>114</v>
      </c>
      <c r="E126" s="27">
        <v>132</v>
      </c>
      <c r="F126" s="95">
        <f t="shared" si="3"/>
        <v>115.78947368421053</v>
      </c>
      <c r="G126" s="27">
        <v>337</v>
      </c>
      <c r="H126" s="68">
        <v>282</v>
      </c>
      <c r="I126" s="95">
        <f t="shared" si="4"/>
        <v>83.679525222551931</v>
      </c>
      <c r="J126" s="68">
        <v>24</v>
      </c>
      <c r="K126" s="68">
        <v>59</v>
      </c>
      <c r="L126" s="95">
        <f t="shared" si="5"/>
        <v>245.83333333333334</v>
      </c>
      <c r="M126" s="45">
        <f>++Умумий!R126</f>
        <v>55</v>
      </c>
    </row>
    <row r="127" spans="1:13" s="41" customFormat="1" x14ac:dyDescent="0.25">
      <c r="B127" s="27">
        <v>3</v>
      </c>
      <c r="C127" s="24" t="s">
        <v>134</v>
      </c>
      <c r="D127" s="93">
        <v>105</v>
      </c>
      <c r="E127" s="27">
        <v>105</v>
      </c>
      <c r="F127" s="95">
        <f t="shared" si="3"/>
        <v>100</v>
      </c>
      <c r="G127" s="27">
        <v>310</v>
      </c>
      <c r="H127" s="68">
        <v>250</v>
      </c>
      <c r="I127" s="95">
        <f t="shared" si="4"/>
        <v>80.645161290322577</v>
      </c>
      <c r="J127" s="68">
        <v>22</v>
      </c>
      <c r="K127" s="68">
        <v>31</v>
      </c>
      <c r="L127" s="95">
        <f t="shared" si="5"/>
        <v>140.90909090909091</v>
      </c>
      <c r="M127" s="45">
        <f>++Умумий!R127</f>
        <v>38</v>
      </c>
    </row>
    <row r="128" spans="1:13" s="41" customFormat="1" x14ac:dyDescent="0.25">
      <c r="B128" s="27">
        <v>4</v>
      </c>
      <c r="C128" s="24" t="s">
        <v>135</v>
      </c>
      <c r="D128" s="93">
        <v>351</v>
      </c>
      <c r="E128" s="27">
        <v>384</v>
      </c>
      <c r="F128" s="95">
        <f t="shared" si="3"/>
        <v>109.40170940170941</v>
      </c>
      <c r="G128" s="27">
        <v>1036</v>
      </c>
      <c r="H128" s="68">
        <v>348</v>
      </c>
      <c r="I128" s="95">
        <f t="shared" si="4"/>
        <v>33.590733590733592</v>
      </c>
      <c r="J128" s="68">
        <v>73</v>
      </c>
      <c r="K128" s="68">
        <v>88</v>
      </c>
      <c r="L128" s="95">
        <f t="shared" si="5"/>
        <v>120.54794520547945</v>
      </c>
      <c r="M128" s="45">
        <f>++Умумий!R128</f>
        <v>97</v>
      </c>
    </row>
    <row r="129" spans="1:13" s="41" customFormat="1" x14ac:dyDescent="0.25">
      <c r="B129" s="27">
        <v>5</v>
      </c>
      <c r="C129" s="24" t="s">
        <v>136</v>
      </c>
      <c r="D129" s="93">
        <v>180</v>
      </c>
      <c r="E129" s="27">
        <v>336</v>
      </c>
      <c r="F129" s="95">
        <f t="shared" si="3"/>
        <v>186.66666666666666</v>
      </c>
      <c r="G129" s="27">
        <v>532</v>
      </c>
      <c r="H129" s="68">
        <v>489</v>
      </c>
      <c r="I129" s="95">
        <f t="shared" si="4"/>
        <v>91.917293233082702</v>
      </c>
      <c r="J129" s="68">
        <v>37</v>
      </c>
      <c r="K129" s="68">
        <v>34</v>
      </c>
      <c r="L129" s="95">
        <f t="shared" si="5"/>
        <v>91.891891891891902</v>
      </c>
      <c r="M129" s="45">
        <f>++Умумий!R129</f>
        <v>36</v>
      </c>
    </row>
    <row r="130" spans="1:13" s="41" customFormat="1" x14ac:dyDescent="0.25">
      <c r="B130" s="27">
        <v>6</v>
      </c>
      <c r="C130" s="24" t="s">
        <v>137</v>
      </c>
      <c r="D130" s="93">
        <v>154</v>
      </c>
      <c r="E130" s="27">
        <v>220</v>
      </c>
      <c r="F130" s="95">
        <f t="shared" si="3"/>
        <v>142.85714285714286</v>
      </c>
      <c r="G130" s="27">
        <v>454</v>
      </c>
      <c r="H130" s="68">
        <v>304</v>
      </c>
      <c r="I130" s="95">
        <f t="shared" si="4"/>
        <v>66.960352422907491</v>
      </c>
      <c r="J130" s="68">
        <v>32</v>
      </c>
      <c r="K130" s="68">
        <v>32</v>
      </c>
      <c r="L130" s="95">
        <f t="shared" si="5"/>
        <v>100</v>
      </c>
      <c r="M130" s="45">
        <f>++Умумий!R130</f>
        <v>34</v>
      </c>
    </row>
    <row r="131" spans="1:13" s="41" customFormat="1" x14ac:dyDescent="0.25">
      <c r="B131" s="27">
        <v>7</v>
      </c>
      <c r="C131" s="24" t="s">
        <v>138</v>
      </c>
      <c r="D131" s="93">
        <v>191</v>
      </c>
      <c r="E131" s="27">
        <v>469</v>
      </c>
      <c r="F131" s="95">
        <f t="shared" si="3"/>
        <v>245.54973821989529</v>
      </c>
      <c r="G131" s="27">
        <v>563</v>
      </c>
      <c r="H131" s="68">
        <v>254</v>
      </c>
      <c r="I131" s="95">
        <f t="shared" si="4"/>
        <v>45.115452930728239</v>
      </c>
      <c r="J131" s="68">
        <v>40</v>
      </c>
      <c r="K131" s="68">
        <v>43</v>
      </c>
      <c r="L131" s="95">
        <f t="shared" si="5"/>
        <v>107.5</v>
      </c>
      <c r="M131" s="45">
        <f>++Умумий!R131</f>
        <v>38</v>
      </c>
    </row>
    <row r="132" spans="1:13" s="41" customFormat="1" x14ac:dyDescent="0.25">
      <c r="B132" s="27">
        <v>8</v>
      </c>
      <c r="C132" s="24" t="s">
        <v>139</v>
      </c>
      <c r="D132" s="93">
        <v>129</v>
      </c>
      <c r="E132" s="27">
        <v>142</v>
      </c>
      <c r="F132" s="95">
        <f t="shared" si="3"/>
        <v>110.07751937984496</v>
      </c>
      <c r="G132" s="27">
        <v>382</v>
      </c>
      <c r="H132" s="68">
        <v>225</v>
      </c>
      <c r="I132" s="95">
        <f t="shared" si="4"/>
        <v>58.900523560209429</v>
      </c>
      <c r="J132" s="68">
        <v>27</v>
      </c>
      <c r="K132" s="68">
        <v>37</v>
      </c>
      <c r="L132" s="95">
        <f t="shared" si="5"/>
        <v>137.03703703703704</v>
      </c>
      <c r="M132" s="45">
        <f>++Умумий!R132</f>
        <v>42</v>
      </c>
    </row>
    <row r="133" spans="1:13" s="41" customFormat="1" x14ac:dyDescent="0.25">
      <c r="B133" s="27">
        <v>9</v>
      </c>
      <c r="C133" s="24" t="s">
        <v>140</v>
      </c>
      <c r="D133" s="93">
        <v>148</v>
      </c>
      <c r="E133" s="27">
        <v>304</v>
      </c>
      <c r="F133" s="95">
        <f t="shared" si="3"/>
        <v>205.40540540540539</v>
      </c>
      <c r="G133" s="27">
        <v>437</v>
      </c>
      <c r="H133" s="68">
        <v>348</v>
      </c>
      <c r="I133" s="95">
        <f t="shared" si="4"/>
        <v>79.633867276887869</v>
      </c>
      <c r="J133" s="68">
        <v>31</v>
      </c>
      <c r="K133" s="68">
        <v>40</v>
      </c>
      <c r="L133" s="95">
        <f t="shared" si="5"/>
        <v>129.03225806451613</v>
      </c>
      <c r="M133" s="45">
        <f>++Умумий!R133</f>
        <v>40</v>
      </c>
    </row>
    <row r="134" spans="1:13" s="41" customFormat="1" x14ac:dyDescent="0.25">
      <c r="B134" s="27">
        <v>10</v>
      </c>
      <c r="C134" s="24" t="s">
        <v>141</v>
      </c>
      <c r="D134" s="93">
        <v>180</v>
      </c>
      <c r="E134" s="27">
        <v>323</v>
      </c>
      <c r="F134" s="95">
        <f t="shared" si="3"/>
        <v>179.44444444444446</v>
      </c>
      <c r="G134" s="27">
        <v>533</v>
      </c>
      <c r="H134" s="68">
        <v>303</v>
      </c>
      <c r="I134" s="95">
        <f t="shared" si="4"/>
        <v>56.848030018761733</v>
      </c>
      <c r="J134" s="68">
        <v>38</v>
      </c>
      <c r="K134" s="68">
        <v>94</v>
      </c>
      <c r="L134" s="95">
        <f t="shared" si="5"/>
        <v>247.36842105263159</v>
      </c>
      <c r="M134" s="45">
        <f>++Умумий!R134</f>
        <v>106</v>
      </c>
    </row>
    <row r="135" spans="1:13" s="41" customFormat="1" x14ac:dyDescent="0.25">
      <c r="B135" s="27">
        <v>11</v>
      </c>
      <c r="C135" s="24" t="s">
        <v>142</v>
      </c>
      <c r="D135" s="93">
        <v>92</v>
      </c>
      <c r="E135" s="27">
        <v>157</v>
      </c>
      <c r="F135" s="95">
        <f t="shared" ref="F135:F198" si="6">+E135/D135*100</f>
        <v>170.65217391304347</v>
      </c>
      <c r="G135" s="27">
        <v>273</v>
      </c>
      <c r="H135" s="68">
        <v>203</v>
      </c>
      <c r="I135" s="95">
        <f t="shared" ref="I135:I198" si="7">+H135/G135*100</f>
        <v>74.358974358974365</v>
      </c>
      <c r="J135" s="68">
        <v>19</v>
      </c>
      <c r="K135" s="68">
        <v>29</v>
      </c>
      <c r="L135" s="95">
        <f t="shared" ref="L135:L198" si="8">+K135/J135*100</f>
        <v>152.63157894736844</v>
      </c>
      <c r="M135" s="45">
        <f>++Умумий!R135</f>
        <v>29</v>
      </c>
    </row>
    <row r="136" spans="1:13" s="41" customFormat="1" x14ac:dyDescent="0.25">
      <c r="B136" s="27">
        <v>12</v>
      </c>
      <c r="C136" s="24" t="s">
        <v>143</v>
      </c>
      <c r="D136" s="93">
        <v>157</v>
      </c>
      <c r="E136" s="27">
        <v>210</v>
      </c>
      <c r="F136" s="95">
        <f t="shared" si="6"/>
        <v>133.75796178343947</v>
      </c>
      <c r="G136" s="27">
        <v>463</v>
      </c>
      <c r="H136" s="68">
        <v>565</v>
      </c>
      <c r="I136" s="95">
        <f t="shared" si="7"/>
        <v>122.03023758099351</v>
      </c>
      <c r="J136" s="68">
        <v>33</v>
      </c>
      <c r="K136" s="68">
        <v>42</v>
      </c>
      <c r="L136" s="95">
        <f t="shared" si="8"/>
        <v>127.27272727272727</v>
      </c>
      <c r="M136" s="45">
        <f>++Умумий!R136</f>
        <v>54</v>
      </c>
    </row>
    <row r="137" spans="1:13" s="41" customFormat="1" x14ac:dyDescent="0.25">
      <c r="B137" s="27">
        <v>13</v>
      </c>
      <c r="C137" s="24" t="s">
        <v>144</v>
      </c>
      <c r="D137" s="93">
        <v>150</v>
      </c>
      <c r="E137" s="27">
        <v>473</v>
      </c>
      <c r="F137" s="95">
        <f t="shared" si="6"/>
        <v>315.33333333333331</v>
      </c>
      <c r="G137" s="27">
        <v>442</v>
      </c>
      <c r="H137" s="68">
        <v>511</v>
      </c>
      <c r="I137" s="95">
        <f t="shared" si="7"/>
        <v>115.61085972850678</v>
      </c>
      <c r="J137" s="68">
        <v>31</v>
      </c>
      <c r="K137" s="68">
        <v>44</v>
      </c>
      <c r="L137" s="95">
        <f t="shared" si="8"/>
        <v>141.93548387096774</v>
      </c>
      <c r="M137" s="45">
        <f>++Умумий!R137</f>
        <v>66</v>
      </c>
    </row>
    <row r="138" spans="1:13" s="41" customFormat="1" x14ac:dyDescent="0.25">
      <c r="B138" s="27">
        <v>14</v>
      </c>
      <c r="C138" s="24" t="s">
        <v>145</v>
      </c>
      <c r="D138" s="93">
        <v>177</v>
      </c>
      <c r="E138" s="27">
        <v>248</v>
      </c>
      <c r="F138" s="95">
        <f t="shared" si="6"/>
        <v>140.11299435028249</v>
      </c>
      <c r="G138" s="27">
        <v>522</v>
      </c>
      <c r="H138" s="68">
        <v>166</v>
      </c>
      <c r="I138" s="95">
        <f t="shared" si="7"/>
        <v>31.800766283524908</v>
      </c>
      <c r="J138" s="68">
        <v>37</v>
      </c>
      <c r="K138" s="68">
        <v>25</v>
      </c>
      <c r="L138" s="95">
        <f t="shared" si="8"/>
        <v>67.567567567567565</v>
      </c>
      <c r="M138" s="45">
        <f>++Умумий!R138</f>
        <v>4</v>
      </c>
    </row>
    <row r="139" spans="1:13" s="47" customFormat="1" ht="23.25" customHeight="1" x14ac:dyDescent="0.25">
      <c r="A139" s="46">
        <v>1</v>
      </c>
      <c r="B139" s="97">
        <v>9</v>
      </c>
      <c r="C139" s="98" t="s">
        <v>146</v>
      </c>
      <c r="D139" s="99">
        <v>2278</v>
      </c>
      <c r="E139" s="97">
        <v>3648</v>
      </c>
      <c r="F139" s="100">
        <f t="shared" si="6"/>
        <v>160.1404741000878</v>
      </c>
      <c r="G139" s="97">
        <v>6726</v>
      </c>
      <c r="H139" s="97">
        <v>4538</v>
      </c>
      <c r="I139" s="100">
        <f t="shared" si="7"/>
        <v>67.469521260779061</v>
      </c>
      <c r="J139" s="97">
        <v>475</v>
      </c>
      <c r="K139" s="97">
        <v>640</v>
      </c>
      <c r="L139" s="100">
        <f t="shared" si="8"/>
        <v>134.73684210526315</v>
      </c>
      <c r="M139" s="43">
        <f>SUM(M125:M138)</f>
        <v>693</v>
      </c>
    </row>
    <row r="140" spans="1:13" s="41" customFormat="1" x14ac:dyDescent="0.25">
      <c r="B140" s="27">
        <v>1</v>
      </c>
      <c r="C140" s="24" t="s">
        <v>374</v>
      </c>
      <c r="D140" s="93">
        <v>260</v>
      </c>
      <c r="E140" s="27">
        <v>261</v>
      </c>
      <c r="F140" s="95">
        <f t="shared" si="6"/>
        <v>100.38461538461539</v>
      </c>
      <c r="G140" s="27">
        <v>201</v>
      </c>
      <c r="H140" s="68">
        <v>341</v>
      </c>
      <c r="I140" s="95">
        <f t="shared" si="7"/>
        <v>169.65174129353233</v>
      </c>
      <c r="J140" s="68">
        <v>30</v>
      </c>
      <c r="K140" s="68">
        <v>25</v>
      </c>
      <c r="L140" s="95">
        <f t="shared" si="8"/>
        <v>83.333333333333343</v>
      </c>
      <c r="M140" s="45">
        <f>+Умумий!R140</f>
        <v>125</v>
      </c>
    </row>
    <row r="141" spans="1:13" s="41" customFormat="1" x14ac:dyDescent="0.25">
      <c r="B141" s="27">
        <v>2</v>
      </c>
      <c r="C141" s="24" t="s">
        <v>375</v>
      </c>
      <c r="D141" s="93">
        <v>120</v>
      </c>
      <c r="E141" s="27">
        <v>171</v>
      </c>
      <c r="F141" s="95">
        <f t="shared" si="6"/>
        <v>142.5</v>
      </c>
      <c r="G141" s="27">
        <v>155</v>
      </c>
      <c r="H141" s="68">
        <v>192</v>
      </c>
      <c r="I141" s="95">
        <f t="shared" si="7"/>
        <v>123.87096774193549</v>
      </c>
      <c r="J141" s="68">
        <v>15</v>
      </c>
      <c r="K141" s="68">
        <v>7</v>
      </c>
      <c r="L141" s="95">
        <f t="shared" si="8"/>
        <v>46.666666666666664</v>
      </c>
      <c r="M141" s="45">
        <f>+Умумий!R141</f>
        <v>47</v>
      </c>
    </row>
    <row r="142" spans="1:13" s="41" customFormat="1" x14ac:dyDescent="0.25">
      <c r="B142" s="27">
        <v>3</v>
      </c>
      <c r="C142" s="24" t="s">
        <v>376</v>
      </c>
      <c r="D142" s="93">
        <v>110</v>
      </c>
      <c r="E142" s="27">
        <v>147</v>
      </c>
      <c r="F142" s="95">
        <f t="shared" si="6"/>
        <v>133.63636363636365</v>
      </c>
      <c r="G142" s="27">
        <v>156</v>
      </c>
      <c r="H142" s="68">
        <v>122</v>
      </c>
      <c r="I142" s="95">
        <f t="shared" si="7"/>
        <v>78.205128205128204</v>
      </c>
      <c r="J142" s="68">
        <v>12</v>
      </c>
      <c r="K142" s="68">
        <v>1</v>
      </c>
      <c r="L142" s="95">
        <f t="shared" si="8"/>
        <v>8.3333333333333321</v>
      </c>
      <c r="M142" s="45">
        <f>+Умумий!R142</f>
        <v>26</v>
      </c>
    </row>
    <row r="143" spans="1:13" s="41" customFormat="1" x14ac:dyDescent="0.25">
      <c r="B143" s="27">
        <v>4</v>
      </c>
      <c r="C143" s="24" t="s">
        <v>377</v>
      </c>
      <c r="D143" s="93">
        <v>204</v>
      </c>
      <c r="E143" s="27">
        <v>291</v>
      </c>
      <c r="F143" s="95">
        <f t="shared" si="6"/>
        <v>142.64705882352942</v>
      </c>
      <c r="G143" s="27">
        <v>194</v>
      </c>
      <c r="H143" s="68">
        <v>532</v>
      </c>
      <c r="I143" s="95">
        <f t="shared" si="7"/>
        <v>274.22680412371136</v>
      </c>
      <c r="J143" s="68">
        <v>20</v>
      </c>
      <c r="K143" s="68">
        <v>73</v>
      </c>
      <c r="L143" s="95">
        <f t="shared" si="8"/>
        <v>365</v>
      </c>
      <c r="M143" s="45">
        <f>+Умумий!R143</f>
        <v>164</v>
      </c>
    </row>
    <row r="144" spans="1:13" s="41" customFormat="1" x14ac:dyDescent="0.25">
      <c r="B144" s="27">
        <v>5</v>
      </c>
      <c r="C144" s="24" t="s">
        <v>378</v>
      </c>
      <c r="D144" s="93">
        <v>272</v>
      </c>
      <c r="E144" s="27">
        <v>535</v>
      </c>
      <c r="F144" s="95">
        <f t="shared" si="6"/>
        <v>196.69117647058823</v>
      </c>
      <c r="G144" s="27">
        <v>217</v>
      </c>
      <c r="H144" s="68">
        <v>432</v>
      </c>
      <c r="I144" s="95">
        <f t="shared" si="7"/>
        <v>199.07834101382488</v>
      </c>
      <c r="J144" s="68">
        <v>36</v>
      </c>
      <c r="K144" s="68">
        <v>11</v>
      </c>
      <c r="L144" s="95">
        <f t="shared" si="8"/>
        <v>30.555555555555557</v>
      </c>
      <c r="M144" s="45">
        <f>+Умумий!R144</f>
        <v>108</v>
      </c>
    </row>
    <row r="145" spans="1:16" s="41" customFormat="1" x14ac:dyDescent="0.25">
      <c r="B145" s="27">
        <v>6</v>
      </c>
      <c r="C145" s="24" t="s">
        <v>379</v>
      </c>
      <c r="D145" s="93">
        <v>200</v>
      </c>
      <c r="E145" s="27">
        <v>219</v>
      </c>
      <c r="F145" s="95">
        <f t="shared" si="6"/>
        <v>109.5</v>
      </c>
      <c r="G145" s="27">
        <v>194</v>
      </c>
      <c r="H145" s="68">
        <v>184</v>
      </c>
      <c r="I145" s="95">
        <f t="shared" si="7"/>
        <v>94.845360824742258</v>
      </c>
      <c r="J145" s="68">
        <v>24</v>
      </c>
      <c r="K145" s="68">
        <v>26</v>
      </c>
      <c r="L145" s="95">
        <f t="shared" si="8"/>
        <v>108.33333333333333</v>
      </c>
      <c r="M145" s="45">
        <f>+Умумий!R145</f>
        <v>44</v>
      </c>
    </row>
    <row r="146" spans="1:16" s="41" customFormat="1" x14ac:dyDescent="0.25">
      <c r="B146" s="27">
        <v>7</v>
      </c>
      <c r="C146" s="24" t="s">
        <v>380</v>
      </c>
      <c r="D146" s="93">
        <v>200</v>
      </c>
      <c r="E146" s="27">
        <v>308</v>
      </c>
      <c r="F146" s="95">
        <f t="shared" si="6"/>
        <v>154</v>
      </c>
      <c r="G146" s="27">
        <v>124</v>
      </c>
      <c r="H146" s="68">
        <v>225</v>
      </c>
      <c r="I146" s="95">
        <f t="shared" si="7"/>
        <v>181.45161290322579</v>
      </c>
      <c r="J146" s="68">
        <v>24</v>
      </c>
      <c r="K146" s="68">
        <v>29</v>
      </c>
      <c r="L146" s="95">
        <f t="shared" si="8"/>
        <v>120.83333333333333</v>
      </c>
      <c r="M146" s="45">
        <f>+Умумий!R146</f>
        <v>101</v>
      </c>
    </row>
    <row r="147" spans="1:16" s="41" customFormat="1" x14ac:dyDescent="0.25">
      <c r="B147" s="27">
        <v>8</v>
      </c>
      <c r="C147" s="24" t="s">
        <v>381</v>
      </c>
      <c r="D147" s="93">
        <v>190</v>
      </c>
      <c r="E147" s="27">
        <v>230</v>
      </c>
      <c r="F147" s="95">
        <f t="shared" si="6"/>
        <v>121.05263157894737</v>
      </c>
      <c r="G147" s="27">
        <v>163</v>
      </c>
      <c r="H147" s="68">
        <v>345</v>
      </c>
      <c r="I147" s="95">
        <f t="shared" si="7"/>
        <v>211.65644171779144</v>
      </c>
      <c r="J147" s="68">
        <v>25</v>
      </c>
      <c r="K147" s="68">
        <v>25</v>
      </c>
      <c r="L147" s="95">
        <f t="shared" si="8"/>
        <v>100</v>
      </c>
      <c r="M147" s="45">
        <f>+Умумий!R147</f>
        <v>123</v>
      </c>
    </row>
    <row r="148" spans="1:16" s="41" customFormat="1" x14ac:dyDescent="0.25">
      <c r="B148" s="27">
        <v>9</v>
      </c>
      <c r="C148" s="24" t="s">
        <v>382</v>
      </c>
      <c r="D148" s="93">
        <v>163</v>
      </c>
      <c r="E148" s="27">
        <v>274</v>
      </c>
      <c r="F148" s="95">
        <f t="shared" si="6"/>
        <v>168.09815950920245</v>
      </c>
      <c r="G148" s="27">
        <v>155</v>
      </c>
      <c r="H148" s="68">
        <v>316</v>
      </c>
      <c r="I148" s="95">
        <f t="shared" si="7"/>
        <v>203.87096774193546</v>
      </c>
      <c r="J148" s="68">
        <v>15</v>
      </c>
      <c r="K148" s="68">
        <v>1</v>
      </c>
      <c r="L148" s="95">
        <f t="shared" si="8"/>
        <v>6.666666666666667</v>
      </c>
      <c r="M148" s="45">
        <f>+Умумий!R148</f>
        <v>86</v>
      </c>
    </row>
    <row r="149" spans="1:16" s="41" customFormat="1" x14ac:dyDescent="0.25">
      <c r="B149" s="27">
        <v>10</v>
      </c>
      <c r="C149" s="24" t="s">
        <v>383</v>
      </c>
      <c r="D149" s="93">
        <v>272</v>
      </c>
      <c r="E149" s="27">
        <v>361</v>
      </c>
      <c r="F149" s="95">
        <f t="shared" si="6"/>
        <v>132.72058823529412</v>
      </c>
      <c r="G149" s="27">
        <v>170</v>
      </c>
      <c r="H149" s="68">
        <v>425</v>
      </c>
      <c r="I149" s="95">
        <f t="shared" si="7"/>
        <v>250</v>
      </c>
      <c r="J149" s="68">
        <v>30</v>
      </c>
      <c r="K149" s="68">
        <v>32</v>
      </c>
      <c r="L149" s="95">
        <f t="shared" si="8"/>
        <v>106.66666666666667</v>
      </c>
      <c r="M149" s="45">
        <f>+Умумий!R149</f>
        <v>164</v>
      </c>
    </row>
    <row r="150" spans="1:16" s="41" customFormat="1" x14ac:dyDescent="0.25">
      <c r="B150" s="27">
        <v>11</v>
      </c>
      <c r="C150" s="24" t="s">
        <v>384</v>
      </c>
      <c r="D150" s="93">
        <v>218</v>
      </c>
      <c r="E150" s="27">
        <v>356</v>
      </c>
      <c r="F150" s="95">
        <f t="shared" si="6"/>
        <v>163.30275229357798</v>
      </c>
      <c r="G150" s="27">
        <v>163</v>
      </c>
      <c r="H150" s="68">
        <v>672</v>
      </c>
      <c r="I150" s="95">
        <f t="shared" si="7"/>
        <v>412.26993865030676</v>
      </c>
      <c r="J150" s="68">
        <v>20</v>
      </c>
      <c r="K150" s="68">
        <v>11</v>
      </c>
      <c r="L150" s="95">
        <f t="shared" si="8"/>
        <v>55.000000000000007</v>
      </c>
      <c r="M150" s="45">
        <f>+Умумий!R150</f>
        <v>25</v>
      </c>
    </row>
    <row r="151" spans="1:16" s="47" customFormat="1" ht="23.25" customHeight="1" x14ac:dyDescent="0.25">
      <c r="A151" s="46">
        <v>1</v>
      </c>
      <c r="B151" s="97">
        <v>10</v>
      </c>
      <c r="C151" s="98" t="s">
        <v>158</v>
      </c>
      <c r="D151" s="99">
        <f>SUM(D140:D150)</f>
        <v>2209</v>
      </c>
      <c r="E151" s="97">
        <v>3153</v>
      </c>
      <c r="F151" s="100">
        <f t="shared" si="6"/>
        <v>142.73426889995474</v>
      </c>
      <c r="G151" s="97">
        <v>1892</v>
      </c>
      <c r="H151" s="97">
        <v>3786</v>
      </c>
      <c r="I151" s="100">
        <f t="shared" si="7"/>
        <v>200.10570824524314</v>
      </c>
      <c r="J151" s="97">
        <v>251</v>
      </c>
      <c r="K151" s="97">
        <v>241</v>
      </c>
      <c r="L151" s="100">
        <f t="shared" si="8"/>
        <v>96.01593625498009</v>
      </c>
      <c r="M151" s="43">
        <f>SUM(M140:M150)</f>
        <v>1013</v>
      </c>
      <c r="O151" s="75"/>
      <c r="P151" s="76"/>
    </row>
    <row r="152" spans="1:16" s="41" customFormat="1" x14ac:dyDescent="0.25">
      <c r="B152" s="27">
        <v>1</v>
      </c>
      <c r="C152" s="24" t="s">
        <v>159</v>
      </c>
      <c r="D152" s="93">
        <v>269</v>
      </c>
      <c r="E152" s="27">
        <v>288</v>
      </c>
      <c r="F152" s="95">
        <f t="shared" si="6"/>
        <v>107.06319702602229</v>
      </c>
      <c r="G152" s="27">
        <v>95</v>
      </c>
      <c r="H152" s="68">
        <v>172</v>
      </c>
      <c r="I152" s="95">
        <f t="shared" si="7"/>
        <v>181.05263157894737</v>
      </c>
      <c r="J152" s="68">
        <v>33</v>
      </c>
      <c r="K152" s="68">
        <v>27</v>
      </c>
      <c r="L152" s="95">
        <f t="shared" si="8"/>
        <v>81.818181818181827</v>
      </c>
      <c r="M152" s="45">
        <v>17</v>
      </c>
    </row>
    <row r="153" spans="1:16" s="41" customFormat="1" x14ac:dyDescent="0.25">
      <c r="B153" s="27">
        <v>2</v>
      </c>
      <c r="C153" s="24" t="s">
        <v>160</v>
      </c>
      <c r="D153" s="93">
        <v>266</v>
      </c>
      <c r="E153" s="27">
        <v>267</v>
      </c>
      <c r="F153" s="95">
        <f t="shared" si="6"/>
        <v>100.37593984962405</v>
      </c>
      <c r="G153" s="27">
        <v>89</v>
      </c>
      <c r="H153" s="68">
        <v>101</v>
      </c>
      <c r="I153" s="95">
        <f t="shared" si="7"/>
        <v>113.48314606741575</v>
      </c>
      <c r="J153" s="68">
        <v>32</v>
      </c>
      <c r="K153" s="68">
        <v>27</v>
      </c>
      <c r="L153" s="95">
        <f t="shared" si="8"/>
        <v>84.375</v>
      </c>
      <c r="M153" s="45">
        <v>0</v>
      </c>
    </row>
    <row r="154" spans="1:16" s="41" customFormat="1" x14ac:dyDescent="0.25">
      <c r="B154" s="27">
        <v>3</v>
      </c>
      <c r="C154" s="24" t="s">
        <v>161</v>
      </c>
      <c r="D154" s="93">
        <v>227</v>
      </c>
      <c r="E154" s="27">
        <v>227</v>
      </c>
      <c r="F154" s="95">
        <f t="shared" si="6"/>
        <v>100</v>
      </c>
      <c r="G154" s="27">
        <v>145</v>
      </c>
      <c r="H154" s="68">
        <v>359</v>
      </c>
      <c r="I154" s="95">
        <f t="shared" si="7"/>
        <v>247.58620689655172</v>
      </c>
      <c r="J154" s="68">
        <v>33</v>
      </c>
      <c r="K154" s="68">
        <v>33</v>
      </c>
      <c r="L154" s="95">
        <f t="shared" si="8"/>
        <v>100</v>
      </c>
      <c r="M154" s="45">
        <v>4</v>
      </c>
    </row>
    <row r="155" spans="1:16" s="41" customFormat="1" x14ac:dyDescent="0.25">
      <c r="B155" s="27">
        <v>4</v>
      </c>
      <c r="C155" s="24" t="s">
        <v>162</v>
      </c>
      <c r="D155" s="93">
        <v>268</v>
      </c>
      <c r="E155" s="27">
        <v>300</v>
      </c>
      <c r="F155" s="95">
        <f t="shared" si="6"/>
        <v>111.94029850746267</v>
      </c>
      <c r="G155" s="27">
        <v>58</v>
      </c>
      <c r="H155" s="68">
        <v>65</v>
      </c>
      <c r="I155" s="95">
        <f t="shared" si="7"/>
        <v>112.06896551724137</v>
      </c>
      <c r="J155" s="68">
        <v>29</v>
      </c>
      <c r="K155" s="68">
        <v>59</v>
      </c>
      <c r="L155" s="95">
        <f t="shared" si="8"/>
        <v>203.44827586206895</v>
      </c>
      <c r="M155" s="45">
        <v>14</v>
      </c>
    </row>
    <row r="156" spans="1:16" s="41" customFormat="1" x14ac:dyDescent="0.25">
      <c r="B156" s="27">
        <v>5</v>
      </c>
      <c r="C156" s="24" t="s">
        <v>163</v>
      </c>
      <c r="D156" s="93">
        <v>195</v>
      </c>
      <c r="E156" s="27">
        <v>200</v>
      </c>
      <c r="F156" s="95">
        <f t="shared" si="6"/>
        <v>102.56410256410255</v>
      </c>
      <c r="G156" s="27">
        <v>60</v>
      </c>
      <c r="H156" s="68">
        <v>169</v>
      </c>
      <c r="I156" s="95">
        <f t="shared" si="7"/>
        <v>281.66666666666669</v>
      </c>
      <c r="J156" s="68">
        <v>33</v>
      </c>
      <c r="K156" s="68">
        <v>17</v>
      </c>
      <c r="L156" s="95">
        <f t="shared" si="8"/>
        <v>51.515151515151516</v>
      </c>
      <c r="M156" s="45">
        <v>30</v>
      </c>
    </row>
    <row r="157" spans="1:16" s="41" customFormat="1" x14ac:dyDescent="0.25">
      <c r="B157" s="27">
        <v>6</v>
      </c>
      <c r="C157" s="24" t="s">
        <v>164</v>
      </c>
      <c r="D157" s="93">
        <v>90</v>
      </c>
      <c r="E157" s="27">
        <v>140</v>
      </c>
      <c r="F157" s="95">
        <f t="shared" si="6"/>
        <v>155.55555555555557</v>
      </c>
      <c r="G157" s="27">
        <v>76</v>
      </c>
      <c r="H157" s="68">
        <v>150</v>
      </c>
      <c r="I157" s="95">
        <f t="shared" si="7"/>
        <v>197.36842105263156</v>
      </c>
      <c r="J157" s="68">
        <v>16</v>
      </c>
      <c r="K157" s="68">
        <v>28</v>
      </c>
      <c r="L157" s="95">
        <f t="shared" si="8"/>
        <v>175</v>
      </c>
      <c r="M157" s="45">
        <v>0</v>
      </c>
    </row>
    <row r="158" spans="1:16" s="41" customFormat="1" x14ac:dyDescent="0.25">
      <c r="B158" s="27">
        <v>7</v>
      </c>
      <c r="C158" s="24" t="s">
        <v>165</v>
      </c>
      <c r="D158" s="93">
        <v>153</v>
      </c>
      <c r="E158" s="27">
        <v>162</v>
      </c>
      <c r="F158" s="95">
        <f t="shared" si="6"/>
        <v>105.88235294117648</v>
      </c>
      <c r="G158" s="27">
        <v>87</v>
      </c>
      <c r="H158" s="68">
        <v>144</v>
      </c>
      <c r="I158" s="95">
        <f t="shared" si="7"/>
        <v>165.51724137931035</v>
      </c>
      <c r="J158" s="68">
        <v>30</v>
      </c>
      <c r="K158" s="68">
        <v>32</v>
      </c>
      <c r="L158" s="95">
        <f t="shared" si="8"/>
        <v>106.66666666666667</v>
      </c>
      <c r="M158" s="45">
        <v>11</v>
      </c>
    </row>
    <row r="159" spans="1:16" s="41" customFormat="1" x14ac:dyDescent="0.25">
      <c r="B159" s="27">
        <v>8</v>
      </c>
      <c r="C159" s="24" t="s">
        <v>166</v>
      </c>
      <c r="D159" s="93">
        <v>175</v>
      </c>
      <c r="E159" s="27">
        <v>231</v>
      </c>
      <c r="F159" s="95">
        <f t="shared" si="6"/>
        <v>132</v>
      </c>
      <c r="G159" s="27">
        <v>124</v>
      </c>
      <c r="H159" s="68">
        <v>170</v>
      </c>
      <c r="I159" s="95">
        <f t="shared" si="7"/>
        <v>137.09677419354838</v>
      </c>
      <c r="J159" s="68">
        <v>32</v>
      </c>
      <c r="K159" s="68">
        <v>55</v>
      </c>
      <c r="L159" s="95">
        <f t="shared" si="8"/>
        <v>171.875</v>
      </c>
      <c r="M159" s="45">
        <v>40</v>
      </c>
    </row>
    <row r="160" spans="1:16" s="41" customFormat="1" x14ac:dyDescent="0.25">
      <c r="B160" s="27">
        <v>9</v>
      </c>
      <c r="C160" s="24" t="s">
        <v>167</v>
      </c>
      <c r="D160" s="93">
        <v>229</v>
      </c>
      <c r="E160" s="27">
        <v>338</v>
      </c>
      <c r="F160" s="95">
        <f t="shared" si="6"/>
        <v>147.59825327510919</v>
      </c>
      <c r="G160" s="27">
        <v>99</v>
      </c>
      <c r="H160" s="68">
        <v>134</v>
      </c>
      <c r="I160" s="95">
        <f t="shared" si="7"/>
        <v>135.35353535353536</v>
      </c>
      <c r="J160" s="68">
        <v>33</v>
      </c>
      <c r="K160" s="68">
        <v>50</v>
      </c>
      <c r="L160" s="95">
        <f t="shared" si="8"/>
        <v>151.5151515151515</v>
      </c>
      <c r="M160" s="45">
        <v>5</v>
      </c>
    </row>
    <row r="161" spans="1:13" s="41" customFormat="1" x14ac:dyDescent="0.25">
      <c r="B161" s="27">
        <v>10</v>
      </c>
      <c r="C161" s="24" t="s">
        <v>168</v>
      </c>
      <c r="D161" s="93">
        <v>176</v>
      </c>
      <c r="E161" s="27">
        <v>342</v>
      </c>
      <c r="F161" s="95">
        <f t="shared" si="6"/>
        <v>194.31818181818181</v>
      </c>
      <c r="G161" s="27">
        <v>145</v>
      </c>
      <c r="H161" s="68">
        <v>149</v>
      </c>
      <c r="I161" s="95">
        <f t="shared" si="7"/>
        <v>102.75862068965517</v>
      </c>
      <c r="J161" s="68">
        <v>39</v>
      </c>
      <c r="K161" s="68">
        <v>38</v>
      </c>
      <c r="L161" s="95">
        <f t="shared" si="8"/>
        <v>97.435897435897431</v>
      </c>
      <c r="M161" s="45">
        <v>87</v>
      </c>
    </row>
    <row r="162" spans="1:13" s="41" customFormat="1" x14ac:dyDescent="0.25">
      <c r="B162" s="27">
        <v>11</v>
      </c>
      <c r="C162" s="24" t="s">
        <v>169</v>
      </c>
      <c r="D162" s="93">
        <v>179</v>
      </c>
      <c r="E162" s="27">
        <v>233</v>
      </c>
      <c r="F162" s="95">
        <f t="shared" si="6"/>
        <v>130.16759776536313</v>
      </c>
      <c r="G162" s="27">
        <v>66</v>
      </c>
      <c r="H162" s="68">
        <v>149</v>
      </c>
      <c r="I162" s="95">
        <f t="shared" si="7"/>
        <v>225.75757575757578</v>
      </c>
      <c r="J162" s="68">
        <v>22</v>
      </c>
      <c r="K162" s="68">
        <v>9</v>
      </c>
      <c r="L162" s="95">
        <f t="shared" si="8"/>
        <v>40.909090909090914</v>
      </c>
      <c r="M162" s="45">
        <v>33</v>
      </c>
    </row>
    <row r="163" spans="1:13" s="41" customFormat="1" x14ac:dyDescent="0.25">
      <c r="B163" s="27">
        <v>12</v>
      </c>
      <c r="C163" s="24" t="s">
        <v>170</v>
      </c>
      <c r="D163" s="93">
        <v>250</v>
      </c>
      <c r="E163" s="27">
        <v>270</v>
      </c>
      <c r="F163" s="95">
        <f t="shared" si="6"/>
        <v>108</v>
      </c>
      <c r="G163" s="27">
        <v>145</v>
      </c>
      <c r="H163" s="68">
        <v>119</v>
      </c>
      <c r="I163" s="95">
        <f t="shared" si="7"/>
        <v>82.068965517241381</v>
      </c>
      <c r="J163" s="68">
        <v>27</v>
      </c>
      <c r="K163" s="68">
        <v>13</v>
      </c>
      <c r="L163" s="95">
        <f t="shared" si="8"/>
        <v>48.148148148148145</v>
      </c>
      <c r="M163" s="45">
        <v>16</v>
      </c>
    </row>
    <row r="164" spans="1:13" s="41" customFormat="1" x14ac:dyDescent="0.25">
      <c r="B164" s="27">
        <v>13</v>
      </c>
      <c r="C164" s="24" t="s">
        <v>171</v>
      </c>
      <c r="D164" s="93">
        <v>253</v>
      </c>
      <c r="E164" s="27">
        <v>254</v>
      </c>
      <c r="F164" s="95">
        <f t="shared" si="6"/>
        <v>100.39525691699605</v>
      </c>
      <c r="G164" s="27">
        <v>70</v>
      </c>
      <c r="H164" s="68">
        <v>91</v>
      </c>
      <c r="I164" s="95">
        <f t="shared" si="7"/>
        <v>130</v>
      </c>
      <c r="J164" s="68">
        <v>28</v>
      </c>
      <c r="K164" s="68">
        <v>19</v>
      </c>
      <c r="L164" s="95">
        <f t="shared" si="8"/>
        <v>67.857142857142861</v>
      </c>
      <c r="M164" s="45">
        <v>19</v>
      </c>
    </row>
    <row r="165" spans="1:13" s="41" customFormat="1" x14ac:dyDescent="0.25">
      <c r="B165" s="27">
        <v>14</v>
      </c>
      <c r="C165" s="24" t="s">
        <v>172</v>
      </c>
      <c r="D165" s="93">
        <v>175</v>
      </c>
      <c r="E165" s="27">
        <v>381</v>
      </c>
      <c r="F165" s="95">
        <f t="shared" si="6"/>
        <v>217.71428571428569</v>
      </c>
      <c r="G165" s="27">
        <v>108</v>
      </c>
      <c r="H165" s="68">
        <v>198</v>
      </c>
      <c r="I165" s="95">
        <f t="shared" si="7"/>
        <v>183.33333333333331</v>
      </c>
      <c r="J165" s="68">
        <v>30</v>
      </c>
      <c r="K165" s="68">
        <v>33</v>
      </c>
      <c r="L165" s="95">
        <f t="shared" si="8"/>
        <v>110.00000000000001</v>
      </c>
      <c r="M165" s="45">
        <v>24</v>
      </c>
    </row>
    <row r="166" spans="1:13" s="41" customFormat="1" x14ac:dyDescent="0.25">
      <c r="B166" s="27">
        <v>15</v>
      </c>
      <c r="C166" s="24" t="s">
        <v>173</v>
      </c>
      <c r="D166" s="93">
        <v>221</v>
      </c>
      <c r="E166" s="27">
        <v>297</v>
      </c>
      <c r="F166" s="95">
        <f t="shared" si="6"/>
        <v>134.38914027149323</v>
      </c>
      <c r="G166" s="27">
        <v>66</v>
      </c>
      <c r="H166" s="68">
        <v>124</v>
      </c>
      <c r="I166" s="95">
        <f t="shared" si="7"/>
        <v>187.87878787878788</v>
      </c>
      <c r="J166" s="68">
        <v>31</v>
      </c>
      <c r="K166" s="68">
        <v>10</v>
      </c>
      <c r="L166" s="95">
        <f t="shared" si="8"/>
        <v>32.258064516129032</v>
      </c>
      <c r="M166" s="45">
        <v>17</v>
      </c>
    </row>
    <row r="167" spans="1:13" s="41" customFormat="1" x14ac:dyDescent="0.25">
      <c r="B167" s="27">
        <v>16</v>
      </c>
      <c r="C167" s="24" t="s">
        <v>174</v>
      </c>
      <c r="D167" s="93">
        <v>150</v>
      </c>
      <c r="E167" s="27">
        <v>327</v>
      </c>
      <c r="F167" s="95">
        <f t="shared" si="6"/>
        <v>218.00000000000003</v>
      </c>
      <c r="G167" s="27">
        <v>145</v>
      </c>
      <c r="H167" s="68">
        <v>142</v>
      </c>
      <c r="I167" s="95">
        <f t="shared" si="7"/>
        <v>97.931034482758619</v>
      </c>
      <c r="J167" s="68">
        <v>30</v>
      </c>
      <c r="K167" s="68">
        <v>96</v>
      </c>
      <c r="L167" s="95">
        <f t="shared" si="8"/>
        <v>320</v>
      </c>
      <c r="M167" s="45">
        <v>2</v>
      </c>
    </row>
    <row r="168" spans="1:13" s="41" customFormat="1" x14ac:dyDescent="0.25">
      <c r="B168" s="27">
        <v>17</v>
      </c>
      <c r="C168" s="24" t="s">
        <v>175</v>
      </c>
      <c r="D168" s="93">
        <v>111</v>
      </c>
      <c r="E168" s="27">
        <v>260</v>
      </c>
      <c r="F168" s="95">
        <f t="shared" si="6"/>
        <v>234.23423423423424</v>
      </c>
      <c r="G168" s="27">
        <v>122</v>
      </c>
      <c r="H168" s="68">
        <v>143</v>
      </c>
      <c r="I168" s="95">
        <f t="shared" si="7"/>
        <v>117.21311475409837</v>
      </c>
      <c r="J168" s="68">
        <v>20</v>
      </c>
      <c r="K168" s="68">
        <v>24</v>
      </c>
      <c r="L168" s="95">
        <f t="shared" si="8"/>
        <v>120</v>
      </c>
      <c r="M168" s="45">
        <v>3</v>
      </c>
    </row>
    <row r="169" spans="1:13" s="41" customFormat="1" x14ac:dyDescent="0.25">
      <c r="B169" s="27">
        <v>18</v>
      </c>
      <c r="C169" s="24" t="s">
        <v>176</v>
      </c>
      <c r="D169" s="93">
        <v>239</v>
      </c>
      <c r="E169" s="27">
        <v>356</v>
      </c>
      <c r="F169" s="95">
        <f t="shared" si="6"/>
        <v>148.95397489539747</v>
      </c>
      <c r="G169" s="27">
        <v>142</v>
      </c>
      <c r="H169" s="68">
        <v>145</v>
      </c>
      <c r="I169" s="95">
        <f t="shared" si="7"/>
        <v>102.11267605633803</v>
      </c>
      <c r="J169" s="68">
        <v>33</v>
      </c>
      <c r="K169" s="68">
        <v>19</v>
      </c>
      <c r="L169" s="95">
        <f t="shared" si="8"/>
        <v>57.575757575757578</v>
      </c>
      <c r="M169" s="45">
        <v>11</v>
      </c>
    </row>
    <row r="170" spans="1:13" s="41" customFormat="1" x14ac:dyDescent="0.25">
      <c r="B170" s="27">
        <v>19</v>
      </c>
      <c r="C170" s="24" t="s">
        <v>177</v>
      </c>
      <c r="D170" s="93">
        <v>207</v>
      </c>
      <c r="E170" s="27">
        <v>353</v>
      </c>
      <c r="F170" s="95">
        <f t="shared" si="6"/>
        <v>170.53140096618358</v>
      </c>
      <c r="G170" s="27">
        <v>145</v>
      </c>
      <c r="H170" s="68">
        <v>100</v>
      </c>
      <c r="I170" s="95">
        <f t="shared" si="7"/>
        <v>68.965517241379317</v>
      </c>
      <c r="J170" s="68">
        <v>34</v>
      </c>
      <c r="K170" s="68">
        <v>32</v>
      </c>
      <c r="L170" s="95">
        <f t="shared" si="8"/>
        <v>94.117647058823522</v>
      </c>
      <c r="M170" s="45">
        <v>16</v>
      </c>
    </row>
    <row r="171" spans="1:13" s="41" customFormat="1" x14ac:dyDescent="0.25">
      <c r="B171" s="27">
        <v>20</v>
      </c>
      <c r="C171" s="24" t="s">
        <v>178</v>
      </c>
      <c r="D171" s="93">
        <v>202</v>
      </c>
      <c r="E171" s="27">
        <v>240</v>
      </c>
      <c r="F171" s="95">
        <f t="shared" si="6"/>
        <v>118.8118811881188</v>
      </c>
      <c r="G171" s="27">
        <v>95</v>
      </c>
      <c r="H171" s="68">
        <v>153</v>
      </c>
      <c r="I171" s="95">
        <f t="shared" si="7"/>
        <v>161.05263157894737</v>
      </c>
      <c r="J171" s="68">
        <v>33</v>
      </c>
      <c r="K171" s="68">
        <v>32</v>
      </c>
      <c r="L171" s="95">
        <f t="shared" si="8"/>
        <v>96.969696969696969</v>
      </c>
      <c r="M171" s="45">
        <v>24</v>
      </c>
    </row>
    <row r="172" spans="1:13" s="41" customFormat="1" x14ac:dyDescent="0.25">
      <c r="B172" s="27">
        <v>21</v>
      </c>
      <c r="C172" s="24" t="s">
        <v>179</v>
      </c>
      <c r="D172" s="93">
        <v>133</v>
      </c>
      <c r="E172" s="27">
        <v>250</v>
      </c>
      <c r="F172" s="95">
        <f t="shared" si="6"/>
        <v>187.96992481203009</v>
      </c>
      <c r="G172" s="27">
        <v>130</v>
      </c>
      <c r="H172" s="68">
        <v>102</v>
      </c>
      <c r="I172" s="95">
        <f t="shared" si="7"/>
        <v>78.461538461538467</v>
      </c>
      <c r="J172" s="68">
        <v>23</v>
      </c>
      <c r="K172" s="68">
        <v>33</v>
      </c>
      <c r="L172" s="95">
        <f t="shared" si="8"/>
        <v>143.47826086956522</v>
      </c>
      <c r="M172" s="45">
        <v>42</v>
      </c>
    </row>
    <row r="173" spans="1:13" s="41" customFormat="1" x14ac:dyDescent="0.25">
      <c r="B173" s="27">
        <v>22</v>
      </c>
      <c r="C173" s="24" t="s">
        <v>180</v>
      </c>
      <c r="D173" s="93">
        <v>262</v>
      </c>
      <c r="E173" s="27">
        <v>326</v>
      </c>
      <c r="F173" s="95">
        <f t="shared" si="6"/>
        <v>124.42748091603053</v>
      </c>
      <c r="G173" s="27">
        <v>116</v>
      </c>
      <c r="H173" s="68">
        <v>280</v>
      </c>
      <c r="I173" s="95">
        <f t="shared" si="7"/>
        <v>241.37931034482759</v>
      </c>
      <c r="J173" s="68">
        <v>34</v>
      </c>
      <c r="K173" s="68">
        <v>93</v>
      </c>
      <c r="L173" s="95">
        <f t="shared" si="8"/>
        <v>273.52941176470591</v>
      </c>
      <c r="M173" s="45">
        <v>56</v>
      </c>
    </row>
    <row r="174" spans="1:13" s="47" customFormat="1" ht="23.25" customHeight="1" x14ac:dyDescent="0.25">
      <c r="A174" s="46">
        <v>1</v>
      </c>
      <c r="B174" s="97">
        <v>11</v>
      </c>
      <c r="C174" s="98" t="s">
        <v>409</v>
      </c>
      <c r="D174" s="99">
        <v>4430</v>
      </c>
      <c r="E174" s="97">
        <v>6042</v>
      </c>
      <c r="F174" s="100">
        <f t="shared" si="6"/>
        <v>136.38826185101581</v>
      </c>
      <c r="G174" s="97">
        <v>2328</v>
      </c>
      <c r="H174" s="97">
        <v>3359</v>
      </c>
      <c r="I174" s="100">
        <f t="shared" si="7"/>
        <v>144.28694158075601</v>
      </c>
      <c r="J174" s="97">
        <v>655</v>
      </c>
      <c r="K174" s="97">
        <v>779</v>
      </c>
      <c r="L174" s="100">
        <f t="shared" si="8"/>
        <v>118.93129770992365</v>
      </c>
      <c r="M174" s="43">
        <f>SUM(M152:M173)</f>
        <v>471</v>
      </c>
    </row>
    <row r="175" spans="1:13" s="41" customFormat="1" x14ac:dyDescent="0.25">
      <c r="B175" s="27">
        <v>1</v>
      </c>
      <c r="C175" s="24" t="s">
        <v>258</v>
      </c>
      <c r="D175" s="93">
        <v>349</v>
      </c>
      <c r="E175" s="27">
        <v>305</v>
      </c>
      <c r="F175" s="95">
        <f t="shared" si="6"/>
        <v>87.392550143266476</v>
      </c>
      <c r="G175" s="27">
        <v>456</v>
      </c>
      <c r="H175" s="68">
        <v>349</v>
      </c>
      <c r="I175" s="95">
        <f t="shared" si="7"/>
        <v>76.535087719298247</v>
      </c>
      <c r="J175" s="68">
        <v>53</v>
      </c>
      <c r="K175" s="68">
        <v>3</v>
      </c>
      <c r="L175" s="95">
        <f t="shared" si="8"/>
        <v>5.6603773584905666</v>
      </c>
      <c r="M175" s="45">
        <f>+Умумий!R175</f>
        <v>15</v>
      </c>
    </row>
    <row r="176" spans="1:13" s="41" customFormat="1" x14ac:dyDescent="0.25">
      <c r="B176" s="27">
        <v>2</v>
      </c>
      <c r="C176" s="24" t="s">
        <v>259</v>
      </c>
      <c r="D176" s="93">
        <v>588</v>
      </c>
      <c r="E176" s="27">
        <v>583</v>
      </c>
      <c r="F176" s="95">
        <f t="shared" si="6"/>
        <v>99.149659863945587</v>
      </c>
      <c r="G176" s="27">
        <v>949</v>
      </c>
      <c r="H176" s="68">
        <v>272</v>
      </c>
      <c r="I176" s="95">
        <f t="shared" si="7"/>
        <v>28.661749209694413</v>
      </c>
      <c r="J176" s="68">
        <v>72</v>
      </c>
      <c r="K176" s="68">
        <v>5</v>
      </c>
      <c r="L176" s="95">
        <f t="shared" si="8"/>
        <v>6.9444444444444446</v>
      </c>
      <c r="M176" s="45">
        <f>+Умумий!R176</f>
        <v>138</v>
      </c>
    </row>
    <row r="177" spans="2:13" s="41" customFormat="1" x14ac:dyDescent="0.25">
      <c r="B177" s="27">
        <v>3</v>
      </c>
      <c r="C177" s="24" t="s">
        <v>387</v>
      </c>
      <c r="D177" s="93">
        <v>531</v>
      </c>
      <c r="E177" s="27">
        <v>384</v>
      </c>
      <c r="F177" s="95">
        <f t="shared" si="6"/>
        <v>72.316384180790962</v>
      </c>
      <c r="G177" s="27">
        <v>578</v>
      </c>
      <c r="H177" s="68">
        <v>426</v>
      </c>
      <c r="I177" s="95">
        <f t="shared" si="7"/>
        <v>73.702422145328711</v>
      </c>
      <c r="J177" s="68">
        <v>69</v>
      </c>
      <c r="K177" s="68">
        <v>0</v>
      </c>
      <c r="L177" s="95">
        <f t="shared" si="8"/>
        <v>0</v>
      </c>
      <c r="M177" s="45">
        <f>+Умумий!R177</f>
        <v>5</v>
      </c>
    </row>
    <row r="178" spans="2:13" s="41" customFormat="1" x14ac:dyDescent="0.25">
      <c r="B178" s="27">
        <v>4</v>
      </c>
      <c r="C178" s="24" t="s">
        <v>388</v>
      </c>
      <c r="D178" s="93">
        <v>562</v>
      </c>
      <c r="E178" s="27">
        <v>318</v>
      </c>
      <c r="F178" s="95">
        <f t="shared" si="6"/>
        <v>56.583629893238431</v>
      </c>
      <c r="G178" s="27">
        <v>519</v>
      </c>
      <c r="H178" s="68">
        <v>194</v>
      </c>
      <c r="I178" s="95">
        <f t="shared" si="7"/>
        <v>37.379576107899808</v>
      </c>
      <c r="J178" s="68">
        <v>76</v>
      </c>
      <c r="K178" s="68">
        <v>0</v>
      </c>
      <c r="L178" s="95">
        <f t="shared" si="8"/>
        <v>0</v>
      </c>
      <c r="M178" s="45">
        <f>+Умумий!R178</f>
        <v>22</v>
      </c>
    </row>
    <row r="179" spans="2:13" s="41" customFormat="1" x14ac:dyDescent="0.25">
      <c r="B179" s="27">
        <v>5</v>
      </c>
      <c r="C179" s="24" t="s">
        <v>260</v>
      </c>
      <c r="D179" s="93">
        <v>373</v>
      </c>
      <c r="E179" s="27">
        <v>384</v>
      </c>
      <c r="F179" s="95">
        <f t="shared" si="6"/>
        <v>102.94906166219839</v>
      </c>
      <c r="G179" s="27">
        <v>965</v>
      </c>
      <c r="H179" s="68">
        <v>126</v>
      </c>
      <c r="I179" s="95">
        <f t="shared" si="7"/>
        <v>13.05699481865285</v>
      </c>
      <c r="J179" s="68">
        <v>57</v>
      </c>
      <c r="K179" s="68">
        <v>1</v>
      </c>
      <c r="L179" s="95">
        <f t="shared" si="8"/>
        <v>1.7543859649122806</v>
      </c>
      <c r="M179" s="45">
        <f>+Умумий!R179</f>
        <v>26</v>
      </c>
    </row>
    <row r="180" spans="2:13" s="41" customFormat="1" x14ac:dyDescent="0.25">
      <c r="B180" s="27">
        <v>6</v>
      </c>
      <c r="C180" s="24" t="s">
        <v>389</v>
      </c>
      <c r="D180" s="93">
        <v>377</v>
      </c>
      <c r="E180" s="27">
        <v>226</v>
      </c>
      <c r="F180" s="95">
        <f t="shared" si="6"/>
        <v>59.946949602122011</v>
      </c>
      <c r="G180" s="27">
        <v>814</v>
      </c>
      <c r="H180" s="68">
        <v>414</v>
      </c>
      <c r="I180" s="95">
        <f t="shared" si="7"/>
        <v>50.859950859950864</v>
      </c>
      <c r="J180" s="68">
        <v>58</v>
      </c>
      <c r="K180" s="68">
        <v>20</v>
      </c>
      <c r="L180" s="95">
        <f t="shared" si="8"/>
        <v>34.482758620689658</v>
      </c>
      <c r="M180" s="45">
        <f>+Умумий!R180</f>
        <v>50</v>
      </c>
    </row>
    <row r="181" spans="2:13" s="41" customFormat="1" x14ac:dyDescent="0.25">
      <c r="B181" s="27">
        <v>7</v>
      </c>
      <c r="C181" s="24" t="s">
        <v>261</v>
      </c>
      <c r="D181" s="93">
        <v>388</v>
      </c>
      <c r="E181" s="27">
        <v>559</v>
      </c>
      <c r="F181" s="95">
        <f t="shared" si="6"/>
        <v>144.0721649484536</v>
      </c>
      <c r="G181" s="27">
        <v>1052</v>
      </c>
      <c r="H181" s="68">
        <v>20</v>
      </c>
      <c r="I181" s="95">
        <f t="shared" si="7"/>
        <v>1.9011406844106464</v>
      </c>
      <c r="J181" s="68">
        <v>59</v>
      </c>
      <c r="K181" s="68">
        <v>3</v>
      </c>
      <c r="L181" s="95">
        <f t="shared" si="8"/>
        <v>5.0847457627118651</v>
      </c>
      <c r="M181" s="45">
        <f>+Умумий!R181</f>
        <v>168</v>
      </c>
    </row>
    <row r="182" spans="2:13" s="41" customFormat="1" x14ac:dyDescent="0.25">
      <c r="B182" s="27">
        <v>8</v>
      </c>
      <c r="C182" s="24" t="s">
        <v>390</v>
      </c>
      <c r="D182" s="93">
        <v>402</v>
      </c>
      <c r="E182" s="27">
        <v>562</v>
      </c>
      <c r="F182" s="95">
        <f t="shared" si="6"/>
        <v>139.80099502487562</v>
      </c>
      <c r="G182" s="27">
        <v>1014</v>
      </c>
      <c r="H182" s="68">
        <v>159</v>
      </c>
      <c r="I182" s="95">
        <f t="shared" si="7"/>
        <v>15.680473372781064</v>
      </c>
      <c r="J182" s="68">
        <v>57</v>
      </c>
      <c r="K182" s="68">
        <v>1</v>
      </c>
      <c r="L182" s="95">
        <f t="shared" si="8"/>
        <v>1.7543859649122806</v>
      </c>
      <c r="M182" s="45">
        <f>+Умумий!R182</f>
        <v>36</v>
      </c>
    </row>
    <row r="183" spans="2:13" s="41" customFormat="1" x14ac:dyDescent="0.25">
      <c r="B183" s="27">
        <v>9</v>
      </c>
      <c r="C183" s="24" t="s">
        <v>391</v>
      </c>
      <c r="D183" s="93">
        <v>270</v>
      </c>
      <c r="E183" s="27">
        <v>231</v>
      </c>
      <c r="F183" s="95">
        <f t="shared" si="6"/>
        <v>85.555555555555557</v>
      </c>
      <c r="G183" s="27">
        <v>711</v>
      </c>
      <c r="H183" s="68">
        <v>343</v>
      </c>
      <c r="I183" s="95">
        <f t="shared" si="7"/>
        <v>48.241912798874829</v>
      </c>
      <c r="J183" s="68">
        <v>56</v>
      </c>
      <c r="K183" s="68">
        <v>0</v>
      </c>
      <c r="L183" s="95">
        <f t="shared" si="8"/>
        <v>0</v>
      </c>
      <c r="M183" s="45">
        <f>+Умумий!R183</f>
        <v>63</v>
      </c>
    </row>
    <row r="184" spans="2:13" s="41" customFormat="1" x14ac:dyDescent="0.25">
      <c r="B184" s="27">
        <v>10</v>
      </c>
      <c r="C184" s="24" t="s">
        <v>262</v>
      </c>
      <c r="D184" s="93">
        <v>432</v>
      </c>
      <c r="E184" s="27">
        <v>594</v>
      </c>
      <c r="F184" s="95">
        <f t="shared" si="6"/>
        <v>137.5</v>
      </c>
      <c r="G184" s="27">
        <v>1013</v>
      </c>
      <c r="H184" s="68">
        <v>330</v>
      </c>
      <c r="I184" s="95">
        <f t="shared" si="7"/>
        <v>32.576505429417573</v>
      </c>
      <c r="J184" s="68">
        <v>63</v>
      </c>
      <c r="K184" s="68">
        <v>3</v>
      </c>
      <c r="L184" s="95">
        <f t="shared" si="8"/>
        <v>4.7619047619047619</v>
      </c>
      <c r="M184" s="45">
        <f>+Умумий!R184</f>
        <v>70</v>
      </c>
    </row>
    <row r="185" spans="2:13" s="41" customFormat="1" x14ac:dyDescent="0.25">
      <c r="B185" s="27">
        <v>11</v>
      </c>
      <c r="C185" s="24" t="s">
        <v>263</v>
      </c>
      <c r="D185" s="93">
        <v>511</v>
      </c>
      <c r="E185" s="27">
        <v>597</v>
      </c>
      <c r="F185" s="95">
        <f t="shared" si="6"/>
        <v>116.82974559686889</v>
      </c>
      <c r="G185" s="27">
        <v>1026</v>
      </c>
      <c r="H185" s="68">
        <v>376</v>
      </c>
      <c r="I185" s="95">
        <f t="shared" si="7"/>
        <v>36.64717348927875</v>
      </c>
      <c r="J185" s="68">
        <v>58</v>
      </c>
      <c r="K185" s="68">
        <v>7</v>
      </c>
      <c r="L185" s="95">
        <f t="shared" si="8"/>
        <v>12.068965517241379</v>
      </c>
      <c r="M185" s="45">
        <f>+Умумий!R185</f>
        <v>40</v>
      </c>
    </row>
    <row r="186" spans="2:13" s="41" customFormat="1" x14ac:dyDescent="0.25">
      <c r="B186" s="27">
        <v>12</v>
      </c>
      <c r="C186" s="24" t="s">
        <v>264</v>
      </c>
      <c r="D186" s="93">
        <v>378</v>
      </c>
      <c r="E186" s="27">
        <v>396</v>
      </c>
      <c r="F186" s="95">
        <f t="shared" si="6"/>
        <v>104.76190476190477</v>
      </c>
      <c r="G186" s="27">
        <v>832</v>
      </c>
      <c r="H186" s="68">
        <v>396</v>
      </c>
      <c r="I186" s="95">
        <f t="shared" si="7"/>
        <v>47.596153846153847</v>
      </c>
      <c r="J186" s="68">
        <v>60</v>
      </c>
      <c r="K186" s="68">
        <v>21</v>
      </c>
      <c r="L186" s="95">
        <f t="shared" si="8"/>
        <v>35</v>
      </c>
      <c r="M186" s="45">
        <f>+Умумий!R186</f>
        <v>5</v>
      </c>
    </row>
    <row r="187" spans="2:13" s="41" customFormat="1" x14ac:dyDescent="0.25">
      <c r="B187" s="27">
        <v>13</v>
      </c>
      <c r="C187" s="24" t="s">
        <v>265</v>
      </c>
      <c r="D187" s="93">
        <v>447</v>
      </c>
      <c r="E187" s="27">
        <v>369</v>
      </c>
      <c r="F187" s="95">
        <f t="shared" si="6"/>
        <v>82.550335570469798</v>
      </c>
      <c r="G187" s="27">
        <v>817</v>
      </c>
      <c r="H187" s="68">
        <v>380</v>
      </c>
      <c r="I187" s="95">
        <f t="shared" si="7"/>
        <v>46.511627906976742</v>
      </c>
      <c r="J187" s="68">
        <v>62</v>
      </c>
      <c r="K187" s="68">
        <v>8</v>
      </c>
      <c r="L187" s="95">
        <f t="shared" si="8"/>
        <v>12.903225806451612</v>
      </c>
      <c r="M187" s="45">
        <f>+Умумий!R187</f>
        <v>42</v>
      </c>
    </row>
    <row r="188" spans="2:13" s="41" customFormat="1" x14ac:dyDescent="0.25">
      <c r="B188" s="27">
        <v>14</v>
      </c>
      <c r="C188" s="24" t="s">
        <v>266</v>
      </c>
      <c r="D188" s="93">
        <v>256</v>
      </c>
      <c r="E188" s="27">
        <v>191</v>
      </c>
      <c r="F188" s="95">
        <f t="shared" si="6"/>
        <v>74.609375</v>
      </c>
      <c r="G188" s="27">
        <v>539</v>
      </c>
      <c r="H188" s="68">
        <v>95</v>
      </c>
      <c r="I188" s="95">
        <f t="shared" si="7"/>
        <v>17.625231910946194</v>
      </c>
      <c r="J188" s="68">
        <v>51</v>
      </c>
      <c r="K188" s="68">
        <v>13</v>
      </c>
      <c r="L188" s="95">
        <f t="shared" si="8"/>
        <v>25.490196078431371</v>
      </c>
      <c r="M188" s="45">
        <f>+Умумий!R188</f>
        <v>101</v>
      </c>
    </row>
    <row r="189" spans="2:13" s="41" customFormat="1" x14ac:dyDescent="0.25">
      <c r="B189" s="27">
        <v>15</v>
      </c>
      <c r="C189" s="24" t="s">
        <v>267</v>
      </c>
      <c r="D189" s="93">
        <v>322</v>
      </c>
      <c r="E189" s="27">
        <v>485</v>
      </c>
      <c r="F189" s="95">
        <f t="shared" si="6"/>
        <v>150.62111801242236</v>
      </c>
      <c r="G189" s="27">
        <v>752</v>
      </c>
      <c r="H189" s="68">
        <v>174</v>
      </c>
      <c r="I189" s="95">
        <f t="shared" si="7"/>
        <v>23.138297872340424</v>
      </c>
      <c r="J189" s="68">
        <v>49</v>
      </c>
      <c r="K189" s="68">
        <v>0</v>
      </c>
      <c r="L189" s="95">
        <f t="shared" si="8"/>
        <v>0</v>
      </c>
      <c r="M189" s="45">
        <f>+Умумий!R189</f>
        <v>15</v>
      </c>
    </row>
    <row r="190" spans="2:13" s="41" customFormat="1" x14ac:dyDescent="0.25">
      <c r="B190" s="27">
        <v>16</v>
      </c>
      <c r="C190" s="24" t="s">
        <v>268</v>
      </c>
      <c r="D190" s="93">
        <v>461</v>
      </c>
      <c r="E190" s="27">
        <v>418</v>
      </c>
      <c r="F190" s="95">
        <f t="shared" si="6"/>
        <v>90.672451193058563</v>
      </c>
      <c r="G190" s="27">
        <v>1266</v>
      </c>
      <c r="H190" s="68">
        <v>484</v>
      </c>
      <c r="I190" s="95">
        <f t="shared" si="7"/>
        <v>38.230647709320699</v>
      </c>
      <c r="J190" s="68">
        <v>65</v>
      </c>
      <c r="K190" s="68">
        <v>15</v>
      </c>
      <c r="L190" s="95">
        <f t="shared" si="8"/>
        <v>23.076923076923077</v>
      </c>
      <c r="M190" s="45">
        <f>+Умумий!R190</f>
        <v>88</v>
      </c>
    </row>
    <row r="191" spans="2:13" s="41" customFormat="1" x14ac:dyDescent="0.25">
      <c r="B191" s="27">
        <v>17</v>
      </c>
      <c r="C191" s="24" t="s">
        <v>392</v>
      </c>
      <c r="D191" s="93">
        <v>398</v>
      </c>
      <c r="E191" s="27">
        <v>552</v>
      </c>
      <c r="F191" s="95">
        <f t="shared" si="6"/>
        <v>138.69346733668343</v>
      </c>
      <c r="G191" s="27">
        <v>1404</v>
      </c>
      <c r="H191" s="68">
        <v>252</v>
      </c>
      <c r="I191" s="95">
        <f t="shared" si="7"/>
        <v>17.948717948717949</v>
      </c>
      <c r="J191" s="68">
        <v>58</v>
      </c>
      <c r="K191" s="68">
        <v>12</v>
      </c>
      <c r="L191" s="95">
        <f t="shared" si="8"/>
        <v>20.689655172413794</v>
      </c>
      <c r="M191" s="45">
        <f>+Умумий!R191</f>
        <v>38</v>
      </c>
    </row>
    <row r="192" spans="2:13" s="41" customFormat="1" x14ac:dyDescent="0.25">
      <c r="B192" s="27">
        <v>18</v>
      </c>
      <c r="C192" s="24" t="s">
        <v>393</v>
      </c>
      <c r="D192" s="93">
        <v>408</v>
      </c>
      <c r="E192" s="27">
        <v>290</v>
      </c>
      <c r="F192" s="95">
        <f t="shared" si="6"/>
        <v>71.078431372549019</v>
      </c>
      <c r="G192" s="27">
        <v>1271</v>
      </c>
      <c r="H192" s="68">
        <v>183</v>
      </c>
      <c r="I192" s="95">
        <f t="shared" si="7"/>
        <v>14.398111723052715</v>
      </c>
      <c r="J192" s="68">
        <v>59</v>
      </c>
      <c r="K192" s="68">
        <v>14</v>
      </c>
      <c r="L192" s="95">
        <f t="shared" si="8"/>
        <v>23.728813559322035</v>
      </c>
      <c r="M192" s="45">
        <f>+Умумий!R192</f>
        <v>10</v>
      </c>
    </row>
    <row r="193" spans="1:13" s="41" customFormat="1" x14ac:dyDescent="0.25">
      <c r="B193" s="27">
        <v>19</v>
      </c>
      <c r="C193" s="24" t="s">
        <v>269</v>
      </c>
      <c r="D193" s="93">
        <v>288</v>
      </c>
      <c r="E193" s="27">
        <v>188</v>
      </c>
      <c r="F193" s="95">
        <f t="shared" si="6"/>
        <v>65.277777777777786</v>
      </c>
      <c r="G193" s="27">
        <v>710</v>
      </c>
      <c r="H193" s="68">
        <v>205</v>
      </c>
      <c r="I193" s="95">
        <f t="shared" si="7"/>
        <v>28.87323943661972</v>
      </c>
      <c r="J193" s="68">
        <v>56</v>
      </c>
      <c r="K193" s="68">
        <v>21</v>
      </c>
      <c r="L193" s="95">
        <f t="shared" si="8"/>
        <v>37.5</v>
      </c>
      <c r="M193" s="45">
        <f>+Умумий!R193</f>
        <v>20</v>
      </c>
    </row>
    <row r="194" spans="1:13" s="47" customFormat="1" ht="23.25" customHeight="1" x14ac:dyDescent="0.25">
      <c r="A194" s="46">
        <v>1</v>
      </c>
      <c r="B194" s="97">
        <v>12</v>
      </c>
      <c r="C194" s="98" t="s">
        <v>201</v>
      </c>
      <c r="D194" s="99">
        <v>7741</v>
      </c>
      <c r="E194" s="97">
        <v>7632</v>
      </c>
      <c r="F194" s="100">
        <f t="shared" si="6"/>
        <v>98.591913189510393</v>
      </c>
      <c r="G194" s="97">
        <v>16688</v>
      </c>
      <c r="H194" s="97">
        <v>5178</v>
      </c>
      <c r="I194" s="100">
        <f t="shared" si="7"/>
        <v>31.028283796740176</v>
      </c>
      <c r="J194" s="97">
        <v>1138</v>
      </c>
      <c r="K194" s="97">
        <v>147</v>
      </c>
      <c r="L194" s="100">
        <f t="shared" si="8"/>
        <v>12.917398945518455</v>
      </c>
      <c r="M194" s="43">
        <f>SUM(M175:M193)</f>
        <v>952</v>
      </c>
    </row>
    <row r="195" spans="1:13" s="41" customFormat="1" x14ac:dyDescent="0.25">
      <c r="B195" s="27">
        <v>1</v>
      </c>
      <c r="C195" s="24" t="s">
        <v>327</v>
      </c>
      <c r="D195" s="93">
        <v>209</v>
      </c>
      <c r="E195" s="27">
        <v>198</v>
      </c>
      <c r="F195" s="95">
        <f t="shared" si="6"/>
        <v>94.73684210526315</v>
      </c>
      <c r="G195" s="27">
        <v>172</v>
      </c>
      <c r="H195" s="68">
        <v>240</v>
      </c>
      <c r="I195" s="95">
        <f t="shared" si="7"/>
        <v>139.53488372093022</v>
      </c>
      <c r="J195" s="68">
        <v>87</v>
      </c>
      <c r="K195" s="68">
        <v>42</v>
      </c>
      <c r="L195" s="95">
        <f t="shared" si="8"/>
        <v>48.275862068965516</v>
      </c>
      <c r="M195" s="45">
        <f>+Умумий!R195</f>
        <v>38</v>
      </c>
    </row>
    <row r="196" spans="1:13" s="41" customFormat="1" x14ac:dyDescent="0.25">
      <c r="B196" s="27">
        <v>2</v>
      </c>
      <c r="C196" s="24" t="s">
        <v>203</v>
      </c>
      <c r="D196" s="93">
        <v>209</v>
      </c>
      <c r="E196" s="27">
        <v>166</v>
      </c>
      <c r="F196" s="95">
        <f t="shared" si="6"/>
        <v>79.425837320574161</v>
      </c>
      <c r="G196" s="27">
        <v>114</v>
      </c>
      <c r="H196" s="68">
        <v>99</v>
      </c>
      <c r="I196" s="95">
        <f t="shared" si="7"/>
        <v>86.842105263157904</v>
      </c>
      <c r="J196" s="68">
        <v>44</v>
      </c>
      <c r="K196" s="68">
        <v>35</v>
      </c>
      <c r="L196" s="95">
        <f t="shared" si="8"/>
        <v>79.545454545454547</v>
      </c>
      <c r="M196" s="45">
        <f>+Умумий!R196</f>
        <v>17</v>
      </c>
    </row>
    <row r="197" spans="1:13" s="41" customFormat="1" x14ac:dyDescent="0.25">
      <c r="B197" s="27">
        <v>3</v>
      </c>
      <c r="C197" s="24" t="s">
        <v>395</v>
      </c>
      <c r="D197" s="93">
        <v>261</v>
      </c>
      <c r="E197" s="27">
        <v>267</v>
      </c>
      <c r="F197" s="95">
        <f t="shared" si="6"/>
        <v>102.29885057471265</v>
      </c>
      <c r="G197" s="27">
        <v>482</v>
      </c>
      <c r="H197" s="68">
        <v>419</v>
      </c>
      <c r="I197" s="95">
        <f t="shared" si="7"/>
        <v>86.92946058091286</v>
      </c>
      <c r="J197" s="68">
        <v>84</v>
      </c>
      <c r="K197" s="68">
        <v>94</v>
      </c>
      <c r="L197" s="95">
        <f t="shared" si="8"/>
        <v>111.90476190476191</v>
      </c>
      <c r="M197" s="45">
        <f>+Умумий!R197</f>
        <v>18</v>
      </c>
    </row>
    <row r="198" spans="1:13" s="41" customFormat="1" x14ac:dyDescent="0.25">
      <c r="B198" s="27">
        <v>4</v>
      </c>
      <c r="C198" s="24" t="s">
        <v>396</v>
      </c>
      <c r="D198" s="93">
        <v>243</v>
      </c>
      <c r="E198" s="27">
        <v>177</v>
      </c>
      <c r="F198" s="95">
        <f t="shared" si="6"/>
        <v>72.839506172839506</v>
      </c>
      <c r="G198" s="27">
        <v>330</v>
      </c>
      <c r="H198" s="68">
        <v>255</v>
      </c>
      <c r="I198" s="95">
        <f t="shared" si="7"/>
        <v>77.272727272727266</v>
      </c>
      <c r="J198" s="68">
        <v>72</v>
      </c>
      <c r="K198" s="68">
        <v>75</v>
      </c>
      <c r="L198" s="95">
        <f t="shared" si="8"/>
        <v>104.16666666666667</v>
      </c>
      <c r="M198" s="45">
        <f>+Умумий!R198</f>
        <v>86</v>
      </c>
    </row>
    <row r="199" spans="1:13" s="41" customFormat="1" x14ac:dyDescent="0.25">
      <c r="B199" s="27">
        <v>5</v>
      </c>
      <c r="C199" s="24" t="s">
        <v>397</v>
      </c>
      <c r="D199" s="93">
        <v>191</v>
      </c>
      <c r="E199" s="27">
        <v>239</v>
      </c>
      <c r="F199" s="95">
        <f t="shared" ref="F199:F220" si="9">+E199/D199*100</f>
        <v>125.13089005235602</v>
      </c>
      <c r="G199" s="27">
        <v>550</v>
      </c>
      <c r="H199" s="68">
        <v>275</v>
      </c>
      <c r="I199" s="95">
        <f t="shared" ref="I199:I220" si="10">+H199/G199*100</f>
        <v>50</v>
      </c>
      <c r="J199" s="68">
        <v>80</v>
      </c>
      <c r="K199" s="68">
        <v>50</v>
      </c>
      <c r="L199" s="95">
        <f t="shared" ref="L199:L220" si="11">+K199/J199*100</f>
        <v>62.5</v>
      </c>
      <c r="M199" s="45">
        <f>+Умумий!R199</f>
        <v>63</v>
      </c>
    </row>
    <row r="200" spans="1:13" s="41" customFormat="1" x14ac:dyDescent="0.25">
      <c r="B200" s="27">
        <v>6</v>
      </c>
      <c r="C200" s="24" t="s">
        <v>398</v>
      </c>
      <c r="D200" s="93">
        <v>205</v>
      </c>
      <c r="E200" s="27">
        <v>282</v>
      </c>
      <c r="F200" s="95">
        <f t="shared" si="9"/>
        <v>137.5609756097561</v>
      </c>
      <c r="G200" s="27">
        <v>562</v>
      </c>
      <c r="H200" s="68">
        <v>404</v>
      </c>
      <c r="I200" s="95">
        <f t="shared" si="10"/>
        <v>71.886120996441278</v>
      </c>
      <c r="J200" s="68">
        <v>91</v>
      </c>
      <c r="K200" s="68">
        <v>96</v>
      </c>
      <c r="L200" s="95">
        <f t="shared" si="11"/>
        <v>105.4945054945055</v>
      </c>
      <c r="M200" s="45">
        <f>+Умумий!R200</f>
        <v>48</v>
      </c>
    </row>
    <row r="201" spans="1:13" s="41" customFormat="1" x14ac:dyDescent="0.25">
      <c r="B201" s="27">
        <v>7</v>
      </c>
      <c r="C201" s="24" t="s">
        <v>399</v>
      </c>
      <c r="D201" s="93">
        <v>217</v>
      </c>
      <c r="E201" s="27">
        <v>222</v>
      </c>
      <c r="F201" s="95">
        <f t="shared" si="9"/>
        <v>102.30414746543779</v>
      </c>
      <c r="G201" s="27">
        <v>490</v>
      </c>
      <c r="H201" s="68">
        <v>385</v>
      </c>
      <c r="I201" s="95">
        <f t="shared" si="10"/>
        <v>78.571428571428569</v>
      </c>
      <c r="J201" s="68">
        <v>114</v>
      </c>
      <c r="K201" s="68">
        <v>63</v>
      </c>
      <c r="L201" s="95">
        <f t="shared" si="11"/>
        <v>55.26315789473685</v>
      </c>
      <c r="M201" s="45">
        <f>+Умумий!R201</f>
        <v>34</v>
      </c>
    </row>
    <row r="202" spans="1:13" s="41" customFormat="1" x14ac:dyDescent="0.25">
      <c r="B202" s="27">
        <v>8</v>
      </c>
      <c r="C202" s="24" t="s">
        <v>400</v>
      </c>
      <c r="D202" s="93">
        <v>264</v>
      </c>
      <c r="E202" s="27">
        <v>270</v>
      </c>
      <c r="F202" s="95">
        <f t="shared" si="9"/>
        <v>102.27272727272727</v>
      </c>
      <c r="G202" s="27">
        <v>466</v>
      </c>
      <c r="H202" s="68">
        <v>301</v>
      </c>
      <c r="I202" s="95">
        <f t="shared" si="10"/>
        <v>64.592274678111579</v>
      </c>
      <c r="J202" s="68">
        <v>91</v>
      </c>
      <c r="K202" s="68">
        <v>118</v>
      </c>
      <c r="L202" s="95">
        <f t="shared" si="11"/>
        <v>129.67032967032966</v>
      </c>
      <c r="M202" s="45">
        <f>+Умумий!R202</f>
        <v>71</v>
      </c>
    </row>
    <row r="203" spans="1:13" s="41" customFormat="1" x14ac:dyDescent="0.25">
      <c r="B203" s="27">
        <v>9</v>
      </c>
      <c r="C203" s="24" t="s">
        <v>210</v>
      </c>
      <c r="D203" s="93">
        <v>141</v>
      </c>
      <c r="E203" s="27">
        <v>214</v>
      </c>
      <c r="F203" s="95">
        <f t="shared" si="9"/>
        <v>151.77304964539007</v>
      </c>
      <c r="G203" s="27">
        <v>268</v>
      </c>
      <c r="H203" s="68">
        <v>253</v>
      </c>
      <c r="I203" s="95">
        <f t="shared" si="10"/>
        <v>94.402985074626869</v>
      </c>
      <c r="J203" s="68">
        <v>63</v>
      </c>
      <c r="K203" s="68">
        <v>65</v>
      </c>
      <c r="L203" s="95">
        <f t="shared" si="11"/>
        <v>103.17460317460319</v>
      </c>
      <c r="M203" s="45">
        <f>+Умумий!R203</f>
        <v>41</v>
      </c>
    </row>
    <row r="204" spans="1:13" s="41" customFormat="1" x14ac:dyDescent="0.25">
      <c r="B204" s="27">
        <v>10</v>
      </c>
      <c r="C204" s="24" t="s">
        <v>401</v>
      </c>
      <c r="D204" s="93">
        <v>225</v>
      </c>
      <c r="E204" s="27">
        <v>260</v>
      </c>
      <c r="F204" s="95">
        <f t="shared" si="9"/>
        <v>115.55555555555554</v>
      </c>
      <c r="G204" s="27">
        <v>500</v>
      </c>
      <c r="H204" s="68">
        <v>273</v>
      </c>
      <c r="I204" s="95">
        <f t="shared" si="10"/>
        <v>54.6</v>
      </c>
      <c r="J204" s="68">
        <v>81</v>
      </c>
      <c r="K204" s="68">
        <v>140</v>
      </c>
      <c r="L204" s="95">
        <f t="shared" si="11"/>
        <v>172.83950617283949</v>
      </c>
      <c r="M204" s="45">
        <f>+Умумий!R204</f>
        <v>117</v>
      </c>
    </row>
    <row r="205" spans="1:13" s="41" customFormat="1" x14ac:dyDescent="0.25">
      <c r="B205" s="27">
        <v>11</v>
      </c>
      <c r="C205" s="24" t="s">
        <v>402</v>
      </c>
      <c r="D205" s="93">
        <v>133</v>
      </c>
      <c r="E205" s="27">
        <v>81</v>
      </c>
      <c r="F205" s="95">
        <f t="shared" si="9"/>
        <v>60.902255639097746</v>
      </c>
      <c r="G205" s="27">
        <v>448</v>
      </c>
      <c r="H205" s="68">
        <v>156</v>
      </c>
      <c r="I205" s="95">
        <f t="shared" si="10"/>
        <v>34.821428571428569</v>
      </c>
      <c r="J205" s="68">
        <v>58</v>
      </c>
      <c r="K205" s="68">
        <v>87</v>
      </c>
      <c r="L205" s="95">
        <f t="shared" si="11"/>
        <v>150</v>
      </c>
      <c r="M205" s="45">
        <f>+Умумий!R205</f>
        <v>98</v>
      </c>
    </row>
    <row r="206" spans="1:13" s="41" customFormat="1" x14ac:dyDescent="0.25">
      <c r="B206" s="27">
        <v>12</v>
      </c>
      <c r="C206" s="24" t="s">
        <v>403</v>
      </c>
      <c r="D206" s="93">
        <v>274</v>
      </c>
      <c r="E206" s="27">
        <v>268</v>
      </c>
      <c r="F206" s="95">
        <f t="shared" si="9"/>
        <v>97.810218978102199</v>
      </c>
      <c r="G206" s="27">
        <v>304</v>
      </c>
      <c r="H206" s="68">
        <v>307</v>
      </c>
      <c r="I206" s="95">
        <f t="shared" si="10"/>
        <v>100.98684210526316</v>
      </c>
      <c r="J206" s="68">
        <v>45</v>
      </c>
      <c r="K206" s="68">
        <v>117</v>
      </c>
      <c r="L206" s="95">
        <f t="shared" si="11"/>
        <v>260</v>
      </c>
      <c r="M206" s="45">
        <f>+Умумий!R206</f>
        <v>18</v>
      </c>
    </row>
    <row r="207" spans="1:13" s="47" customFormat="1" ht="23.25" customHeight="1" x14ac:dyDescent="0.25">
      <c r="A207" s="46">
        <v>1</v>
      </c>
      <c r="B207" s="97">
        <v>13</v>
      </c>
      <c r="C207" s="98" t="s">
        <v>214</v>
      </c>
      <c r="D207" s="99">
        <v>2572</v>
      </c>
      <c r="E207" s="97">
        <v>2644</v>
      </c>
      <c r="F207" s="100">
        <f t="shared" si="9"/>
        <v>102.79937791601866</v>
      </c>
      <c r="G207" s="97">
        <v>4686</v>
      </c>
      <c r="H207" s="97">
        <v>3367</v>
      </c>
      <c r="I207" s="100">
        <f t="shared" si="10"/>
        <v>71.852326077678185</v>
      </c>
      <c r="J207" s="97">
        <v>910</v>
      </c>
      <c r="K207" s="97">
        <v>982</v>
      </c>
      <c r="L207" s="100">
        <f t="shared" si="11"/>
        <v>107.91208791208791</v>
      </c>
      <c r="M207" s="43">
        <f>SUM(M195:M206)</f>
        <v>649</v>
      </c>
    </row>
    <row r="208" spans="1:13" s="41" customFormat="1" x14ac:dyDescent="0.25">
      <c r="B208" s="27">
        <v>1</v>
      </c>
      <c r="C208" s="24" t="s">
        <v>215</v>
      </c>
      <c r="D208" s="93">
        <v>45</v>
      </c>
      <c r="E208" s="27">
        <v>55</v>
      </c>
      <c r="F208" s="95">
        <f t="shared" si="9"/>
        <v>122.22222222222223</v>
      </c>
      <c r="G208" s="27">
        <v>16</v>
      </c>
      <c r="H208" s="68">
        <v>26</v>
      </c>
      <c r="I208" s="95">
        <f t="shared" si="10"/>
        <v>162.5</v>
      </c>
      <c r="J208" s="68">
        <v>15</v>
      </c>
      <c r="K208" s="68">
        <v>14</v>
      </c>
      <c r="L208" s="95">
        <f t="shared" si="11"/>
        <v>93.333333333333329</v>
      </c>
      <c r="M208" s="45">
        <f>+Умумий!R208</f>
        <v>7</v>
      </c>
    </row>
    <row r="209" spans="1:13" s="41" customFormat="1" x14ac:dyDescent="0.25">
      <c r="B209" s="27">
        <v>2</v>
      </c>
      <c r="C209" s="24" t="s">
        <v>270</v>
      </c>
      <c r="D209" s="93">
        <v>210</v>
      </c>
      <c r="E209" s="27">
        <v>132</v>
      </c>
      <c r="F209" s="95">
        <f t="shared" si="9"/>
        <v>62.857142857142854</v>
      </c>
      <c r="G209" s="27">
        <v>32</v>
      </c>
      <c r="H209" s="68">
        <v>40</v>
      </c>
      <c r="I209" s="95">
        <f t="shared" si="10"/>
        <v>125</v>
      </c>
      <c r="J209" s="68">
        <v>58</v>
      </c>
      <c r="K209" s="68">
        <v>23</v>
      </c>
      <c r="L209" s="95">
        <f t="shared" si="11"/>
        <v>39.655172413793103</v>
      </c>
      <c r="M209" s="45">
        <f>+Умумий!R209</f>
        <v>8</v>
      </c>
    </row>
    <row r="210" spans="1:13" s="41" customFormat="1" x14ac:dyDescent="0.25">
      <c r="B210" s="27">
        <v>3</v>
      </c>
      <c r="C210" s="24" t="s">
        <v>271</v>
      </c>
      <c r="D210" s="93">
        <v>143</v>
      </c>
      <c r="E210" s="27">
        <v>52</v>
      </c>
      <c r="F210" s="95">
        <f t="shared" si="9"/>
        <v>36.363636363636367</v>
      </c>
      <c r="G210" s="27">
        <v>30</v>
      </c>
      <c r="H210" s="68">
        <v>42</v>
      </c>
      <c r="I210" s="95">
        <f t="shared" si="10"/>
        <v>140</v>
      </c>
      <c r="J210" s="68">
        <v>52</v>
      </c>
      <c r="K210" s="68">
        <v>6</v>
      </c>
      <c r="L210" s="95">
        <f t="shared" si="11"/>
        <v>11.538461538461538</v>
      </c>
      <c r="M210" s="45">
        <f>+Умумий!R210</f>
        <v>28</v>
      </c>
    </row>
    <row r="211" spans="1:13" s="41" customFormat="1" x14ac:dyDescent="0.25">
      <c r="B211" s="27">
        <v>4</v>
      </c>
      <c r="C211" s="24" t="s">
        <v>272</v>
      </c>
      <c r="D211" s="93">
        <v>165</v>
      </c>
      <c r="E211" s="27">
        <v>139</v>
      </c>
      <c r="F211" s="95">
        <f t="shared" si="9"/>
        <v>84.242424242424235</v>
      </c>
      <c r="G211" s="27">
        <v>61</v>
      </c>
      <c r="H211" s="68">
        <v>50</v>
      </c>
      <c r="I211" s="95">
        <f t="shared" si="10"/>
        <v>81.967213114754102</v>
      </c>
      <c r="J211" s="68">
        <v>55</v>
      </c>
      <c r="K211" s="68">
        <v>20</v>
      </c>
      <c r="L211" s="95">
        <f t="shared" si="11"/>
        <v>36.363636363636367</v>
      </c>
      <c r="M211" s="45">
        <f>+Умумий!R211</f>
        <v>14</v>
      </c>
    </row>
    <row r="212" spans="1:13" s="41" customFormat="1" x14ac:dyDescent="0.25">
      <c r="B212" s="27">
        <v>5</v>
      </c>
      <c r="C212" s="24" t="s">
        <v>219</v>
      </c>
      <c r="D212" s="93">
        <v>124</v>
      </c>
      <c r="E212" s="27">
        <v>153</v>
      </c>
      <c r="F212" s="95">
        <f t="shared" si="9"/>
        <v>123.38709677419355</v>
      </c>
      <c r="G212" s="27">
        <v>69</v>
      </c>
      <c r="H212" s="68">
        <v>37</v>
      </c>
      <c r="I212" s="95">
        <f t="shared" si="10"/>
        <v>53.623188405797109</v>
      </c>
      <c r="J212" s="68">
        <v>51</v>
      </c>
      <c r="K212" s="68">
        <v>28</v>
      </c>
      <c r="L212" s="95">
        <f t="shared" si="11"/>
        <v>54.901960784313729</v>
      </c>
      <c r="M212" s="45">
        <f>+Умумий!R212</f>
        <v>10</v>
      </c>
    </row>
    <row r="213" spans="1:13" s="41" customFormat="1" x14ac:dyDescent="0.25">
      <c r="B213" s="27">
        <v>6</v>
      </c>
      <c r="C213" s="24" t="s">
        <v>273</v>
      </c>
      <c r="D213" s="93">
        <v>134</v>
      </c>
      <c r="E213" s="27">
        <v>77</v>
      </c>
      <c r="F213" s="95">
        <f t="shared" si="9"/>
        <v>57.462686567164177</v>
      </c>
      <c r="G213" s="27">
        <v>22</v>
      </c>
      <c r="H213" s="68">
        <v>12</v>
      </c>
      <c r="I213" s="95">
        <f t="shared" si="10"/>
        <v>54.54545454545454</v>
      </c>
      <c r="J213" s="68">
        <v>57</v>
      </c>
      <c r="K213" s="68">
        <v>23</v>
      </c>
      <c r="L213" s="95">
        <f t="shared" si="11"/>
        <v>40.350877192982452</v>
      </c>
      <c r="M213" s="45">
        <f>+Умумий!R213</f>
        <v>20</v>
      </c>
    </row>
    <row r="214" spans="1:13" s="41" customFormat="1" x14ac:dyDescent="0.25">
      <c r="B214" s="27">
        <v>7</v>
      </c>
      <c r="C214" s="24" t="s">
        <v>274</v>
      </c>
      <c r="D214" s="93">
        <v>152</v>
      </c>
      <c r="E214" s="27">
        <v>109</v>
      </c>
      <c r="F214" s="95">
        <f t="shared" si="9"/>
        <v>71.710526315789465</v>
      </c>
      <c r="G214" s="27">
        <v>24</v>
      </c>
      <c r="H214" s="68">
        <v>15</v>
      </c>
      <c r="I214" s="95">
        <f t="shared" si="10"/>
        <v>62.5</v>
      </c>
      <c r="J214" s="68">
        <v>49</v>
      </c>
      <c r="K214" s="68">
        <v>30</v>
      </c>
      <c r="L214" s="95">
        <f t="shared" si="11"/>
        <v>61.224489795918366</v>
      </c>
      <c r="M214" s="45">
        <f>+Умумий!R214</f>
        <v>30</v>
      </c>
    </row>
    <row r="215" spans="1:13" s="41" customFormat="1" x14ac:dyDescent="0.25">
      <c r="B215" s="27">
        <v>8</v>
      </c>
      <c r="C215" s="24" t="s">
        <v>275</v>
      </c>
      <c r="D215" s="93">
        <v>164</v>
      </c>
      <c r="E215" s="27">
        <v>89</v>
      </c>
      <c r="F215" s="95">
        <f t="shared" si="9"/>
        <v>54.268292682926834</v>
      </c>
      <c r="G215" s="27">
        <v>38</v>
      </c>
      <c r="H215" s="68">
        <v>47</v>
      </c>
      <c r="I215" s="95">
        <f t="shared" si="10"/>
        <v>123.68421052631579</v>
      </c>
      <c r="J215" s="68">
        <v>58</v>
      </c>
      <c r="K215" s="68">
        <v>30</v>
      </c>
      <c r="L215" s="95">
        <f t="shared" si="11"/>
        <v>51.724137931034484</v>
      </c>
      <c r="M215" s="45">
        <f>+Умумий!R215</f>
        <v>25</v>
      </c>
    </row>
    <row r="216" spans="1:13" s="41" customFormat="1" x14ac:dyDescent="0.25">
      <c r="B216" s="27">
        <v>9</v>
      </c>
      <c r="C216" s="24" t="s">
        <v>276</v>
      </c>
      <c r="D216" s="93">
        <v>173</v>
      </c>
      <c r="E216" s="27">
        <v>110</v>
      </c>
      <c r="F216" s="95">
        <f t="shared" si="9"/>
        <v>63.583815028901739</v>
      </c>
      <c r="G216" s="27">
        <v>46</v>
      </c>
      <c r="H216" s="68">
        <v>54</v>
      </c>
      <c r="I216" s="95">
        <f t="shared" si="10"/>
        <v>117.39130434782609</v>
      </c>
      <c r="J216" s="68">
        <v>56</v>
      </c>
      <c r="K216" s="68">
        <v>14</v>
      </c>
      <c r="L216" s="95">
        <f t="shared" si="11"/>
        <v>25</v>
      </c>
      <c r="M216" s="45">
        <f>+Умумий!R216</f>
        <v>17</v>
      </c>
    </row>
    <row r="217" spans="1:13" s="41" customFormat="1" x14ac:dyDescent="0.25">
      <c r="B217" s="27">
        <v>10</v>
      </c>
      <c r="C217" s="24" t="s">
        <v>277</v>
      </c>
      <c r="D217" s="93">
        <v>72</v>
      </c>
      <c r="E217" s="27">
        <v>118</v>
      </c>
      <c r="F217" s="95">
        <f t="shared" si="9"/>
        <v>163.88888888888889</v>
      </c>
      <c r="G217" s="27">
        <v>18</v>
      </c>
      <c r="H217" s="68">
        <v>3</v>
      </c>
      <c r="I217" s="95">
        <f t="shared" si="10"/>
        <v>16.666666666666664</v>
      </c>
      <c r="J217" s="68">
        <v>18</v>
      </c>
      <c r="K217" s="68">
        <v>14</v>
      </c>
      <c r="L217" s="95">
        <f t="shared" si="11"/>
        <v>77.777777777777786</v>
      </c>
      <c r="M217" s="45">
        <f>+Умумий!R217</f>
        <v>10</v>
      </c>
    </row>
    <row r="218" spans="1:13" s="41" customFormat="1" x14ac:dyDescent="0.25">
      <c r="B218" s="27">
        <v>11</v>
      </c>
      <c r="C218" s="24" t="s">
        <v>225</v>
      </c>
      <c r="D218" s="93">
        <v>172</v>
      </c>
      <c r="E218" s="27">
        <v>145</v>
      </c>
      <c r="F218" s="95">
        <f t="shared" si="9"/>
        <v>84.302325581395351</v>
      </c>
      <c r="G218" s="27">
        <v>31</v>
      </c>
      <c r="H218" s="68">
        <v>11</v>
      </c>
      <c r="I218" s="95">
        <f t="shared" si="10"/>
        <v>35.483870967741936</v>
      </c>
      <c r="J218" s="68">
        <v>57</v>
      </c>
      <c r="K218" s="68">
        <v>38</v>
      </c>
      <c r="L218" s="95">
        <f t="shared" si="11"/>
        <v>66.666666666666657</v>
      </c>
      <c r="M218" s="45">
        <f>+Умумий!R218</f>
        <v>13</v>
      </c>
    </row>
    <row r="219" spans="1:13" s="47" customFormat="1" ht="23.25" customHeight="1" x14ac:dyDescent="0.25">
      <c r="A219" s="46">
        <v>1</v>
      </c>
      <c r="B219" s="97">
        <v>14</v>
      </c>
      <c r="C219" s="98" t="s">
        <v>181</v>
      </c>
      <c r="D219" s="99">
        <v>1554</v>
      </c>
      <c r="E219" s="97">
        <v>1179</v>
      </c>
      <c r="F219" s="100">
        <f t="shared" si="9"/>
        <v>75.868725868725875</v>
      </c>
      <c r="G219" s="97">
        <v>387</v>
      </c>
      <c r="H219" s="97">
        <v>337</v>
      </c>
      <c r="I219" s="100">
        <f t="shared" si="10"/>
        <v>87.080103359173123</v>
      </c>
      <c r="J219" s="97">
        <v>526</v>
      </c>
      <c r="K219" s="97">
        <v>240</v>
      </c>
      <c r="L219" s="100">
        <f t="shared" si="11"/>
        <v>45.627376425855516</v>
      </c>
      <c r="M219" s="43">
        <f>SUM(M208:M218)</f>
        <v>182</v>
      </c>
    </row>
    <row r="220" spans="1:13" s="47" customFormat="1" ht="19.5" x14ac:dyDescent="0.25">
      <c r="A220" s="47">
        <v>1</v>
      </c>
      <c r="B220" s="1407" t="s">
        <v>424</v>
      </c>
      <c r="C220" s="1407"/>
      <c r="D220" s="103">
        <f>+D219+D207+D194+D174+D151+D139+D124+D107+D94+D83+D67+D53+D39+D22</f>
        <v>59316.175000000003</v>
      </c>
      <c r="E220" s="103">
        <f>+E219+E207+E194+E174+E151+E139+E124+E107+E94+E83+E67+E53+E39+E22</f>
        <v>61983</v>
      </c>
      <c r="F220" s="104">
        <f t="shared" si="9"/>
        <v>104.49594903919545</v>
      </c>
      <c r="G220" s="103">
        <f>+G219+G207+G194+G174+G151+G139+G124+G107+G94+G83+G67+G53+G39+G22</f>
        <v>77556.160000000003</v>
      </c>
      <c r="H220" s="103">
        <f>+H219+H207+H194+H174+H151+H139+H124+H107+H94+H83+H67+H53+H39+H22</f>
        <v>49016</v>
      </c>
      <c r="I220" s="104">
        <f t="shared" si="10"/>
        <v>63.200653565106876</v>
      </c>
      <c r="J220" s="103">
        <f>+J219+J207+J194+J174+J151+J139+J124+J107+J94+J83+J67+J53+J39+J22</f>
        <v>7969.38</v>
      </c>
      <c r="K220" s="103">
        <f>+K219+K207+K194+K174+K151+K139+K124+K107+K94+K83+K67+K53+K39+K22</f>
        <v>9037</v>
      </c>
      <c r="L220" s="104">
        <f t="shared" si="11"/>
        <v>113.39652520020378</v>
      </c>
      <c r="M220" s="50">
        <f>+M219+M207+M194+M174+M151+M139+M124+M107+M94+M83+M67+M53+M39+M22</f>
        <v>12341</v>
      </c>
    </row>
    <row r="221" spans="1:13" x14ac:dyDescent="0.25">
      <c r="I221" s="51"/>
      <c r="J221" s="51"/>
      <c r="K221" s="51"/>
      <c r="L221" s="51"/>
    </row>
  </sheetData>
  <mergeCells count="8">
    <mergeCell ref="B220:C220"/>
    <mergeCell ref="D4:F4"/>
    <mergeCell ref="G4:I4"/>
    <mergeCell ref="J4:L4"/>
    <mergeCell ref="B2:M2"/>
    <mergeCell ref="A4:A5"/>
    <mergeCell ref="B4:B5"/>
    <mergeCell ref="C4:C5"/>
  </mergeCells>
  <phoneticPr fontId="0" type="noConversion"/>
  <printOptions horizontalCentered="1"/>
  <pageMargins left="0.23622047244094491" right="0.23622047244094491" top="0.23622047244094491" bottom="0.19685039370078741" header="0.15748031496062992" footer="0.15748031496062992"/>
  <pageSetup paperSize="9" scale="93" orientation="landscape" r:id="rId1"/>
  <rowBreaks count="7" manualBreakCount="7">
    <brk id="22" min="1" max="11" man="1"/>
    <brk id="53" min="1" max="11" man="1"/>
    <brk id="83" min="1" max="11" man="1"/>
    <brk id="107" min="1" max="11" man="1"/>
    <brk id="139" min="1" max="11" man="1"/>
    <brk id="169" min="1" max="11" man="1"/>
    <brk id="201"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18"/>
  <sheetViews>
    <sheetView view="pageBreakPreview" topLeftCell="C1" zoomScale="55" zoomScaleNormal="85" zoomScaleSheetLayoutView="55" workbookViewId="0">
      <selection activeCell="F8" sqref="F8"/>
    </sheetView>
  </sheetViews>
  <sheetFormatPr defaultRowHeight="15" x14ac:dyDescent="0.25"/>
  <cols>
    <col min="1" max="1" width="8" customWidth="1"/>
    <col min="2" max="2" width="35.7109375" customWidth="1"/>
    <col min="3" max="3" width="35.28515625" customWidth="1"/>
    <col min="4" max="8" width="33" customWidth="1"/>
  </cols>
  <sheetData>
    <row r="1" spans="1:8" ht="11.25" customHeight="1" x14ac:dyDescent="0.25"/>
    <row r="2" spans="1:8" s="154" customFormat="1" ht="70.5" customHeight="1" thickBot="1" x14ac:dyDescent="0.3">
      <c r="A2" s="998" t="s">
        <v>915</v>
      </c>
      <c r="B2" s="998"/>
      <c r="C2" s="998"/>
      <c r="D2" s="998"/>
      <c r="E2" s="998"/>
      <c r="F2" s="998"/>
      <c r="G2" s="998"/>
      <c r="H2" s="998"/>
    </row>
    <row r="3" spans="1:8" ht="22.5" customHeight="1" thickBot="1" x14ac:dyDescent="0.45">
      <c r="A3" s="999" t="s">
        <v>329</v>
      </c>
      <c r="B3" s="1001" t="s">
        <v>432</v>
      </c>
      <c r="C3" s="1003" t="s">
        <v>426</v>
      </c>
      <c r="D3" s="1005" t="s">
        <v>335</v>
      </c>
      <c r="E3" s="1006"/>
      <c r="F3" s="1006"/>
      <c r="G3" s="1006"/>
      <c r="H3" s="1007"/>
    </row>
    <row r="4" spans="1:8" ht="104.25" customHeight="1" thickBot="1" x14ac:dyDescent="0.3">
      <c r="A4" s="1000"/>
      <c r="B4" s="1002"/>
      <c r="C4" s="1004"/>
      <c r="D4" s="353" t="s">
        <v>407</v>
      </c>
      <c r="E4" s="354" t="s">
        <v>427</v>
      </c>
      <c r="F4" s="354" t="s">
        <v>429</v>
      </c>
      <c r="G4" s="354" t="s">
        <v>430</v>
      </c>
      <c r="H4" s="354" t="s">
        <v>431</v>
      </c>
    </row>
    <row r="5" spans="1:8" ht="44.25" customHeight="1" thickBot="1" x14ac:dyDescent="0.3">
      <c r="A5" s="986" t="s">
        <v>425</v>
      </c>
      <c r="B5" s="987"/>
      <c r="C5" s="129">
        <f t="shared" ref="C5:H5" si="0">SUM(C6:C18)</f>
        <v>188383</v>
      </c>
      <c r="D5" s="352">
        <f t="shared" si="0"/>
        <v>78178</v>
      </c>
      <c r="E5" s="130">
        <f t="shared" si="0"/>
        <v>48865</v>
      </c>
      <c r="F5" s="130">
        <f t="shared" si="0"/>
        <v>9064</v>
      </c>
      <c r="G5" s="130">
        <f t="shared" si="0"/>
        <v>11349</v>
      </c>
      <c r="H5" s="130">
        <f t="shared" si="0"/>
        <v>40927</v>
      </c>
    </row>
    <row r="6" spans="1:8" ht="51" customHeight="1" thickBot="1" x14ac:dyDescent="0.3">
      <c r="A6" s="127">
        <v>1</v>
      </c>
      <c r="B6" s="128" t="s">
        <v>29</v>
      </c>
      <c r="C6" s="131">
        <f>+D6+E6+F6+G6+H6</f>
        <v>14182</v>
      </c>
      <c r="D6" s="954">
        <v>5982</v>
      </c>
      <c r="E6" s="954">
        <v>3546</v>
      </c>
      <c r="F6" s="954">
        <v>614</v>
      </c>
      <c r="G6" s="954">
        <v>1196</v>
      </c>
      <c r="H6" s="954">
        <v>2844</v>
      </c>
    </row>
    <row r="7" spans="1:8" ht="51" customHeight="1" thickBot="1" x14ac:dyDescent="0.3">
      <c r="A7" s="127">
        <v>2</v>
      </c>
      <c r="B7" s="128" t="s">
        <v>408</v>
      </c>
      <c r="C7" s="131">
        <f t="shared" ref="C7:C18" si="1">+D7+E7+F7+G7+H7</f>
        <v>14080</v>
      </c>
      <c r="D7" s="954">
        <v>5051</v>
      </c>
      <c r="E7" s="954">
        <v>5697</v>
      </c>
      <c r="F7" s="954">
        <v>501</v>
      </c>
      <c r="G7" s="954">
        <v>406</v>
      </c>
      <c r="H7" s="954">
        <v>2425</v>
      </c>
    </row>
    <row r="8" spans="1:8" ht="51" customHeight="1" thickBot="1" x14ac:dyDescent="0.3">
      <c r="A8" s="127">
        <v>3</v>
      </c>
      <c r="B8" s="128" t="s">
        <v>255</v>
      </c>
      <c r="C8" s="131">
        <f t="shared" si="1"/>
        <v>16695</v>
      </c>
      <c r="D8" s="954">
        <v>7808</v>
      </c>
      <c r="E8" s="954">
        <v>2583</v>
      </c>
      <c r="F8" s="954">
        <v>1138</v>
      </c>
      <c r="G8" s="954">
        <v>2656</v>
      </c>
      <c r="H8" s="954">
        <v>2510</v>
      </c>
    </row>
    <row r="9" spans="1:8" ht="51" customHeight="1" thickBot="1" x14ac:dyDescent="0.3">
      <c r="A9" s="127">
        <v>4</v>
      </c>
      <c r="B9" s="128" t="s">
        <v>74</v>
      </c>
      <c r="C9" s="131">
        <f t="shared" si="1"/>
        <v>10067</v>
      </c>
      <c r="D9" s="954">
        <v>3898</v>
      </c>
      <c r="E9" s="954">
        <v>2106</v>
      </c>
      <c r="F9" s="954">
        <v>129</v>
      </c>
      <c r="G9" s="954">
        <v>438</v>
      </c>
      <c r="H9" s="954">
        <v>3496</v>
      </c>
    </row>
    <row r="10" spans="1:8" ht="51" customHeight="1" thickBot="1" x14ac:dyDescent="0.3">
      <c r="A10" s="127">
        <v>5</v>
      </c>
      <c r="B10" s="128" t="s">
        <v>90</v>
      </c>
      <c r="C10" s="131">
        <f t="shared" si="1"/>
        <v>14604</v>
      </c>
      <c r="D10" s="954">
        <v>4958</v>
      </c>
      <c r="E10" s="954">
        <v>3342</v>
      </c>
      <c r="F10" s="954">
        <v>867</v>
      </c>
      <c r="G10" s="954">
        <v>1209</v>
      </c>
      <c r="H10" s="954">
        <v>4228</v>
      </c>
    </row>
    <row r="11" spans="1:8" ht="51" customHeight="1" thickBot="1" x14ac:dyDescent="0.3">
      <c r="A11" s="127">
        <v>6</v>
      </c>
      <c r="B11" s="128" t="s">
        <v>101</v>
      </c>
      <c r="C11" s="131">
        <f t="shared" si="1"/>
        <v>8802</v>
      </c>
      <c r="D11" s="954">
        <v>3836</v>
      </c>
      <c r="E11" s="954">
        <v>1825</v>
      </c>
      <c r="F11" s="954">
        <v>855</v>
      </c>
      <c r="G11" s="954">
        <v>446</v>
      </c>
      <c r="H11" s="954">
        <v>1840</v>
      </c>
    </row>
    <row r="12" spans="1:8" ht="51" customHeight="1" thickBot="1" x14ac:dyDescent="0.3">
      <c r="A12" s="127">
        <v>7</v>
      </c>
      <c r="B12" s="128" t="s">
        <v>114</v>
      </c>
      <c r="C12" s="131">
        <f t="shared" si="1"/>
        <v>21260</v>
      </c>
      <c r="D12" s="954">
        <v>10040</v>
      </c>
      <c r="E12" s="954">
        <v>5474</v>
      </c>
      <c r="F12" s="954">
        <v>366</v>
      </c>
      <c r="G12" s="954">
        <v>1307</v>
      </c>
      <c r="H12" s="954">
        <v>4073</v>
      </c>
    </row>
    <row r="13" spans="1:8" ht="51" customHeight="1" thickBot="1" x14ac:dyDescent="0.3">
      <c r="A13" s="127">
        <v>8</v>
      </c>
      <c r="B13" s="128" t="s">
        <v>131</v>
      </c>
      <c r="C13" s="131">
        <f t="shared" si="1"/>
        <v>16016</v>
      </c>
      <c r="D13" s="954">
        <v>7774</v>
      </c>
      <c r="E13" s="954">
        <v>3338</v>
      </c>
      <c r="F13" s="954">
        <v>545</v>
      </c>
      <c r="G13" s="954">
        <v>1009</v>
      </c>
      <c r="H13" s="954">
        <v>3350</v>
      </c>
    </row>
    <row r="14" spans="1:8" ht="51" customHeight="1" thickBot="1" x14ac:dyDescent="0.3">
      <c r="A14" s="127">
        <v>9</v>
      </c>
      <c r="B14" s="128" t="s">
        <v>146</v>
      </c>
      <c r="C14" s="131">
        <f t="shared" si="1"/>
        <v>11803</v>
      </c>
      <c r="D14" s="954">
        <v>4135</v>
      </c>
      <c r="E14" s="954">
        <v>3787</v>
      </c>
      <c r="F14" s="954">
        <v>40</v>
      </c>
      <c r="G14" s="954">
        <v>600</v>
      </c>
      <c r="H14" s="954">
        <v>3241</v>
      </c>
    </row>
    <row r="15" spans="1:8" ht="51" customHeight="1" thickBot="1" x14ac:dyDescent="0.3">
      <c r="A15" s="127">
        <v>10</v>
      </c>
      <c r="B15" s="128" t="s">
        <v>158</v>
      </c>
      <c r="C15" s="131">
        <f t="shared" si="1"/>
        <v>10493</v>
      </c>
      <c r="D15" s="954">
        <v>2998</v>
      </c>
      <c r="E15" s="954">
        <v>3979</v>
      </c>
      <c r="F15" s="954">
        <v>1339</v>
      </c>
      <c r="G15" s="954">
        <v>439</v>
      </c>
      <c r="H15" s="954">
        <v>1738</v>
      </c>
    </row>
    <row r="16" spans="1:8" ht="51" customHeight="1" thickBot="1" x14ac:dyDescent="0.3">
      <c r="A16" s="127">
        <v>11</v>
      </c>
      <c r="B16" s="128" t="s">
        <v>409</v>
      </c>
      <c r="C16" s="131">
        <f t="shared" si="1"/>
        <v>15277</v>
      </c>
      <c r="D16" s="954">
        <v>6521</v>
      </c>
      <c r="E16" s="954">
        <v>4226</v>
      </c>
      <c r="F16" s="954">
        <v>1202</v>
      </c>
      <c r="G16" s="954">
        <v>473</v>
      </c>
      <c r="H16" s="954">
        <v>2855</v>
      </c>
    </row>
    <row r="17" spans="1:8" ht="51" customHeight="1" thickBot="1" x14ac:dyDescent="0.3">
      <c r="A17" s="127">
        <v>12</v>
      </c>
      <c r="B17" s="128" t="s">
        <v>201</v>
      </c>
      <c r="C17" s="131">
        <f t="shared" si="1"/>
        <v>23531</v>
      </c>
      <c r="D17" s="954">
        <v>10407</v>
      </c>
      <c r="E17" s="954">
        <v>6109</v>
      </c>
      <c r="F17" s="954">
        <v>760</v>
      </c>
      <c r="G17" s="954">
        <v>691</v>
      </c>
      <c r="H17" s="954">
        <v>5564</v>
      </c>
    </row>
    <row r="18" spans="1:8" ht="51" customHeight="1" thickBot="1" x14ac:dyDescent="0.3">
      <c r="A18" s="127">
        <v>13</v>
      </c>
      <c r="B18" s="128" t="s">
        <v>214</v>
      </c>
      <c r="C18" s="131">
        <f t="shared" si="1"/>
        <v>11573</v>
      </c>
      <c r="D18" s="954">
        <v>4770</v>
      </c>
      <c r="E18" s="954">
        <v>2853</v>
      </c>
      <c r="F18" s="954">
        <v>708</v>
      </c>
      <c r="G18" s="954">
        <v>479</v>
      </c>
      <c r="H18" s="954">
        <v>2763</v>
      </c>
    </row>
  </sheetData>
  <mergeCells count="6">
    <mergeCell ref="A5:B5"/>
    <mergeCell ref="A2:H2"/>
    <mergeCell ref="A3:A4"/>
    <mergeCell ref="B3:B4"/>
    <mergeCell ref="C3:C4"/>
    <mergeCell ref="D3:H3"/>
  </mergeCells>
  <conditionalFormatting sqref="D4:F4 A3:B4 A5:F18">
    <cfRule type="cellIs" dxfId="390" priority="8" operator="lessThan">
      <formula>0</formula>
    </cfRule>
  </conditionalFormatting>
  <conditionalFormatting sqref="F4:F5">
    <cfRule type="cellIs" dxfId="389" priority="7" stopIfTrue="1" operator="lessThan">
      <formula>100</formula>
    </cfRule>
  </conditionalFormatting>
  <conditionalFormatting sqref="G4:H18">
    <cfRule type="cellIs" dxfId="388" priority="6" operator="lessThan">
      <formula>0</formula>
    </cfRule>
  </conditionalFormatting>
  <conditionalFormatting sqref="G4:H5">
    <cfRule type="cellIs" dxfId="387" priority="5" stopIfTrue="1" operator="lessThan">
      <formula>100</formula>
    </cfRule>
  </conditionalFormatting>
  <conditionalFormatting sqref="A2">
    <cfRule type="cellIs" dxfId="386" priority="2" operator="lessThan">
      <formula>0</formula>
    </cfRule>
  </conditionalFormatting>
  <conditionalFormatting sqref="C3:C4">
    <cfRule type="cellIs" dxfId="385" priority="1" operator="lessThan">
      <formula>0</formula>
    </cfRule>
  </conditionalFormatting>
  <printOptions horizontalCentered="1" verticalCentered="1"/>
  <pageMargins left="0.39370078740157483" right="0.35433070866141736" top="0.35433070866141736" bottom="0.35433070866141736" header="0" footer="0"/>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18"/>
  <sheetViews>
    <sheetView view="pageBreakPreview" zoomScale="55" zoomScaleNormal="85" zoomScaleSheetLayoutView="55" workbookViewId="0">
      <selection activeCell="C9" sqref="C9"/>
    </sheetView>
  </sheetViews>
  <sheetFormatPr defaultRowHeight="15" x14ac:dyDescent="0.25"/>
  <cols>
    <col min="1" max="1" width="8" customWidth="1"/>
    <col min="2" max="2" width="35" customWidth="1"/>
    <col min="3" max="3" width="34.5703125" customWidth="1"/>
    <col min="4" max="8" width="31.28515625" customWidth="1"/>
  </cols>
  <sheetData>
    <row r="1" spans="1:8" s="154" customFormat="1" ht="85.5" customHeight="1" thickBot="1" x14ac:dyDescent="0.3">
      <c r="A1" s="998" t="s">
        <v>916</v>
      </c>
      <c r="B1" s="998"/>
      <c r="C1" s="998"/>
      <c r="D1" s="998"/>
      <c r="E1" s="998"/>
      <c r="F1" s="998"/>
      <c r="G1" s="998"/>
      <c r="H1" s="998"/>
    </row>
    <row r="2" spans="1:8" ht="22.5" customHeight="1" thickBot="1" x14ac:dyDescent="0.45">
      <c r="A2" s="999" t="s">
        <v>329</v>
      </c>
      <c r="B2" s="1001" t="s">
        <v>432</v>
      </c>
      <c r="C2" s="1003" t="s">
        <v>426</v>
      </c>
      <c r="D2" s="1005" t="s">
        <v>335</v>
      </c>
      <c r="E2" s="1006"/>
      <c r="F2" s="1006"/>
      <c r="G2" s="1006"/>
      <c r="H2" s="1007"/>
    </row>
    <row r="3" spans="1:8" ht="98.25" customHeight="1" thickBot="1" x14ac:dyDescent="0.3">
      <c r="A3" s="1000"/>
      <c r="B3" s="1002"/>
      <c r="C3" s="1004"/>
      <c r="D3" s="353" t="s">
        <v>407</v>
      </c>
      <c r="E3" s="354" t="s">
        <v>427</v>
      </c>
      <c r="F3" s="354" t="s">
        <v>429</v>
      </c>
      <c r="G3" s="354" t="s">
        <v>430</v>
      </c>
      <c r="H3" s="354" t="s">
        <v>431</v>
      </c>
    </row>
    <row r="4" spans="1:8" ht="44.25" customHeight="1" thickBot="1" x14ac:dyDescent="0.3">
      <c r="A4" s="986" t="s">
        <v>425</v>
      </c>
      <c r="B4" s="987"/>
      <c r="C4" s="129">
        <f>SUM(C5:C18)</f>
        <v>118534.5</v>
      </c>
      <c r="D4" s="352">
        <f t="shared" ref="D4:H4" si="0">SUM(D5:D18)</f>
        <v>50871</v>
      </c>
      <c r="E4" s="130">
        <f t="shared" si="0"/>
        <v>25029</v>
      </c>
      <c r="F4" s="130">
        <f t="shared" si="0"/>
        <v>7734</v>
      </c>
      <c r="G4" s="130">
        <f>SUM(G5:G18)</f>
        <v>5275.5</v>
      </c>
      <c r="H4" s="130">
        <f t="shared" si="0"/>
        <v>29625</v>
      </c>
    </row>
    <row r="5" spans="1:8" ht="51" customHeight="1" thickBot="1" x14ac:dyDescent="0.3">
      <c r="A5" s="127">
        <v>1</v>
      </c>
      <c r="B5" s="128" t="s">
        <v>29</v>
      </c>
      <c r="C5" s="131">
        <f>+D5+E5+F5+G5+H5</f>
        <v>8907</v>
      </c>
      <c r="D5" s="954">
        <v>3812</v>
      </c>
      <c r="E5" s="954">
        <v>2189</v>
      </c>
      <c r="F5" s="954">
        <v>459</v>
      </c>
      <c r="G5" s="954">
        <v>520</v>
      </c>
      <c r="H5" s="954">
        <v>1927</v>
      </c>
    </row>
    <row r="6" spans="1:8" ht="51" customHeight="1" thickBot="1" x14ac:dyDescent="0.3">
      <c r="A6" s="127">
        <v>2</v>
      </c>
      <c r="B6" s="128" t="s">
        <v>408</v>
      </c>
      <c r="C6" s="131">
        <f t="shared" ref="C6:C18" si="1">+D6+E6+F6+G6+H6</f>
        <v>7905</v>
      </c>
      <c r="D6" s="954">
        <v>2487</v>
      </c>
      <c r="E6" s="954">
        <v>3264</v>
      </c>
      <c r="F6" s="954">
        <v>371</v>
      </c>
      <c r="G6" s="954">
        <v>136</v>
      </c>
      <c r="H6" s="954">
        <v>1647</v>
      </c>
    </row>
    <row r="7" spans="1:8" ht="51" customHeight="1" thickBot="1" x14ac:dyDescent="0.3">
      <c r="A7" s="127">
        <v>3</v>
      </c>
      <c r="B7" s="128" t="s">
        <v>255</v>
      </c>
      <c r="C7" s="131">
        <f t="shared" si="1"/>
        <v>8643</v>
      </c>
      <c r="D7" s="954">
        <v>3965</v>
      </c>
      <c r="E7" s="954">
        <v>1112</v>
      </c>
      <c r="F7" s="954">
        <v>580</v>
      </c>
      <c r="G7" s="954">
        <v>1244</v>
      </c>
      <c r="H7" s="954">
        <v>1742</v>
      </c>
    </row>
    <row r="8" spans="1:8" ht="51" customHeight="1" thickBot="1" x14ac:dyDescent="0.3">
      <c r="A8" s="127">
        <v>4</v>
      </c>
      <c r="B8" s="128" t="s">
        <v>74</v>
      </c>
      <c r="C8" s="131">
        <f t="shared" si="1"/>
        <v>8116</v>
      </c>
      <c r="D8" s="954">
        <v>3208</v>
      </c>
      <c r="E8" s="954">
        <v>1576</v>
      </c>
      <c r="F8" s="954">
        <v>262</v>
      </c>
      <c r="G8" s="954">
        <v>320</v>
      </c>
      <c r="H8" s="954">
        <v>2750</v>
      </c>
    </row>
    <row r="9" spans="1:8" ht="51" customHeight="1" thickBot="1" x14ac:dyDescent="0.3">
      <c r="A9" s="127">
        <v>5</v>
      </c>
      <c r="B9" s="128" t="s">
        <v>90</v>
      </c>
      <c r="C9" s="131">
        <f t="shared" si="1"/>
        <v>9390</v>
      </c>
      <c r="D9" s="954">
        <v>3106</v>
      </c>
      <c r="E9" s="954">
        <v>1882</v>
      </c>
      <c r="F9" s="954">
        <v>705</v>
      </c>
      <c r="G9" s="954">
        <v>593</v>
      </c>
      <c r="H9" s="954">
        <v>3104</v>
      </c>
    </row>
    <row r="10" spans="1:8" ht="51" customHeight="1" thickBot="1" x14ac:dyDescent="0.3">
      <c r="A10" s="127">
        <v>6</v>
      </c>
      <c r="B10" s="128" t="s">
        <v>101</v>
      </c>
      <c r="C10" s="131">
        <f t="shared" si="1"/>
        <v>4902.5</v>
      </c>
      <c r="D10" s="954">
        <v>2029</v>
      </c>
      <c r="E10" s="954">
        <v>1024</v>
      </c>
      <c r="F10" s="954">
        <v>606</v>
      </c>
      <c r="G10" s="954">
        <v>176.5</v>
      </c>
      <c r="H10" s="954">
        <v>1067</v>
      </c>
    </row>
    <row r="11" spans="1:8" ht="51" customHeight="1" thickBot="1" x14ac:dyDescent="0.3">
      <c r="A11" s="127">
        <v>7</v>
      </c>
      <c r="B11" s="128" t="s">
        <v>114</v>
      </c>
      <c r="C11" s="131">
        <f t="shared" si="1"/>
        <v>11101</v>
      </c>
      <c r="D11" s="954">
        <v>5746</v>
      </c>
      <c r="E11" s="954">
        <v>2006</v>
      </c>
      <c r="F11" s="954">
        <v>330</v>
      </c>
      <c r="G11" s="954">
        <v>581</v>
      </c>
      <c r="H11" s="954">
        <v>2438</v>
      </c>
    </row>
    <row r="12" spans="1:8" ht="51" customHeight="1" thickBot="1" x14ac:dyDescent="0.3">
      <c r="A12" s="127">
        <v>8</v>
      </c>
      <c r="B12" s="128" t="s">
        <v>131</v>
      </c>
      <c r="C12" s="131">
        <f t="shared" si="1"/>
        <v>11073</v>
      </c>
      <c r="D12" s="954">
        <v>5536</v>
      </c>
      <c r="E12" s="954">
        <v>1763</v>
      </c>
      <c r="F12" s="954">
        <v>959</v>
      </c>
      <c r="G12" s="954">
        <v>548</v>
      </c>
      <c r="H12" s="954">
        <v>2267</v>
      </c>
    </row>
    <row r="13" spans="1:8" ht="51" customHeight="1" thickBot="1" x14ac:dyDescent="0.3">
      <c r="A13" s="127">
        <v>9</v>
      </c>
      <c r="B13" s="128" t="s">
        <v>146</v>
      </c>
      <c r="C13" s="131">
        <f t="shared" si="1"/>
        <v>7212</v>
      </c>
      <c r="D13" s="954">
        <v>2557</v>
      </c>
      <c r="E13" s="954">
        <v>1761</v>
      </c>
      <c r="F13" s="954">
        <v>245</v>
      </c>
      <c r="G13" s="954">
        <v>277</v>
      </c>
      <c r="H13" s="954">
        <v>2372</v>
      </c>
    </row>
    <row r="14" spans="1:8" ht="51" customHeight="1" thickBot="1" x14ac:dyDescent="0.3">
      <c r="A14" s="127">
        <v>10</v>
      </c>
      <c r="B14" s="128" t="s">
        <v>158</v>
      </c>
      <c r="C14" s="131">
        <f t="shared" si="1"/>
        <v>6562</v>
      </c>
      <c r="D14" s="954">
        <v>2270</v>
      </c>
      <c r="E14" s="954">
        <v>1955</v>
      </c>
      <c r="F14" s="954">
        <v>917</v>
      </c>
      <c r="G14" s="954">
        <v>104</v>
      </c>
      <c r="H14" s="954">
        <v>1316</v>
      </c>
    </row>
    <row r="15" spans="1:8" s="664" customFormat="1" ht="51" customHeight="1" thickBot="1" x14ac:dyDescent="0.3">
      <c r="A15" s="127">
        <v>11</v>
      </c>
      <c r="B15" s="128" t="s">
        <v>409</v>
      </c>
      <c r="C15" s="369">
        <f t="shared" si="1"/>
        <v>10057</v>
      </c>
      <c r="D15" s="954">
        <v>5176</v>
      </c>
      <c r="E15" s="954">
        <v>1720</v>
      </c>
      <c r="F15" s="954">
        <v>1011</v>
      </c>
      <c r="G15" s="954">
        <v>198</v>
      </c>
      <c r="H15" s="954">
        <v>1952</v>
      </c>
    </row>
    <row r="16" spans="1:8" ht="51" customHeight="1" thickBot="1" x14ac:dyDescent="0.3">
      <c r="A16" s="127">
        <v>12</v>
      </c>
      <c r="B16" s="128" t="s">
        <v>201</v>
      </c>
      <c r="C16" s="131">
        <f t="shared" si="1"/>
        <v>12695</v>
      </c>
      <c r="D16" s="954">
        <v>6232</v>
      </c>
      <c r="E16" s="954">
        <v>2559</v>
      </c>
      <c r="F16" s="954">
        <v>632</v>
      </c>
      <c r="G16" s="954">
        <v>298</v>
      </c>
      <c r="H16" s="954">
        <v>2974</v>
      </c>
    </row>
    <row r="17" spans="1:8" ht="51" customHeight="1" thickBot="1" x14ac:dyDescent="0.3">
      <c r="A17" s="127">
        <v>13</v>
      </c>
      <c r="B17" s="128" t="s">
        <v>214</v>
      </c>
      <c r="C17" s="131">
        <f t="shared" si="1"/>
        <v>6973</v>
      </c>
      <c r="D17" s="954">
        <v>2664</v>
      </c>
      <c r="E17" s="954">
        <v>1643</v>
      </c>
      <c r="F17" s="954">
        <v>584</v>
      </c>
      <c r="G17" s="954">
        <v>230</v>
      </c>
      <c r="H17" s="954">
        <v>1852</v>
      </c>
    </row>
    <row r="18" spans="1:8" ht="51" customHeight="1" thickBot="1" x14ac:dyDescent="0.3">
      <c r="A18" s="127">
        <v>14</v>
      </c>
      <c r="B18" s="128" t="s">
        <v>226</v>
      </c>
      <c r="C18" s="131">
        <f t="shared" si="1"/>
        <v>4998</v>
      </c>
      <c r="D18" s="954">
        <v>2083</v>
      </c>
      <c r="E18" s="954">
        <v>575</v>
      </c>
      <c r="F18" s="954">
        <v>73</v>
      </c>
      <c r="G18" s="954">
        <v>50</v>
      </c>
      <c r="H18" s="954">
        <v>2217</v>
      </c>
    </row>
  </sheetData>
  <mergeCells count="6">
    <mergeCell ref="A4:B4"/>
    <mergeCell ref="A1:H1"/>
    <mergeCell ref="A2:A3"/>
    <mergeCell ref="B2:B3"/>
    <mergeCell ref="C2:C3"/>
    <mergeCell ref="D2:H2"/>
  </mergeCells>
  <conditionalFormatting sqref="C18 D3:F3 A2:B3 A6:C17 D6:F18 A4:F5">
    <cfRule type="cellIs" dxfId="384" priority="12" operator="lessThan">
      <formula>0</formula>
    </cfRule>
  </conditionalFormatting>
  <conditionalFormatting sqref="F3:F4">
    <cfRule type="cellIs" dxfId="383" priority="11" stopIfTrue="1" operator="lessThan">
      <formula>100</formula>
    </cfRule>
  </conditionalFormatting>
  <conditionalFormatting sqref="G3:H17">
    <cfRule type="cellIs" dxfId="382" priority="10" operator="lessThan">
      <formula>0</formula>
    </cfRule>
  </conditionalFormatting>
  <conditionalFormatting sqref="G3:H4">
    <cfRule type="cellIs" dxfId="381" priority="9" stopIfTrue="1" operator="lessThan">
      <formula>100</formula>
    </cfRule>
  </conditionalFormatting>
  <conditionalFormatting sqref="A18:B18">
    <cfRule type="cellIs" dxfId="380" priority="8" operator="lessThan">
      <formula>0</formula>
    </cfRule>
  </conditionalFormatting>
  <conditionalFormatting sqref="G18:H18">
    <cfRule type="cellIs" dxfId="379" priority="7" operator="lessThan">
      <formula>0</formula>
    </cfRule>
  </conditionalFormatting>
  <conditionalFormatting sqref="A1">
    <cfRule type="cellIs" dxfId="378" priority="2" operator="lessThan">
      <formula>0</formula>
    </cfRule>
  </conditionalFormatting>
  <conditionalFormatting sqref="C2:C3">
    <cfRule type="cellIs" dxfId="377" priority="1" operator="lessThan">
      <formula>0</formula>
    </cfRule>
  </conditionalFormatting>
  <printOptions horizontalCentered="1"/>
  <pageMargins left="0.39370078740157483" right="0.35433070866141736" top="0.35433070866141736" bottom="0.35433070866141736" header="0" footer="0"/>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19"/>
  <sheetViews>
    <sheetView view="pageBreakPreview" zoomScale="55" zoomScaleNormal="55" zoomScaleSheetLayoutView="55" workbookViewId="0">
      <selection activeCell="F8" sqref="F8"/>
    </sheetView>
  </sheetViews>
  <sheetFormatPr defaultRowHeight="15" x14ac:dyDescent="0.25"/>
  <cols>
    <col min="1" max="1" width="10.5703125" customWidth="1"/>
    <col min="2" max="2" width="34" customWidth="1"/>
    <col min="3" max="3" width="27.85546875" customWidth="1"/>
    <col min="4" max="5" width="24.140625" customWidth="1"/>
    <col min="6" max="6" width="27.85546875" customWidth="1"/>
    <col min="7" max="8" width="24.140625" customWidth="1"/>
    <col min="9" max="9" width="26.28515625" customWidth="1"/>
  </cols>
  <sheetData>
    <row r="1" spans="1:9" ht="90.75" customHeight="1" thickBot="1" x14ac:dyDescent="0.3">
      <c r="A1" s="1015" t="s">
        <v>917</v>
      </c>
      <c r="B1" s="1015"/>
      <c r="C1" s="1015"/>
      <c r="D1" s="1015"/>
      <c r="E1" s="1015"/>
      <c r="F1" s="1015"/>
      <c r="G1" s="1015"/>
      <c r="H1" s="1015"/>
      <c r="I1" s="1015"/>
    </row>
    <row r="2" spans="1:9" ht="31.5" customHeight="1" thickBot="1" x14ac:dyDescent="0.3">
      <c r="A2" s="1016" t="s">
        <v>329</v>
      </c>
      <c r="B2" s="1019" t="s">
        <v>432</v>
      </c>
      <c r="C2" s="1012" t="s">
        <v>450</v>
      </c>
      <c r="D2" s="1013"/>
      <c r="E2" s="1014"/>
      <c r="F2" s="1012" t="s">
        <v>842</v>
      </c>
      <c r="G2" s="1013"/>
      <c r="H2" s="1014"/>
      <c r="I2" s="1022" t="s">
        <v>420</v>
      </c>
    </row>
    <row r="3" spans="1:9" ht="24" customHeight="1" thickBot="1" x14ac:dyDescent="0.3">
      <c r="A3" s="1017"/>
      <c r="B3" s="1020"/>
      <c r="C3" s="1010" t="s">
        <v>417</v>
      </c>
      <c r="D3" s="1008" t="s">
        <v>335</v>
      </c>
      <c r="E3" s="1009"/>
      <c r="F3" s="1010" t="s">
        <v>417</v>
      </c>
      <c r="G3" s="1008" t="s">
        <v>335</v>
      </c>
      <c r="H3" s="1009"/>
      <c r="I3" s="1023"/>
    </row>
    <row r="4" spans="1:9" ht="58.5" customHeight="1" thickBot="1" x14ac:dyDescent="0.3">
      <c r="A4" s="1018"/>
      <c r="B4" s="1021"/>
      <c r="C4" s="1011"/>
      <c r="D4" s="168" t="s">
        <v>11</v>
      </c>
      <c r="E4" s="170" t="s">
        <v>428</v>
      </c>
      <c r="F4" s="1011"/>
      <c r="G4" s="168" t="s">
        <v>11</v>
      </c>
      <c r="H4" s="170" t="s">
        <v>428</v>
      </c>
      <c r="I4" s="1024"/>
    </row>
    <row r="5" spans="1:9" ht="45" customHeight="1" thickBot="1" x14ac:dyDescent="0.3">
      <c r="A5" s="986" t="s">
        <v>425</v>
      </c>
      <c r="B5" s="987"/>
      <c r="C5" s="129">
        <f>SUM(C6:C19)</f>
        <v>478354</v>
      </c>
      <c r="D5" s="208">
        <f>SUM(D6:D19)</f>
        <v>261081</v>
      </c>
      <c r="E5" s="210">
        <f>SUM(E6:E19)</f>
        <v>182486</v>
      </c>
      <c r="F5" s="129">
        <f>SUM(F6:F19)</f>
        <v>835256</v>
      </c>
      <c r="G5" s="208">
        <f t="shared" ref="G5:H5" si="0">SUM(G6:G19)</f>
        <v>392271</v>
      </c>
      <c r="H5" s="210">
        <f t="shared" si="0"/>
        <v>263931</v>
      </c>
      <c r="I5" s="274">
        <f t="shared" ref="I5:I19" si="1">+F5/C5*100</f>
        <v>174.61043494984884</v>
      </c>
    </row>
    <row r="6" spans="1:9" ht="50.25" customHeight="1" x14ac:dyDescent="0.25">
      <c r="A6" s="206">
        <v>1</v>
      </c>
      <c r="B6" s="229" t="s">
        <v>29</v>
      </c>
      <c r="C6" s="384">
        <v>94852</v>
      </c>
      <c r="D6" s="373">
        <v>47638</v>
      </c>
      <c r="E6" s="387">
        <v>28374</v>
      </c>
      <c r="F6" s="384">
        <v>110417</v>
      </c>
      <c r="G6" s="373">
        <v>52089</v>
      </c>
      <c r="H6" s="387">
        <v>31058</v>
      </c>
      <c r="I6" s="275">
        <f>+F6/C6*100</f>
        <v>116.40977522877746</v>
      </c>
    </row>
    <row r="7" spans="1:9" ht="46.5" customHeight="1" x14ac:dyDescent="0.25">
      <c r="A7" s="202">
        <v>2</v>
      </c>
      <c r="B7" s="230" t="s">
        <v>408</v>
      </c>
      <c r="C7" s="388">
        <v>43403</v>
      </c>
      <c r="D7" s="371">
        <v>23687</v>
      </c>
      <c r="E7" s="391">
        <v>15190</v>
      </c>
      <c r="F7" s="388">
        <v>51317</v>
      </c>
      <c r="G7" s="371">
        <v>24860</v>
      </c>
      <c r="H7" s="391">
        <v>14976</v>
      </c>
      <c r="I7" s="276">
        <f t="shared" si="1"/>
        <v>118.23376264313528</v>
      </c>
    </row>
    <row r="8" spans="1:9" ht="46.5" customHeight="1" x14ac:dyDescent="0.25">
      <c r="A8" s="202">
        <v>3</v>
      </c>
      <c r="B8" s="230" t="s">
        <v>255</v>
      </c>
      <c r="C8" s="388">
        <v>21177</v>
      </c>
      <c r="D8" s="371">
        <v>12760</v>
      </c>
      <c r="E8" s="391">
        <v>8653</v>
      </c>
      <c r="F8" s="388">
        <v>49041</v>
      </c>
      <c r="G8" s="371">
        <v>26076</v>
      </c>
      <c r="H8" s="391">
        <v>16114</v>
      </c>
      <c r="I8" s="276">
        <f t="shared" si="1"/>
        <v>231.57671058223545</v>
      </c>
    </row>
    <row r="9" spans="1:9" ht="46.5" customHeight="1" x14ac:dyDescent="0.25">
      <c r="A9" s="202">
        <v>4</v>
      </c>
      <c r="B9" s="230" t="s">
        <v>74</v>
      </c>
      <c r="C9" s="388">
        <v>28017</v>
      </c>
      <c r="D9" s="371">
        <v>14664</v>
      </c>
      <c r="E9" s="391">
        <v>10525</v>
      </c>
      <c r="F9" s="388">
        <v>68588</v>
      </c>
      <c r="G9" s="371">
        <v>28262</v>
      </c>
      <c r="H9" s="391">
        <v>21298</v>
      </c>
      <c r="I9" s="276">
        <f t="shared" si="1"/>
        <v>244.80850911946317</v>
      </c>
    </row>
    <row r="10" spans="1:9" ht="46.5" customHeight="1" x14ac:dyDescent="0.25">
      <c r="A10" s="202">
        <v>5</v>
      </c>
      <c r="B10" s="230" t="s">
        <v>90</v>
      </c>
      <c r="C10" s="388">
        <v>51739</v>
      </c>
      <c r="D10" s="371">
        <v>25389</v>
      </c>
      <c r="E10" s="391">
        <v>19075</v>
      </c>
      <c r="F10" s="388">
        <v>107956</v>
      </c>
      <c r="G10" s="371">
        <v>46473</v>
      </c>
      <c r="H10" s="391">
        <v>33822</v>
      </c>
      <c r="I10" s="276">
        <f t="shared" si="1"/>
        <v>208.65497980247008</v>
      </c>
    </row>
    <row r="11" spans="1:9" ht="46.5" customHeight="1" x14ac:dyDescent="0.25">
      <c r="A11" s="202">
        <v>6</v>
      </c>
      <c r="B11" s="230" t="s">
        <v>101</v>
      </c>
      <c r="C11" s="388">
        <v>12814</v>
      </c>
      <c r="D11" s="371">
        <v>8251</v>
      </c>
      <c r="E11" s="391">
        <v>5451</v>
      </c>
      <c r="F11" s="388">
        <v>26472</v>
      </c>
      <c r="G11" s="371">
        <v>13220</v>
      </c>
      <c r="H11" s="391">
        <v>8370</v>
      </c>
      <c r="I11" s="276">
        <f t="shared" si="1"/>
        <v>206.58654596535038</v>
      </c>
    </row>
    <row r="12" spans="1:9" ht="46.5" customHeight="1" x14ac:dyDescent="0.25">
      <c r="A12" s="202">
        <v>7</v>
      </c>
      <c r="B12" s="230" t="s">
        <v>114</v>
      </c>
      <c r="C12" s="388">
        <v>34868</v>
      </c>
      <c r="D12" s="371">
        <v>19595</v>
      </c>
      <c r="E12" s="391">
        <v>13049</v>
      </c>
      <c r="F12" s="388">
        <v>61685</v>
      </c>
      <c r="G12" s="371">
        <v>30374</v>
      </c>
      <c r="H12" s="391">
        <v>18490</v>
      </c>
      <c r="I12" s="276">
        <f t="shared" si="1"/>
        <v>176.91006080073419</v>
      </c>
    </row>
    <row r="13" spans="1:9" ht="46.5" customHeight="1" x14ac:dyDescent="0.25">
      <c r="A13" s="202">
        <v>8</v>
      </c>
      <c r="B13" s="230" t="s">
        <v>131</v>
      </c>
      <c r="C13" s="388">
        <v>28421</v>
      </c>
      <c r="D13" s="371">
        <v>13485</v>
      </c>
      <c r="E13" s="391">
        <v>12793</v>
      </c>
      <c r="F13" s="388">
        <v>85830</v>
      </c>
      <c r="G13" s="371">
        <v>36992</v>
      </c>
      <c r="H13" s="391">
        <v>27891</v>
      </c>
      <c r="I13" s="276">
        <f t="shared" si="1"/>
        <v>301.99500369445127</v>
      </c>
    </row>
    <row r="14" spans="1:9" ht="46.5" customHeight="1" x14ac:dyDescent="0.25">
      <c r="A14" s="202">
        <v>9</v>
      </c>
      <c r="B14" s="230" t="s">
        <v>146</v>
      </c>
      <c r="C14" s="388">
        <v>27866</v>
      </c>
      <c r="D14" s="371">
        <v>15897</v>
      </c>
      <c r="E14" s="391">
        <v>12873</v>
      </c>
      <c r="F14" s="388">
        <v>90765</v>
      </c>
      <c r="G14" s="371">
        <v>38112</v>
      </c>
      <c r="H14" s="391">
        <v>29334</v>
      </c>
      <c r="I14" s="276">
        <f t="shared" si="1"/>
        <v>325.71951482092874</v>
      </c>
    </row>
    <row r="15" spans="1:9" ht="46.5" customHeight="1" x14ac:dyDescent="0.25">
      <c r="A15" s="202">
        <v>10</v>
      </c>
      <c r="B15" s="230" t="s">
        <v>158</v>
      </c>
      <c r="C15" s="388">
        <v>24990</v>
      </c>
      <c r="D15" s="371">
        <v>13301</v>
      </c>
      <c r="E15" s="391">
        <v>9835</v>
      </c>
      <c r="F15" s="388">
        <v>36974</v>
      </c>
      <c r="G15" s="371">
        <v>16359</v>
      </c>
      <c r="H15" s="391">
        <v>11154</v>
      </c>
      <c r="I15" s="276">
        <f t="shared" si="1"/>
        <v>147.95518207282913</v>
      </c>
    </row>
    <row r="16" spans="1:9" ht="46.5" customHeight="1" x14ac:dyDescent="0.25">
      <c r="A16" s="202">
        <v>11</v>
      </c>
      <c r="B16" s="230" t="s">
        <v>409</v>
      </c>
      <c r="C16" s="388">
        <v>21421</v>
      </c>
      <c r="D16" s="371">
        <v>13053</v>
      </c>
      <c r="E16" s="391">
        <v>9855</v>
      </c>
      <c r="F16" s="388">
        <v>31070</v>
      </c>
      <c r="G16" s="371">
        <v>16298</v>
      </c>
      <c r="H16" s="391">
        <v>11531</v>
      </c>
      <c r="I16" s="276">
        <f>+F16/C16*100</f>
        <v>145.04458241912141</v>
      </c>
    </row>
    <row r="17" spans="1:9" ht="46.5" customHeight="1" x14ac:dyDescent="0.25">
      <c r="A17" s="202">
        <v>12</v>
      </c>
      <c r="B17" s="230" t="s">
        <v>201</v>
      </c>
      <c r="C17" s="388">
        <v>40204</v>
      </c>
      <c r="D17" s="371">
        <v>23677</v>
      </c>
      <c r="E17" s="391">
        <v>17692</v>
      </c>
      <c r="F17" s="388">
        <v>50482</v>
      </c>
      <c r="G17" s="371">
        <v>27158</v>
      </c>
      <c r="H17" s="391">
        <v>16047</v>
      </c>
      <c r="I17" s="276">
        <f t="shared" si="1"/>
        <v>125.56462043577754</v>
      </c>
    </row>
    <row r="18" spans="1:9" ht="46.5" customHeight="1" x14ac:dyDescent="0.25">
      <c r="A18" s="202">
        <v>13</v>
      </c>
      <c r="B18" s="230" t="s">
        <v>214</v>
      </c>
      <c r="C18" s="388">
        <v>34421</v>
      </c>
      <c r="D18" s="371">
        <v>21319</v>
      </c>
      <c r="E18" s="391">
        <v>12650</v>
      </c>
      <c r="F18" s="388">
        <v>44977</v>
      </c>
      <c r="G18" s="371">
        <v>23813</v>
      </c>
      <c r="H18" s="391">
        <v>15320</v>
      </c>
      <c r="I18" s="276">
        <f t="shared" si="1"/>
        <v>130.6673251793963</v>
      </c>
    </row>
    <row r="19" spans="1:9" ht="46.5" customHeight="1" thickBot="1" x14ac:dyDescent="0.3">
      <c r="A19" s="203">
        <v>14</v>
      </c>
      <c r="B19" s="231" t="s">
        <v>226</v>
      </c>
      <c r="C19" s="392">
        <v>14161</v>
      </c>
      <c r="D19" s="372">
        <v>8365</v>
      </c>
      <c r="E19" s="395">
        <v>6471</v>
      </c>
      <c r="F19" s="392">
        <v>19682</v>
      </c>
      <c r="G19" s="372">
        <v>12185</v>
      </c>
      <c r="H19" s="395">
        <v>8526</v>
      </c>
      <c r="I19" s="277">
        <f t="shared" si="1"/>
        <v>138.98735964974225</v>
      </c>
    </row>
  </sheetData>
  <mergeCells count="11">
    <mergeCell ref="A5:B5"/>
    <mergeCell ref="G3:H3"/>
    <mergeCell ref="F3:F4"/>
    <mergeCell ref="F2:H2"/>
    <mergeCell ref="A1:I1"/>
    <mergeCell ref="A2:A4"/>
    <mergeCell ref="B2:B4"/>
    <mergeCell ref="I2:I4"/>
    <mergeCell ref="D3:E3"/>
    <mergeCell ref="C3:C4"/>
    <mergeCell ref="C2:E2"/>
  </mergeCells>
  <conditionalFormatting sqref="F19 F3 G4:H19 D5:D19 I5:I6 A1 A2:E4 A5:F18">
    <cfRule type="cellIs" dxfId="376" priority="11" operator="lessThan">
      <formula>0</formula>
    </cfRule>
  </conditionalFormatting>
  <conditionalFormatting sqref="I5 D5:E5">
    <cfRule type="cellIs" dxfId="375" priority="10" stopIfTrue="1" operator="lessThan">
      <formula>100</formula>
    </cfRule>
  </conditionalFormatting>
  <conditionalFormatting sqref="E7:E18 I7:I19">
    <cfRule type="cellIs" dxfId="374" priority="9" operator="lessThan">
      <formula>0</formula>
    </cfRule>
  </conditionalFormatting>
  <conditionalFormatting sqref="A19:E19">
    <cfRule type="cellIs" dxfId="373" priority="7" operator="lessThan">
      <formula>0</formula>
    </cfRule>
  </conditionalFormatting>
  <conditionalFormatting sqref="E19">
    <cfRule type="cellIs" dxfId="372" priority="6" operator="lessThan">
      <formula>0</formula>
    </cfRule>
  </conditionalFormatting>
  <conditionalFormatting sqref="C3 D4:E4">
    <cfRule type="cellIs" dxfId="371" priority="3" operator="lessThan">
      <formula>0</formula>
    </cfRule>
  </conditionalFormatting>
  <conditionalFormatting sqref="C5:C19">
    <cfRule type="cellIs" dxfId="370" priority="2" operator="lessThan">
      <formula>0</formula>
    </cfRule>
  </conditionalFormatting>
  <conditionalFormatting sqref="I6:I19">
    <cfRule type="cellIs" dxfId="369" priority="1" operator="lessThan">
      <formula>99.5</formula>
    </cfRule>
  </conditionalFormatting>
  <printOptions horizontalCentered="1"/>
  <pageMargins left="0.39370078740157483" right="0.35433070866141736" top="0.35433070866141736" bottom="0.35433070866141736" header="0" footer="0"/>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N19"/>
  <sheetViews>
    <sheetView view="pageBreakPreview" topLeftCell="C1" zoomScale="40" zoomScaleNormal="55" zoomScaleSheetLayoutView="40" workbookViewId="0">
      <selection activeCell="F8" sqref="F8"/>
    </sheetView>
  </sheetViews>
  <sheetFormatPr defaultRowHeight="15" x14ac:dyDescent="0.25"/>
  <cols>
    <col min="1" max="1" width="10.5703125" customWidth="1"/>
    <col min="2" max="2" width="42.28515625" customWidth="1"/>
    <col min="3" max="4" width="29.5703125" customWidth="1"/>
    <col min="5" max="5" width="25.140625" customWidth="1"/>
    <col min="6" max="6" width="37.28515625" customWidth="1"/>
    <col min="7" max="7" width="25.85546875" customWidth="1"/>
    <col min="8" max="8" width="30.85546875" customWidth="1"/>
    <col min="9" max="9" width="29.42578125" customWidth="1"/>
    <col min="10" max="10" width="25.85546875" customWidth="1"/>
    <col min="11" max="11" width="27.7109375" customWidth="1"/>
    <col min="12" max="13" width="25.85546875" customWidth="1"/>
  </cols>
  <sheetData>
    <row r="1" spans="1:14" ht="90.75" customHeight="1" x14ac:dyDescent="0.25">
      <c r="A1" s="1028" t="s">
        <v>918</v>
      </c>
      <c r="B1" s="1028"/>
      <c r="C1" s="1028"/>
      <c r="D1" s="1028"/>
      <c r="E1" s="1028"/>
      <c r="F1" s="1028"/>
      <c r="G1" s="1028"/>
      <c r="H1" s="1028"/>
      <c r="I1" s="1028"/>
      <c r="J1" s="1028"/>
      <c r="K1" s="1028"/>
      <c r="L1" s="1028"/>
      <c r="M1" s="1028"/>
    </row>
    <row r="2" spans="1:14" ht="15.75" customHeight="1" thickBot="1" x14ac:dyDescent="0.3">
      <c r="A2" s="126"/>
      <c r="B2" s="126"/>
      <c r="C2" s="142"/>
      <c r="D2" s="126"/>
      <c r="E2" s="142"/>
      <c r="F2" s="142"/>
      <c r="G2" s="142"/>
      <c r="H2" s="142"/>
      <c r="I2" s="142"/>
      <c r="J2" s="126"/>
    </row>
    <row r="3" spans="1:14" ht="24" customHeight="1" thickBot="1" x14ac:dyDescent="0.3">
      <c r="A3" s="1033" t="s">
        <v>448</v>
      </c>
      <c r="B3" s="1035" t="s">
        <v>432</v>
      </c>
      <c r="C3" s="1031" t="s">
        <v>627</v>
      </c>
      <c r="D3" s="1010" t="s">
        <v>452</v>
      </c>
      <c r="E3" s="1025"/>
      <c r="F3" s="1025"/>
      <c r="G3" s="1025"/>
      <c r="H3" s="1025"/>
      <c r="I3" s="1025"/>
      <c r="J3" s="1025"/>
      <c r="K3" s="1025"/>
      <c r="L3" s="1026"/>
      <c r="M3" s="1027"/>
    </row>
    <row r="4" spans="1:14" ht="224.25" customHeight="1" thickBot="1" x14ac:dyDescent="0.3">
      <c r="A4" s="1034"/>
      <c r="B4" s="1036"/>
      <c r="C4" s="1032"/>
      <c r="D4" s="1011"/>
      <c r="E4" s="169" t="s">
        <v>471</v>
      </c>
      <c r="F4" s="169" t="s">
        <v>650</v>
      </c>
      <c r="G4" s="169" t="s">
        <v>472</v>
      </c>
      <c r="H4" s="169" t="s">
        <v>840</v>
      </c>
      <c r="I4" s="169" t="s">
        <v>841</v>
      </c>
      <c r="J4" s="169" t="s">
        <v>469</v>
      </c>
      <c r="K4" s="169" t="s">
        <v>839</v>
      </c>
      <c r="L4" s="169" t="s">
        <v>838</v>
      </c>
      <c r="M4" s="170" t="s">
        <v>470</v>
      </c>
      <c r="N4" s="143"/>
    </row>
    <row r="5" spans="1:14" ht="69.75" customHeight="1" thickBot="1" x14ac:dyDescent="0.3">
      <c r="A5" s="1029" t="s">
        <v>425</v>
      </c>
      <c r="B5" s="1030"/>
      <c r="C5" s="269">
        <f>SUM(C6:C19)</f>
        <v>79325.736561819984</v>
      </c>
      <c r="D5" s="270">
        <f t="shared" ref="D5:M5" si="0">SUM(D6:D19)</f>
        <v>88064</v>
      </c>
      <c r="E5" s="234">
        <f t="shared" si="0"/>
        <v>33955</v>
      </c>
      <c r="F5" s="234">
        <f t="shared" si="0"/>
        <v>225</v>
      </c>
      <c r="G5" s="234">
        <f t="shared" si="0"/>
        <v>1438</v>
      </c>
      <c r="H5" s="234">
        <f t="shared" si="0"/>
        <v>542</v>
      </c>
      <c r="I5" s="234">
        <f t="shared" si="0"/>
        <v>2239</v>
      </c>
      <c r="J5" s="234">
        <f t="shared" si="0"/>
        <v>3008</v>
      </c>
      <c r="K5" s="234">
        <f t="shared" si="0"/>
        <v>25484</v>
      </c>
      <c r="L5" s="356">
        <f t="shared" si="0"/>
        <v>18577</v>
      </c>
      <c r="M5" s="235">
        <f t="shared" si="0"/>
        <v>2596</v>
      </c>
    </row>
    <row r="6" spans="1:14" ht="76.5" customHeight="1" x14ac:dyDescent="0.25">
      <c r="A6" s="148">
        <v>1</v>
      </c>
      <c r="B6" s="171" t="s">
        <v>29</v>
      </c>
      <c r="C6" s="360">
        <v>5883.6447401699997</v>
      </c>
      <c r="D6" s="271">
        <v>6994</v>
      </c>
      <c r="E6" s="233">
        <v>2886</v>
      </c>
      <c r="F6" s="233">
        <v>35</v>
      </c>
      <c r="G6" s="233">
        <v>204</v>
      </c>
      <c r="H6" s="233">
        <v>15</v>
      </c>
      <c r="I6" s="233">
        <v>774</v>
      </c>
      <c r="J6" s="233">
        <v>327</v>
      </c>
      <c r="K6" s="233">
        <v>1480</v>
      </c>
      <c r="L6" s="357">
        <v>923</v>
      </c>
      <c r="M6" s="239">
        <v>350</v>
      </c>
    </row>
    <row r="7" spans="1:14" ht="76.5" customHeight="1" x14ac:dyDescent="0.25">
      <c r="A7" s="149">
        <v>2</v>
      </c>
      <c r="B7" s="172" t="s">
        <v>408</v>
      </c>
      <c r="C7" s="361">
        <v>8960.1409569999978</v>
      </c>
      <c r="D7" s="272">
        <v>10229</v>
      </c>
      <c r="E7" s="232">
        <v>2885</v>
      </c>
      <c r="F7" s="232">
        <v>46</v>
      </c>
      <c r="G7" s="232">
        <v>344</v>
      </c>
      <c r="H7" s="232">
        <v>28</v>
      </c>
      <c r="I7" s="232">
        <v>269</v>
      </c>
      <c r="J7" s="232">
        <v>487</v>
      </c>
      <c r="K7" s="232">
        <v>3050</v>
      </c>
      <c r="L7" s="358">
        <v>2909</v>
      </c>
      <c r="M7" s="240">
        <v>211</v>
      </c>
    </row>
    <row r="8" spans="1:14" ht="76.5" customHeight="1" x14ac:dyDescent="0.25">
      <c r="A8" s="149">
        <v>3</v>
      </c>
      <c r="B8" s="172" t="s">
        <v>255</v>
      </c>
      <c r="C8" s="361">
        <v>5969.3577422500011</v>
      </c>
      <c r="D8" s="272">
        <v>4264</v>
      </c>
      <c r="E8" s="232">
        <v>2224</v>
      </c>
      <c r="F8" s="232"/>
      <c r="G8" s="232">
        <v>230</v>
      </c>
      <c r="H8" s="232">
        <v>14</v>
      </c>
      <c r="I8" s="232"/>
      <c r="J8" s="232">
        <v>147</v>
      </c>
      <c r="K8" s="232">
        <v>769</v>
      </c>
      <c r="L8" s="358">
        <v>769</v>
      </c>
      <c r="M8" s="240">
        <v>111</v>
      </c>
    </row>
    <row r="9" spans="1:14" ht="76.5" customHeight="1" x14ac:dyDescent="0.25">
      <c r="A9" s="149">
        <v>4</v>
      </c>
      <c r="B9" s="172" t="s">
        <v>74</v>
      </c>
      <c r="C9" s="361">
        <v>3518.2255319999995</v>
      </c>
      <c r="D9" s="272">
        <v>4501</v>
      </c>
      <c r="E9" s="232">
        <v>1258</v>
      </c>
      <c r="F9" s="232"/>
      <c r="G9" s="232">
        <v>97</v>
      </c>
      <c r="H9" s="232">
        <v>53</v>
      </c>
      <c r="I9" s="232"/>
      <c r="J9" s="232">
        <v>215</v>
      </c>
      <c r="K9" s="232">
        <v>1342</v>
      </c>
      <c r="L9" s="358">
        <v>1374</v>
      </c>
      <c r="M9" s="240">
        <v>162</v>
      </c>
    </row>
    <row r="10" spans="1:14" ht="76.5" customHeight="1" x14ac:dyDescent="0.25">
      <c r="A10" s="149">
        <v>5</v>
      </c>
      <c r="B10" s="172" t="s">
        <v>90</v>
      </c>
      <c r="C10" s="361">
        <v>5994.0461875999999</v>
      </c>
      <c r="D10" s="272">
        <v>7210</v>
      </c>
      <c r="E10" s="232">
        <v>1765</v>
      </c>
      <c r="F10" s="232">
        <v>12</v>
      </c>
      <c r="G10" s="232">
        <v>16</v>
      </c>
      <c r="H10" s="232">
        <v>27</v>
      </c>
      <c r="I10" s="232">
        <v>179</v>
      </c>
      <c r="J10" s="232">
        <v>423</v>
      </c>
      <c r="K10" s="232">
        <v>2304</v>
      </c>
      <c r="L10" s="358">
        <v>2184</v>
      </c>
      <c r="M10" s="240">
        <v>300</v>
      </c>
    </row>
    <row r="11" spans="1:14" ht="76.5" customHeight="1" x14ac:dyDescent="0.25">
      <c r="A11" s="149">
        <v>6</v>
      </c>
      <c r="B11" s="172" t="s">
        <v>101</v>
      </c>
      <c r="C11" s="361">
        <v>2938.3044425100002</v>
      </c>
      <c r="D11" s="272">
        <v>2828</v>
      </c>
      <c r="E11" s="232">
        <v>1203</v>
      </c>
      <c r="F11" s="232"/>
      <c r="G11" s="232">
        <v>46</v>
      </c>
      <c r="H11" s="232">
        <v>29</v>
      </c>
      <c r="I11" s="232">
        <v>45</v>
      </c>
      <c r="J11" s="232">
        <v>93</v>
      </c>
      <c r="K11" s="232">
        <v>710</v>
      </c>
      <c r="L11" s="358">
        <v>663</v>
      </c>
      <c r="M11" s="240">
        <v>39</v>
      </c>
    </row>
    <row r="12" spans="1:14" ht="76.5" customHeight="1" x14ac:dyDescent="0.25">
      <c r="A12" s="149">
        <v>7</v>
      </c>
      <c r="B12" s="172" t="s">
        <v>114</v>
      </c>
      <c r="C12" s="361">
        <v>6996.4156121700016</v>
      </c>
      <c r="D12" s="272">
        <v>8280</v>
      </c>
      <c r="E12" s="232">
        <v>3749</v>
      </c>
      <c r="F12" s="232">
        <v>30</v>
      </c>
      <c r="G12" s="232">
        <v>97</v>
      </c>
      <c r="H12" s="232">
        <v>44</v>
      </c>
      <c r="I12" s="232">
        <v>2</v>
      </c>
      <c r="J12" s="232">
        <v>279</v>
      </c>
      <c r="K12" s="232">
        <v>2871</v>
      </c>
      <c r="L12" s="358">
        <v>1064</v>
      </c>
      <c r="M12" s="240">
        <v>144</v>
      </c>
    </row>
    <row r="13" spans="1:14" ht="76.5" customHeight="1" x14ac:dyDescent="0.25">
      <c r="A13" s="149">
        <v>8</v>
      </c>
      <c r="B13" s="172" t="s">
        <v>131</v>
      </c>
      <c r="C13" s="361">
        <v>6236.2788951999992</v>
      </c>
      <c r="D13" s="272">
        <v>6547</v>
      </c>
      <c r="E13" s="232">
        <v>2624</v>
      </c>
      <c r="F13" s="232"/>
      <c r="G13" s="232"/>
      <c r="H13" s="232">
        <v>30</v>
      </c>
      <c r="I13" s="232">
        <v>113</v>
      </c>
      <c r="J13" s="232">
        <v>354</v>
      </c>
      <c r="K13" s="232">
        <v>2415</v>
      </c>
      <c r="L13" s="358">
        <v>807</v>
      </c>
      <c r="M13" s="240">
        <v>204</v>
      </c>
    </row>
    <row r="14" spans="1:14" ht="76.5" customHeight="1" x14ac:dyDescent="0.25">
      <c r="A14" s="149">
        <v>9</v>
      </c>
      <c r="B14" s="172" t="s">
        <v>146</v>
      </c>
      <c r="C14" s="361">
        <v>5890.2879976200011</v>
      </c>
      <c r="D14" s="272">
        <v>7274</v>
      </c>
      <c r="E14" s="232">
        <v>3025</v>
      </c>
      <c r="F14" s="232">
        <v>12</v>
      </c>
      <c r="G14" s="232">
        <v>26</v>
      </c>
      <c r="H14" s="232">
        <v>39</v>
      </c>
      <c r="I14" s="232">
        <v>149</v>
      </c>
      <c r="J14" s="232">
        <v>144</v>
      </c>
      <c r="K14" s="232">
        <v>1441</v>
      </c>
      <c r="L14" s="358">
        <v>1975</v>
      </c>
      <c r="M14" s="240">
        <v>463</v>
      </c>
    </row>
    <row r="15" spans="1:14" ht="76.5" customHeight="1" x14ac:dyDescent="0.25">
      <c r="A15" s="149">
        <v>10</v>
      </c>
      <c r="B15" s="172" t="s">
        <v>158</v>
      </c>
      <c r="C15" s="361">
        <v>4754.4242360000007</v>
      </c>
      <c r="D15" s="272">
        <v>7040</v>
      </c>
      <c r="E15" s="232">
        <v>4391</v>
      </c>
      <c r="F15" s="232">
        <v>23</v>
      </c>
      <c r="G15" s="232">
        <v>3</v>
      </c>
      <c r="H15" s="232">
        <v>80</v>
      </c>
      <c r="I15" s="232">
        <v>538</v>
      </c>
      <c r="J15" s="232">
        <v>126</v>
      </c>
      <c r="K15" s="232">
        <v>1150</v>
      </c>
      <c r="L15" s="358">
        <v>596</v>
      </c>
      <c r="M15" s="240">
        <v>133</v>
      </c>
    </row>
    <row r="16" spans="1:14" ht="76.5" customHeight="1" x14ac:dyDescent="0.25">
      <c r="A16" s="149">
        <v>11</v>
      </c>
      <c r="B16" s="172" t="s">
        <v>409</v>
      </c>
      <c r="C16" s="361">
        <v>6954.4353751499984</v>
      </c>
      <c r="D16" s="272">
        <v>6086</v>
      </c>
      <c r="E16" s="232">
        <v>2496</v>
      </c>
      <c r="F16" s="232"/>
      <c r="G16" s="232">
        <v>57</v>
      </c>
      <c r="H16" s="232">
        <v>49</v>
      </c>
      <c r="I16" s="232"/>
      <c r="J16" s="232">
        <v>80</v>
      </c>
      <c r="K16" s="232">
        <v>1918</v>
      </c>
      <c r="L16" s="358">
        <v>1363</v>
      </c>
      <c r="M16" s="240">
        <v>123</v>
      </c>
    </row>
    <row r="17" spans="1:13" ht="76.5" customHeight="1" x14ac:dyDescent="0.25">
      <c r="A17" s="149">
        <v>12</v>
      </c>
      <c r="B17" s="172" t="s">
        <v>201</v>
      </c>
      <c r="C17" s="361">
        <v>7592.8326609999995</v>
      </c>
      <c r="D17" s="272">
        <v>9854</v>
      </c>
      <c r="E17" s="232">
        <v>2880</v>
      </c>
      <c r="F17" s="232">
        <v>50</v>
      </c>
      <c r="G17" s="232">
        <v>165</v>
      </c>
      <c r="H17" s="232">
        <v>106</v>
      </c>
      <c r="I17" s="232">
        <v>140</v>
      </c>
      <c r="J17" s="232">
        <v>203</v>
      </c>
      <c r="K17" s="232">
        <v>3382</v>
      </c>
      <c r="L17" s="358">
        <v>2768</v>
      </c>
      <c r="M17" s="240">
        <v>160</v>
      </c>
    </row>
    <row r="18" spans="1:13" ht="76.5" customHeight="1" x14ac:dyDescent="0.25">
      <c r="A18" s="149">
        <v>13</v>
      </c>
      <c r="B18" s="172" t="s">
        <v>214</v>
      </c>
      <c r="C18" s="361">
        <v>4287.7029189999994</v>
      </c>
      <c r="D18" s="272">
        <v>4806</v>
      </c>
      <c r="E18" s="232">
        <v>1691</v>
      </c>
      <c r="F18" s="232">
        <v>17</v>
      </c>
      <c r="G18" s="232">
        <v>153</v>
      </c>
      <c r="H18" s="232">
        <v>26</v>
      </c>
      <c r="I18" s="232">
        <v>30</v>
      </c>
      <c r="J18" s="232">
        <v>130</v>
      </c>
      <c r="K18" s="232">
        <v>1728</v>
      </c>
      <c r="L18" s="358">
        <v>904</v>
      </c>
      <c r="M18" s="240">
        <v>127</v>
      </c>
    </row>
    <row r="19" spans="1:13" ht="76.5" customHeight="1" thickBot="1" x14ac:dyDescent="0.3">
      <c r="A19" s="150">
        <v>14</v>
      </c>
      <c r="B19" s="173" t="s">
        <v>226</v>
      </c>
      <c r="C19" s="362">
        <v>3349.6392641500006</v>
      </c>
      <c r="D19" s="273">
        <v>2151</v>
      </c>
      <c r="E19" s="241">
        <v>878</v>
      </c>
      <c r="F19" s="241"/>
      <c r="G19" s="241"/>
      <c r="H19" s="241">
        <v>2</v>
      </c>
      <c r="I19" s="241"/>
      <c r="J19" s="241"/>
      <c r="K19" s="241">
        <v>924</v>
      </c>
      <c r="L19" s="359">
        <v>278</v>
      </c>
      <c r="M19" s="242">
        <v>69</v>
      </c>
    </row>
  </sheetData>
  <mergeCells count="7">
    <mergeCell ref="E3:M3"/>
    <mergeCell ref="A1:M1"/>
    <mergeCell ref="A5:B5"/>
    <mergeCell ref="C3:C4"/>
    <mergeCell ref="A3:A4"/>
    <mergeCell ref="B3:B4"/>
    <mergeCell ref="D3:D4"/>
  </mergeCells>
  <phoneticPr fontId="55" type="noConversion"/>
  <conditionalFormatting sqref="A2 A3:B18 D5:L19 E4:K4">
    <cfRule type="cellIs" dxfId="368" priority="27" operator="lessThan">
      <formula>0</formula>
    </cfRule>
  </conditionalFormatting>
  <conditionalFormatting sqref="A19:B19">
    <cfRule type="cellIs" dxfId="367" priority="23" operator="lessThan">
      <formula>0</formula>
    </cfRule>
  </conditionalFormatting>
  <conditionalFormatting sqref="A1">
    <cfRule type="cellIs" dxfId="366" priority="14" operator="lessThan">
      <formula>0</formula>
    </cfRule>
  </conditionalFormatting>
  <conditionalFormatting sqref="D3:D4">
    <cfRule type="cellIs" dxfId="365" priority="13" operator="lessThan">
      <formula>0</formula>
    </cfRule>
  </conditionalFormatting>
  <conditionalFormatting sqref="D3">
    <cfRule type="cellIs" dxfId="364" priority="12" operator="lessThan">
      <formula>0</formula>
    </cfRule>
  </conditionalFormatting>
  <conditionalFormatting sqref="C3:C19">
    <cfRule type="cellIs" dxfId="363" priority="11" operator="lessThan">
      <formula>0</formula>
    </cfRule>
  </conditionalFormatting>
  <conditionalFormatting sqref="C19">
    <cfRule type="cellIs" dxfId="362" priority="10" operator="lessThan">
      <formula>0</formula>
    </cfRule>
  </conditionalFormatting>
  <conditionalFormatting sqref="M4:M19">
    <cfRule type="cellIs" dxfId="361" priority="3" operator="lessThan">
      <formula>0</formula>
    </cfRule>
  </conditionalFormatting>
  <conditionalFormatting sqref="L4">
    <cfRule type="cellIs" dxfId="360" priority="1" operator="lessThan">
      <formula>0</formula>
    </cfRule>
  </conditionalFormatting>
  <printOptions horizontalCentered="1"/>
  <pageMargins left="0.39370078740157483" right="0.35433070866141736" top="0.35433070866141736" bottom="0.35433070866141736" header="0" footer="0"/>
  <pageSetup paperSize="9"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20"/>
  <sheetViews>
    <sheetView view="pageBreakPreview" zoomScale="40" zoomScaleNormal="55" zoomScaleSheetLayoutView="40" workbookViewId="0">
      <selection activeCell="F8" sqref="F8"/>
    </sheetView>
  </sheetViews>
  <sheetFormatPr defaultRowHeight="15" x14ac:dyDescent="0.25"/>
  <cols>
    <col min="1" max="1" width="11.7109375" style="367" customWidth="1"/>
    <col min="2" max="2" width="39.7109375" style="367" customWidth="1"/>
    <col min="3" max="3" width="17.7109375" style="367" customWidth="1"/>
    <col min="4" max="4" width="17" style="367" customWidth="1"/>
    <col min="5" max="5" width="18.42578125" style="367" customWidth="1"/>
    <col min="6" max="6" width="19.140625" style="367" customWidth="1"/>
    <col min="7" max="7" width="16.85546875" style="367" customWidth="1"/>
    <col min="8" max="8" width="20.28515625" style="367" customWidth="1"/>
    <col min="9" max="9" width="18.42578125" style="367" customWidth="1"/>
    <col min="10" max="10" width="16.28515625" style="367" customWidth="1"/>
    <col min="11" max="11" width="16.42578125" style="367" customWidth="1"/>
    <col min="12" max="12" width="19.140625" style="367" customWidth="1"/>
    <col min="13" max="13" width="16.5703125" style="367" customWidth="1"/>
    <col min="14" max="14" width="21.7109375" style="367" customWidth="1"/>
    <col min="15" max="15" width="17.7109375" style="367" customWidth="1"/>
    <col min="16" max="16" width="16.140625" style="367" customWidth="1"/>
    <col min="17" max="17" width="20.28515625" style="367" customWidth="1"/>
    <col min="18" max="16384" width="9.140625" style="367"/>
  </cols>
  <sheetData>
    <row r="1" spans="1:20" ht="96" customHeight="1" x14ac:dyDescent="0.25">
      <c r="A1" s="1028" t="s">
        <v>921</v>
      </c>
      <c r="B1" s="1028"/>
      <c r="C1" s="1028"/>
      <c r="D1" s="1028"/>
      <c r="E1" s="1028"/>
      <c r="F1" s="1028"/>
      <c r="G1" s="1028"/>
      <c r="H1" s="1028"/>
      <c r="I1" s="1028"/>
      <c r="J1" s="1028"/>
      <c r="K1" s="1028"/>
      <c r="L1" s="1028"/>
      <c r="M1" s="1028"/>
      <c r="N1" s="1028"/>
      <c r="O1" s="1028"/>
      <c r="P1" s="1028"/>
      <c r="Q1" s="1028"/>
    </row>
    <row r="2" spans="1:20" ht="24.75" customHeight="1" thickBot="1" x14ac:dyDescent="0.3">
      <c r="A2" s="400"/>
      <c r="B2" s="400"/>
      <c r="C2" s="400"/>
      <c r="D2" s="400"/>
      <c r="E2" s="400"/>
      <c r="F2" s="642"/>
      <c r="G2" s="642"/>
      <c r="H2" s="400"/>
      <c r="I2" s="400"/>
      <c r="J2" s="400"/>
      <c r="K2" s="400"/>
      <c r="L2" s="642"/>
      <c r="M2" s="642"/>
      <c r="N2" s="400"/>
      <c r="O2" s="400"/>
      <c r="P2" s="400"/>
      <c r="Q2" s="413" t="s">
        <v>461</v>
      </c>
    </row>
    <row r="3" spans="1:20" ht="31.5" customHeight="1" thickBot="1" x14ac:dyDescent="0.3">
      <c r="A3" s="999" t="s">
        <v>448</v>
      </c>
      <c r="B3" s="1001" t="s">
        <v>432</v>
      </c>
      <c r="C3" s="1049" t="s">
        <v>453</v>
      </c>
      <c r="D3" s="1050"/>
      <c r="E3" s="1050"/>
      <c r="F3" s="1050"/>
      <c r="G3" s="1050"/>
      <c r="H3" s="1051"/>
      <c r="I3" s="1039" t="s">
        <v>335</v>
      </c>
      <c r="J3" s="1040"/>
      <c r="K3" s="1040"/>
      <c r="L3" s="1040"/>
      <c r="M3" s="1040"/>
      <c r="N3" s="1040"/>
      <c r="O3" s="1040"/>
      <c r="P3" s="1040"/>
      <c r="Q3" s="1041"/>
    </row>
    <row r="4" spans="1:20" ht="45" customHeight="1" thickBot="1" x14ac:dyDescent="0.3">
      <c r="A4" s="1045"/>
      <c r="B4" s="1047"/>
      <c r="C4" s="1052"/>
      <c r="D4" s="1053"/>
      <c r="E4" s="1053"/>
      <c r="F4" s="1053"/>
      <c r="G4" s="1053"/>
      <c r="H4" s="1054"/>
      <c r="I4" s="1042" t="s">
        <v>678</v>
      </c>
      <c r="J4" s="1043"/>
      <c r="K4" s="1043"/>
      <c r="L4" s="1043"/>
      <c r="M4" s="1043"/>
      <c r="N4" s="1044"/>
      <c r="O4" s="1055" t="s">
        <v>672</v>
      </c>
      <c r="P4" s="1056"/>
      <c r="Q4" s="1057"/>
    </row>
    <row r="5" spans="1:20" ht="126.75" customHeight="1" thickBot="1" x14ac:dyDescent="0.3">
      <c r="A5" s="1046"/>
      <c r="B5" s="1048"/>
      <c r="C5" s="151" t="s">
        <v>676</v>
      </c>
      <c r="D5" s="655" t="s">
        <v>459</v>
      </c>
      <c r="E5" s="153" t="s">
        <v>677</v>
      </c>
      <c r="F5" s="153" t="s">
        <v>788</v>
      </c>
      <c r="G5" s="153" t="s">
        <v>787</v>
      </c>
      <c r="H5" s="152" t="s">
        <v>455</v>
      </c>
      <c r="I5" s="151" t="s">
        <v>676</v>
      </c>
      <c r="J5" s="302" t="s">
        <v>459</v>
      </c>
      <c r="K5" s="153" t="s">
        <v>677</v>
      </c>
      <c r="L5" s="153" t="s">
        <v>788</v>
      </c>
      <c r="M5" s="153" t="s">
        <v>787</v>
      </c>
      <c r="N5" s="152" t="s">
        <v>455</v>
      </c>
      <c r="O5" s="151" t="s">
        <v>676</v>
      </c>
      <c r="P5" s="153" t="s">
        <v>677</v>
      </c>
      <c r="Q5" s="152" t="s">
        <v>455</v>
      </c>
    </row>
    <row r="6" spans="1:20" ht="54.75" customHeight="1" thickBot="1" x14ac:dyDescent="0.3">
      <c r="A6" s="1037" t="s">
        <v>679</v>
      </c>
      <c r="B6" s="1038"/>
      <c r="C6" s="405">
        <v>7</v>
      </c>
      <c r="D6" s="402">
        <f>SUM(D7:D20)</f>
        <v>128</v>
      </c>
      <c r="E6" s="193">
        <f>SUM(E7:E20)</f>
        <v>21333</v>
      </c>
      <c r="F6" s="656">
        <f t="shared" ref="F6" si="0">SUM(F7:F20)</f>
        <v>0</v>
      </c>
      <c r="G6" s="660">
        <f t="shared" ref="G6" si="1">SUM(G7:G20)</f>
        <v>0</v>
      </c>
      <c r="H6" s="194">
        <f t="shared" ref="H6:Q6" si="2">SUM(H7:H20)</f>
        <v>50800.968964000007</v>
      </c>
      <c r="I6" s="156">
        <v>5</v>
      </c>
      <c r="J6" s="414">
        <f t="shared" si="2"/>
        <v>128</v>
      </c>
      <c r="K6" s="157">
        <f>SUM(K7:K20)</f>
        <v>3570</v>
      </c>
      <c r="L6" s="414">
        <f t="shared" ref="L6:M6" si="3">SUM(L7:L20)</f>
        <v>0</v>
      </c>
      <c r="M6" s="414">
        <f t="shared" si="3"/>
        <v>0</v>
      </c>
      <c r="N6" s="195">
        <f t="shared" si="2"/>
        <v>11243.944</v>
      </c>
      <c r="O6" s="156">
        <v>4</v>
      </c>
      <c r="P6" s="157">
        <f t="shared" si="2"/>
        <v>17763</v>
      </c>
      <c r="Q6" s="195">
        <f t="shared" si="2"/>
        <v>39557.024964000011</v>
      </c>
    </row>
    <row r="7" spans="1:20" ht="62.25" customHeight="1" x14ac:dyDescent="0.25">
      <c r="A7" s="148">
        <v>1</v>
      </c>
      <c r="B7" s="171" t="s">
        <v>29</v>
      </c>
      <c r="C7" s="406">
        <v>6</v>
      </c>
      <c r="D7" s="403">
        <f>+'Субсидия (2)'!C7</f>
        <v>39</v>
      </c>
      <c r="E7" s="184">
        <f>+K7+P7</f>
        <v>1879</v>
      </c>
      <c r="F7" s="657"/>
      <c r="G7" s="661"/>
      <c r="H7" s="185">
        <f>+N7+Q7</f>
        <v>5765.0278160000007</v>
      </c>
      <c r="I7" s="159">
        <v>3</v>
      </c>
      <c r="J7" s="415">
        <f>+'Субсидия (2)'!C7</f>
        <v>39</v>
      </c>
      <c r="K7" s="160">
        <f>+'Субсидия (2)'!D7</f>
        <v>1046</v>
      </c>
      <c r="L7" s="415"/>
      <c r="M7" s="415"/>
      <c r="N7" s="186">
        <f>+'Субсидия (2)'!E7</f>
        <v>3161.28</v>
      </c>
      <c r="O7" s="159">
        <v>4</v>
      </c>
      <c r="P7" s="160">
        <f>+'Субсидия(1)'!C7</f>
        <v>833</v>
      </c>
      <c r="Q7" s="186">
        <f>+'Субсидия(1)'!D7</f>
        <v>2603.7478160000005</v>
      </c>
      <c r="T7" s="365"/>
    </row>
    <row r="8" spans="1:20" ht="62.25" customHeight="1" x14ac:dyDescent="0.25">
      <c r="A8" s="149">
        <v>2</v>
      </c>
      <c r="B8" s="172" t="s">
        <v>408</v>
      </c>
      <c r="C8" s="407">
        <v>2</v>
      </c>
      <c r="D8" s="404">
        <f>+'Субсидия (2)'!C8</f>
        <v>9</v>
      </c>
      <c r="E8" s="187">
        <f t="shared" ref="E8:E20" si="4">+K8+P8</f>
        <v>711</v>
      </c>
      <c r="F8" s="658"/>
      <c r="G8" s="662"/>
      <c r="H8" s="188">
        <f t="shared" ref="H8:H20" si="5">+N8+Q8</f>
        <v>3512.7</v>
      </c>
      <c r="I8" s="162">
        <v>2</v>
      </c>
      <c r="J8" s="416">
        <f>+'Субсидия (2)'!C8</f>
        <v>9</v>
      </c>
      <c r="K8" s="163">
        <f>+'Субсидия (2)'!D8</f>
        <v>283</v>
      </c>
      <c r="L8" s="416"/>
      <c r="M8" s="416"/>
      <c r="N8" s="189">
        <f>+'Субсидия (2)'!E8</f>
        <v>674.19999999999993</v>
      </c>
      <c r="O8" s="162">
        <v>4</v>
      </c>
      <c r="P8" s="163">
        <f>+'Субсидия(1)'!C8</f>
        <v>428</v>
      </c>
      <c r="Q8" s="189">
        <f>+'Субсидия(1)'!D8</f>
        <v>2838.5</v>
      </c>
    </row>
    <row r="9" spans="1:20" ht="62.25" customHeight="1" x14ac:dyDescent="0.25">
      <c r="A9" s="149">
        <v>3</v>
      </c>
      <c r="B9" s="172" t="s">
        <v>255</v>
      </c>
      <c r="C9" s="407">
        <v>6</v>
      </c>
      <c r="D9" s="404">
        <f>+'Субсидия (2)'!C9</f>
        <v>7</v>
      </c>
      <c r="E9" s="187">
        <f t="shared" si="4"/>
        <v>4420</v>
      </c>
      <c r="F9" s="658"/>
      <c r="G9" s="662"/>
      <c r="H9" s="188">
        <f t="shared" si="5"/>
        <v>5895.3060000000005</v>
      </c>
      <c r="I9" s="162">
        <v>3</v>
      </c>
      <c r="J9" s="416">
        <f>+'Субсидия (2)'!C9</f>
        <v>7</v>
      </c>
      <c r="K9" s="163">
        <f>+'Субсидия (2)'!D9</f>
        <v>198</v>
      </c>
      <c r="L9" s="416"/>
      <c r="M9" s="416"/>
      <c r="N9" s="189">
        <f>+'Субсидия (2)'!E9</f>
        <v>910.72</v>
      </c>
      <c r="O9" s="162">
        <v>3</v>
      </c>
      <c r="P9" s="163">
        <f>+'Субсидия(1)'!C9</f>
        <v>4222</v>
      </c>
      <c r="Q9" s="189">
        <f>+'Субсидия(1)'!D9</f>
        <v>4984.5860000000002</v>
      </c>
    </row>
    <row r="10" spans="1:20" ht="62.25" customHeight="1" x14ac:dyDescent="0.25">
      <c r="A10" s="149">
        <v>4</v>
      </c>
      <c r="B10" s="172" t="s">
        <v>74</v>
      </c>
      <c r="C10" s="407">
        <v>6</v>
      </c>
      <c r="D10" s="404">
        <f>+'Субсидия (2)'!C10</f>
        <v>10</v>
      </c>
      <c r="E10" s="187">
        <f t="shared" si="4"/>
        <v>826</v>
      </c>
      <c r="F10" s="658"/>
      <c r="G10" s="662"/>
      <c r="H10" s="188">
        <f t="shared" si="5"/>
        <v>2955.1150000000002</v>
      </c>
      <c r="I10" s="162">
        <v>3</v>
      </c>
      <c r="J10" s="416">
        <f>+'Субсидия (2)'!C10</f>
        <v>10</v>
      </c>
      <c r="K10" s="163">
        <f>+'Субсидия (2)'!D10</f>
        <v>308</v>
      </c>
      <c r="L10" s="416"/>
      <c r="M10" s="416"/>
      <c r="N10" s="189">
        <f>+'Субсидия (2)'!E10</f>
        <v>1273.8600000000001</v>
      </c>
      <c r="O10" s="162">
        <v>4</v>
      </c>
      <c r="P10" s="163">
        <f>+'Субсидия(1)'!C10</f>
        <v>518</v>
      </c>
      <c r="Q10" s="189">
        <f>+'Субсидия(1)'!D10</f>
        <v>1681.2550000000001</v>
      </c>
    </row>
    <row r="11" spans="1:20" ht="62.25" customHeight="1" x14ac:dyDescent="0.25">
      <c r="A11" s="149">
        <v>5</v>
      </c>
      <c r="B11" s="172" t="s">
        <v>90</v>
      </c>
      <c r="C11" s="407">
        <v>5</v>
      </c>
      <c r="D11" s="404">
        <f>+'Субсидия (2)'!C11</f>
        <v>10</v>
      </c>
      <c r="E11" s="187">
        <f t="shared" si="4"/>
        <v>3500</v>
      </c>
      <c r="F11" s="658"/>
      <c r="G11" s="662"/>
      <c r="H11" s="188">
        <f t="shared" si="5"/>
        <v>5909.0910000000003</v>
      </c>
      <c r="I11" s="162">
        <v>2</v>
      </c>
      <c r="J11" s="416">
        <f>+'Субсидия (2)'!C11</f>
        <v>10</v>
      </c>
      <c r="K11" s="163">
        <f>+'Субсидия (2)'!D11</f>
        <v>380</v>
      </c>
      <c r="L11" s="416"/>
      <c r="M11" s="416"/>
      <c r="N11" s="189">
        <f>+'Субсидия (2)'!E11</f>
        <v>956.88</v>
      </c>
      <c r="O11" s="162">
        <v>3</v>
      </c>
      <c r="P11" s="163">
        <f>+'Субсидия(1)'!C11</f>
        <v>3120</v>
      </c>
      <c r="Q11" s="189">
        <f>+'Субсидия(1)'!D11</f>
        <v>4952.2110000000002</v>
      </c>
    </row>
    <row r="12" spans="1:20" ht="62.25" customHeight="1" x14ac:dyDescent="0.25">
      <c r="A12" s="149">
        <v>6</v>
      </c>
      <c r="B12" s="172" t="s">
        <v>101</v>
      </c>
      <c r="C12" s="407">
        <v>4</v>
      </c>
      <c r="D12" s="404">
        <f>+'Субсидия (2)'!C12</f>
        <v>2</v>
      </c>
      <c r="E12" s="187">
        <f t="shared" si="4"/>
        <v>780</v>
      </c>
      <c r="F12" s="658"/>
      <c r="G12" s="662"/>
      <c r="H12" s="188">
        <f t="shared" si="5"/>
        <v>3479.2339999999995</v>
      </c>
      <c r="I12" s="162">
        <v>2</v>
      </c>
      <c r="J12" s="416">
        <f>+'Субсидия (2)'!C12</f>
        <v>2</v>
      </c>
      <c r="K12" s="163">
        <f>+'Субсидия (2)'!D12</f>
        <v>29</v>
      </c>
      <c r="L12" s="416"/>
      <c r="M12" s="416"/>
      <c r="N12" s="189">
        <f>+'Субсидия (2)'!E12</f>
        <v>155.52000000000001</v>
      </c>
      <c r="O12" s="162">
        <v>4</v>
      </c>
      <c r="P12" s="163">
        <f>+'Субсидия(1)'!C12</f>
        <v>751</v>
      </c>
      <c r="Q12" s="189">
        <f>+'Субсидия(1)'!D12</f>
        <v>3323.7139999999995</v>
      </c>
    </row>
    <row r="13" spans="1:20" ht="62.25" customHeight="1" x14ac:dyDescent="0.25">
      <c r="A13" s="149">
        <v>7</v>
      </c>
      <c r="B13" s="172" t="s">
        <v>114</v>
      </c>
      <c r="C13" s="407">
        <v>5</v>
      </c>
      <c r="D13" s="404">
        <f>+'Субсидия (2)'!C13</f>
        <v>5</v>
      </c>
      <c r="E13" s="187">
        <f t="shared" si="4"/>
        <v>1800</v>
      </c>
      <c r="F13" s="658"/>
      <c r="G13" s="662"/>
      <c r="H13" s="188">
        <f t="shared" si="5"/>
        <v>2397.75</v>
      </c>
      <c r="I13" s="162">
        <v>2</v>
      </c>
      <c r="J13" s="416">
        <f>+'Субсидия (2)'!C13</f>
        <v>5</v>
      </c>
      <c r="K13" s="163">
        <f>+'Субсидия (2)'!D13</f>
        <v>213</v>
      </c>
      <c r="L13" s="416"/>
      <c r="M13" s="416"/>
      <c r="N13" s="189">
        <f>+'Субсидия (2)'!E13</f>
        <v>731.55</v>
      </c>
      <c r="O13" s="162">
        <v>3</v>
      </c>
      <c r="P13" s="163">
        <f>+'Субсидия(1)'!C13</f>
        <v>1587</v>
      </c>
      <c r="Q13" s="189">
        <f>+'Субсидия(1)'!D13</f>
        <v>1666.2</v>
      </c>
    </row>
    <row r="14" spans="1:20" ht="62.25" customHeight="1" x14ac:dyDescent="0.25">
      <c r="A14" s="149">
        <v>8</v>
      </c>
      <c r="B14" s="172" t="s">
        <v>131</v>
      </c>
      <c r="C14" s="407">
        <v>5</v>
      </c>
      <c r="D14" s="404">
        <f>+'Субсидия (2)'!C14</f>
        <v>5</v>
      </c>
      <c r="E14" s="187">
        <f t="shared" si="4"/>
        <v>2216</v>
      </c>
      <c r="F14" s="658"/>
      <c r="G14" s="662"/>
      <c r="H14" s="188">
        <f t="shared" si="5"/>
        <v>3022.5091400000001</v>
      </c>
      <c r="I14" s="162">
        <v>4</v>
      </c>
      <c r="J14" s="416">
        <f>+'Субсидия (2)'!C14</f>
        <v>5</v>
      </c>
      <c r="K14" s="163">
        <f>+'Субсидия (2)'!D14</f>
        <v>109</v>
      </c>
      <c r="L14" s="416"/>
      <c r="M14" s="416"/>
      <c r="N14" s="189">
        <f>+'Субсидия (2)'!E14</f>
        <v>343.44</v>
      </c>
      <c r="O14" s="162">
        <v>4</v>
      </c>
      <c r="P14" s="163">
        <f>+'Субсидия(1)'!C14</f>
        <v>2107</v>
      </c>
      <c r="Q14" s="189">
        <f>+'Субсидия(1)'!D14</f>
        <v>2679.0691400000001</v>
      </c>
    </row>
    <row r="15" spans="1:20" ht="62.25" customHeight="1" x14ac:dyDescent="0.25">
      <c r="A15" s="149">
        <v>9</v>
      </c>
      <c r="B15" s="172" t="s">
        <v>146</v>
      </c>
      <c r="C15" s="407">
        <v>5</v>
      </c>
      <c r="D15" s="404">
        <f>+'Субсидия (2)'!C15</f>
        <v>15</v>
      </c>
      <c r="E15" s="187">
        <f t="shared" si="4"/>
        <v>925</v>
      </c>
      <c r="F15" s="658"/>
      <c r="G15" s="662"/>
      <c r="H15" s="188">
        <f t="shared" si="5"/>
        <v>3252.0987450000002</v>
      </c>
      <c r="I15" s="162">
        <v>4</v>
      </c>
      <c r="J15" s="416">
        <f>+'Субсидия (2)'!C15</f>
        <v>15</v>
      </c>
      <c r="K15" s="163">
        <f>+'Субсидия (2)'!D15</f>
        <v>339</v>
      </c>
      <c r="L15" s="416"/>
      <c r="M15" s="416"/>
      <c r="N15" s="189">
        <f>+'Субсидия (2)'!E15</f>
        <v>985.47399999999993</v>
      </c>
      <c r="O15" s="162">
        <v>4</v>
      </c>
      <c r="P15" s="163">
        <f>+'Субсидия(1)'!C15</f>
        <v>586</v>
      </c>
      <c r="Q15" s="189">
        <f>+'Субсидия(1)'!D15</f>
        <v>2266.6247450000001</v>
      </c>
    </row>
    <row r="16" spans="1:20" ht="62.25" customHeight="1" x14ac:dyDescent="0.25">
      <c r="A16" s="149">
        <v>10</v>
      </c>
      <c r="B16" s="172" t="s">
        <v>158</v>
      </c>
      <c r="C16" s="407">
        <v>5</v>
      </c>
      <c r="D16" s="404">
        <f>+'Субсидия (2)'!C16</f>
        <v>9</v>
      </c>
      <c r="E16" s="187">
        <f t="shared" si="4"/>
        <v>858</v>
      </c>
      <c r="F16" s="658"/>
      <c r="G16" s="662"/>
      <c r="H16" s="188">
        <f t="shared" si="5"/>
        <v>1959.5511000000001</v>
      </c>
      <c r="I16" s="162">
        <v>3</v>
      </c>
      <c r="J16" s="416">
        <f>+'Субсидия (2)'!C16</f>
        <v>9</v>
      </c>
      <c r="K16" s="163">
        <f>+'Субсидия (2)'!D16</f>
        <v>228</v>
      </c>
      <c r="L16" s="416"/>
      <c r="M16" s="416"/>
      <c r="N16" s="189">
        <f>+'Субсидия (2)'!E16</f>
        <v>770.80000000000007</v>
      </c>
      <c r="O16" s="162">
        <v>2</v>
      </c>
      <c r="P16" s="163">
        <f>+'Субсидия(1)'!C16</f>
        <v>630</v>
      </c>
      <c r="Q16" s="189">
        <f>+'Субсидия(1)'!D16</f>
        <v>1188.7511</v>
      </c>
    </row>
    <row r="17" spans="1:17" ht="62.25" customHeight="1" x14ac:dyDescent="0.25">
      <c r="A17" s="149">
        <v>11</v>
      </c>
      <c r="B17" s="172" t="s">
        <v>409</v>
      </c>
      <c r="C17" s="407">
        <v>5</v>
      </c>
      <c r="D17" s="404">
        <f>+'Субсидия (2)'!C17</f>
        <v>2</v>
      </c>
      <c r="E17" s="187">
        <f t="shared" si="4"/>
        <v>874</v>
      </c>
      <c r="F17" s="658"/>
      <c r="G17" s="662"/>
      <c r="H17" s="188">
        <f t="shared" si="5"/>
        <v>3985.0499999999993</v>
      </c>
      <c r="I17" s="162">
        <v>3</v>
      </c>
      <c r="J17" s="416">
        <f>+'Субсидия (2)'!C17</f>
        <v>2</v>
      </c>
      <c r="K17" s="163">
        <f>+'Субсидия (2)'!D17</f>
        <v>100</v>
      </c>
      <c r="L17" s="416"/>
      <c r="M17" s="416"/>
      <c r="N17" s="189">
        <f>+'Субсидия (2)'!E17</f>
        <v>338</v>
      </c>
      <c r="O17" s="162">
        <v>2</v>
      </c>
      <c r="P17" s="163">
        <f>+'Субсидия(1)'!C17</f>
        <v>774</v>
      </c>
      <c r="Q17" s="189">
        <f>+'Субсидия(1)'!D17</f>
        <v>3647.0499999999993</v>
      </c>
    </row>
    <row r="18" spans="1:17" ht="62.25" customHeight="1" x14ac:dyDescent="0.25">
      <c r="A18" s="149">
        <v>12</v>
      </c>
      <c r="B18" s="172" t="s">
        <v>201</v>
      </c>
      <c r="C18" s="407">
        <v>5</v>
      </c>
      <c r="D18" s="404">
        <f>+'Субсидия (2)'!C18</f>
        <v>7</v>
      </c>
      <c r="E18" s="187">
        <f t="shared" si="4"/>
        <v>1078</v>
      </c>
      <c r="F18" s="658"/>
      <c r="G18" s="662"/>
      <c r="H18" s="188">
        <f t="shared" si="5"/>
        <v>3639.8351630000006</v>
      </c>
      <c r="I18" s="162">
        <v>2</v>
      </c>
      <c r="J18" s="416">
        <f>+'Субсидия (2)'!C18</f>
        <v>7</v>
      </c>
      <c r="K18" s="163">
        <f>+'Субсидия (2)'!D18</f>
        <v>170</v>
      </c>
      <c r="L18" s="416"/>
      <c r="M18" s="416"/>
      <c r="N18" s="189">
        <f>+'Субсидия (2)'!E18</f>
        <v>493.56</v>
      </c>
      <c r="O18" s="162">
        <v>4</v>
      </c>
      <c r="P18" s="163">
        <f>+'Субсидия(1)'!C18</f>
        <v>908</v>
      </c>
      <c r="Q18" s="189">
        <f>+'Субсидия(1)'!D18</f>
        <v>3146.2751630000007</v>
      </c>
    </row>
    <row r="19" spans="1:17" ht="62.25" customHeight="1" x14ac:dyDescent="0.25">
      <c r="A19" s="149">
        <v>13</v>
      </c>
      <c r="B19" s="172" t="s">
        <v>214</v>
      </c>
      <c r="C19" s="407">
        <v>5</v>
      </c>
      <c r="D19" s="404">
        <f>+'Субсидия (2)'!C19</f>
        <v>8</v>
      </c>
      <c r="E19" s="187">
        <f t="shared" si="4"/>
        <v>978</v>
      </c>
      <c r="F19" s="658"/>
      <c r="G19" s="662"/>
      <c r="H19" s="188">
        <f t="shared" si="5"/>
        <v>2530.8009999999999</v>
      </c>
      <c r="I19" s="162">
        <v>3</v>
      </c>
      <c r="J19" s="416">
        <f>+'Субсидия (2)'!C19</f>
        <v>8</v>
      </c>
      <c r="K19" s="163">
        <f>+'Субсидия (2)'!D19</f>
        <v>167</v>
      </c>
      <c r="L19" s="416"/>
      <c r="M19" s="416"/>
      <c r="N19" s="189">
        <f>+'Субсидия (2)'!E19</f>
        <v>448.66</v>
      </c>
      <c r="O19" s="162">
        <v>4</v>
      </c>
      <c r="P19" s="163">
        <f>+'Субсидия(1)'!C19</f>
        <v>811</v>
      </c>
      <c r="Q19" s="189">
        <f>+'Субсидия(1)'!D19</f>
        <v>2082.1410000000001</v>
      </c>
    </row>
    <row r="20" spans="1:17" ht="62.25" customHeight="1" thickBot="1" x14ac:dyDescent="0.3">
      <c r="A20" s="150">
        <v>14</v>
      </c>
      <c r="B20" s="173" t="s">
        <v>226</v>
      </c>
      <c r="C20" s="408">
        <v>3</v>
      </c>
      <c r="D20" s="885"/>
      <c r="E20" s="190">
        <f t="shared" si="4"/>
        <v>488</v>
      </c>
      <c r="F20" s="659"/>
      <c r="G20" s="663"/>
      <c r="H20" s="191">
        <f t="shared" si="5"/>
        <v>2496.8999999999996</v>
      </c>
      <c r="I20" s="165">
        <v>3</v>
      </c>
      <c r="J20" s="417">
        <f>+'Субсидия (2)'!C20</f>
        <v>0</v>
      </c>
      <c r="K20" s="166">
        <f>+'Субсидия (2)'!D20</f>
        <v>0</v>
      </c>
      <c r="L20" s="417"/>
      <c r="M20" s="417"/>
      <c r="N20" s="192">
        <f>+'Субсидия (2)'!E20</f>
        <v>0</v>
      </c>
      <c r="O20" s="165">
        <v>4</v>
      </c>
      <c r="P20" s="166">
        <f>+'Субсидия(1)'!C20</f>
        <v>488</v>
      </c>
      <c r="Q20" s="192">
        <f>+'Субсидия(1)'!D20</f>
        <v>2496.8999999999996</v>
      </c>
    </row>
  </sheetData>
  <mergeCells count="8">
    <mergeCell ref="A6:B6"/>
    <mergeCell ref="I3:Q3"/>
    <mergeCell ref="I4:N4"/>
    <mergeCell ref="A1:Q1"/>
    <mergeCell ref="A3:A5"/>
    <mergeCell ref="B3:B5"/>
    <mergeCell ref="C3:H4"/>
    <mergeCell ref="O4:Q4"/>
  </mergeCells>
  <conditionalFormatting sqref="C3:D3 I3:I4 O7:P9 O13:P13 O15:P15 A7:M7 A6:D6 A8:B19 A2:A3 E5:N5 C8:M20">
    <cfRule type="cellIs" dxfId="359" priority="28" operator="lessThan">
      <formula>0</formula>
    </cfRule>
  </conditionalFormatting>
  <conditionalFormatting sqref="A20:B20 E20:M20">
    <cfRule type="cellIs" dxfId="358" priority="27" operator="lessThan">
      <formula>0</formula>
    </cfRule>
  </conditionalFormatting>
  <conditionalFormatting sqref="E7:H20">
    <cfRule type="cellIs" dxfId="357" priority="26" operator="lessThan">
      <formula>0</formula>
    </cfRule>
  </conditionalFormatting>
  <conditionalFormatting sqref="I5:N5 I4">
    <cfRule type="cellIs" dxfId="356" priority="25" operator="lessThan">
      <formula>0</formula>
    </cfRule>
  </conditionalFormatting>
  <conditionalFormatting sqref="C3:D3">
    <cfRule type="cellIs" dxfId="355" priority="24" operator="lessThan">
      <formula>0</formula>
    </cfRule>
  </conditionalFormatting>
  <conditionalFormatting sqref="B3">
    <cfRule type="cellIs" dxfId="354" priority="23" operator="lessThan">
      <formula>0</formula>
    </cfRule>
  </conditionalFormatting>
  <conditionalFormatting sqref="O4">
    <cfRule type="cellIs" dxfId="353" priority="22" operator="lessThan">
      <formula>0</formula>
    </cfRule>
  </conditionalFormatting>
  <conditionalFormatting sqref="O4">
    <cfRule type="cellIs" dxfId="352" priority="21" operator="lessThan">
      <formula>0</formula>
    </cfRule>
  </conditionalFormatting>
  <conditionalFormatting sqref="O10:P10">
    <cfRule type="cellIs" dxfId="351" priority="17" operator="lessThan">
      <formula>0</formula>
    </cfRule>
  </conditionalFormatting>
  <conditionalFormatting sqref="O12:P12">
    <cfRule type="cellIs" dxfId="350" priority="15" operator="lessThan">
      <formula>0</formula>
    </cfRule>
  </conditionalFormatting>
  <conditionalFormatting sqref="O11:P11">
    <cfRule type="cellIs" dxfId="349" priority="16" operator="lessThan">
      <formula>0</formula>
    </cfRule>
  </conditionalFormatting>
  <conditionalFormatting sqref="O14:P14">
    <cfRule type="cellIs" dxfId="348" priority="14" operator="lessThan">
      <formula>0</formula>
    </cfRule>
  </conditionalFormatting>
  <conditionalFormatting sqref="O16:P20">
    <cfRule type="cellIs" dxfId="347" priority="13" operator="lessThan">
      <formula>0</formula>
    </cfRule>
  </conditionalFormatting>
  <conditionalFormatting sqref="A1">
    <cfRule type="cellIs" dxfId="346" priority="12" operator="lessThan">
      <formula>0</formula>
    </cfRule>
  </conditionalFormatting>
  <conditionalFormatting sqref="N20">
    <cfRule type="cellIs" dxfId="345" priority="9" operator="lessThan">
      <formula>0</formula>
    </cfRule>
  </conditionalFormatting>
  <conditionalFormatting sqref="N7:N20">
    <cfRule type="cellIs" dxfId="344" priority="10" operator="lessThan">
      <formula>0</formula>
    </cfRule>
  </conditionalFormatting>
  <conditionalFormatting sqref="Q20">
    <cfRule type="cellIs" dxfId="343" priority="7" operator="lessThan">
      <formula>0</formula>
    </cfRule>
  </conditionalFormatting>
  <conditionalFormatting sqref="Q7:Q20">
    <cfRule type="cellIs" dxfId="342" priority="8" operator="lessThan">
      <formula>0</formula>
    </cfRule>
  </conditionalFormatting>
  <conditionalFormatting sqref="O5">
    <cfRule type="cellIs" dxfId="341" priority="4" operator="lessThan">
      <formula>0</formula>
    </cfRule>
  </conditionalFormatting>
  <conditionalFormatting sqref="O5">
    <cfRule type="cellIs" dxfId="340" priority="3" operator="lessThan">
      <formula>0</formula>
    </cfRule>
  </conditionalFormatting>
  <conditionalFormatting sqref="P5:Q5">
    <cfRule type="cellIs" dxfId="339" priority="2" operator="lessThan">
      <formula>0</formula>
    </cfRule>
  </conditionalFormatting>
  <conditionalFormatting sqref="P5:Q5">
    <cfRule type="cellIs" dxfId="338" priority="1" operator="lessThan">
      <formula>0</formula>
    </cfRule>
  </conditionalFormatting>
  <printOptions horizontalCentered="1"/>
  <pageMargins left="0.39370078740157483" right="0.35433070866141736" top="0.35433070866141736" bottom="0.35433070866141736" header="0" footer="0"/>
  <pageSetup paperSize="9" scale="4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O20"/>
  <sheetViews>
    <sheetView view="pageBreakPreview" zoomScale="40" zoomScaleNormal="55" zoomScaleSheetLayoutView="40" workbookViewId="0">
      <selection activeCell="F8" sqref="F8"/>
    </sheetView>
  </sheetViews>
  <sheetFormatPr defaultRowHeight="15" x14ac:dyDescent="0.25"/>
  <cols>
    <col min="1" max="1" width="9.140625" style="367" customWidth="1"/>
    <col min="2" max="2" width="42.85546875" style="367" customWidth="1"/>
    <col min="3" max="14" width="23" style="367" customWidth="1"/>
    <col min="15" max="16384" width="9.140625" style="367"/>
  </cols>
  <sheetData>
    <row r="1" spans="1:15" ht="96" customHeight="1" x14ac:dyDescent="0.25">
      <c r="A1" s="1028" t="s">
        <v>922</v>
      </c>
      <c r="B1" s="1028"/>
      <c r="C1" s="1028"/>
      <c r="D1" s="1028"/>
      <c r="E1" s="1028"/>
      <c r="F1" s="1028"/>
      <c r="G1" s="1028"/>
      <c r="H1" s="1028"/>
      <c r="I1" s="1028"/>
      <c r="J1" s="1028"/>
      <c r="K1" s="1028"/>
      <c r="L1" s="1028"/>
      <c r="M1" s="1028"/>
      <c r="N1" s="1028"/>
    </row>
    <row r="2" spans="1:15" ht="24.75" customHeight="1" thickBot="1" x14ac:dyDescent="0.3">
      <c r="A2" s="400"/>
      <c r="B2" s="400"/>
      <c r="C2" s="400"/>
      <c r="D2" s="400"/>
      <c r="E2" s="400"/>
      <c r="F2" s="400"/>
      <c r="G2" s="401"/>
      <c r="H2" s="400"/>
      <c r="I2" s="400"/>
      <c r="J2" s="401"/>
      <c r="K2" s="400"/>
      <c r="L2" s="400"/>
      <c r="M2" s="400"/>
      <c r="N2" s="284" t="s">
        <v>461</v>
      </c>
    </row>
    <row r="3" spans="1:15" ht="37.5" customHeight="1" thickBot="1" x14ac:dyDescent="0.3">
      <c r="A3" s="1033" t="s">
        <v>448</v>
      </c>
      <c r="B3" s="1035" t="s">
        <v>432</v>
      </c>
      <c r="C3" s="1016" t="s">
        <v>453</v>
      </c>
      <c r="D3" s="1060"/>
      <c r="E3" s="1019"/>
      <c r="F3" s="1064" t="s">
        <v>678</v>
      </c>
      <c r="G3" s="1065"/>
      <c r="H3" s="1025"/>
      <c r="I3" s="1025"/>
      <c r="J3" s="1025"/>
      <c r="K3" s="1025"/>
      <c r="L3" s="1025"/>
      <c r="M3" s="1025"/>
      <c r="N3" s="1027"/>
    </row>
    <row r="4" spans="1:15" ht="165" customHeight="1" thickBot="1" x14ac:dyDescent="0.3">
      <c r="A4" s="1058"/>
      <c r="B4" s="1059"/>
      <c r="C4" s="1061"/>
      <c r="D4" s="1062"/>
      <c r="E4" s="1063"/>
      <c r="F4" s="1066" t="s">
        <v>456</v>
      </c>
      <c r="G4" s="1067"/>
      <c r="H4" s="1068"/>
      <c r="I4" s="1069" t="s">
        <v>457</v>
      </c>
      <c r="J4" s="1070"/>
      <c r="K4" s="1071"/>
      <c r="L4" s="1069" t="s">
        <v>458</v>
      </c>
      <c r="M4" s="1070"/>
      <c r="N4" s="1071"/>
    </row>
    <row r="5" spans="1:15" ht="69.75" customHeight="1" thickBot="1" x14ac:dyDescent="0.3">
      <c r="A5" s="1034"/>
      <c r="B5" s="1036"/>
      <c r="C5" s="168" t="s">
        <v>459</v>
      </c>
      <c r="D5" s="169" t="s">
        <v>460</v>
      </c>
      <c r="E5" s="170" t="s">
        <v>455</v>
      </c>
      <c r="F5" s="298" t="s">
        <v>459</v>
      </c>
      <c r="G5" s="299" t="s">
        <v>460</v>
      </c>
      <c r="H5" s="300" t="s">
        <v>455</v>
      </c>
      <c r="I5" s="298" t="s">
        <v>459</v>
      </c>
      <c r="J5" s="299" t="s">
        <v>460</v>
      </c>
      <c r="K5" s="300" t="s">
        <v>455</v>
      </c>
      <c r="L5" s="298" t="s">
        <v>614</v>
      </c>
      <c r="M5" s="299" t="s">
        <v>460</v>
      </c>
      <c r="N5" s="300" t="s">
        <v>455</v>
      </c>
    </row>
    <row r="6" spans="1:15" ht="54.75" customHeight="1" thickBot="1" x14ac:dyDescent="0.3">
      <c r="A6" s="1037" t="s">
        <v>425</v>
      </c>
      <c r="B6" s="1038"/>
      <c r="C6" s="481">
        <f>SUM(C7:C20)</f>
        <v>128</v>
      </c>
      <c r="D6" s="482">
        <f>SUM(D7:D20)</f>
        <v>3570</v>
      </c>
      <c r="E6" s="483">
        <f t="shared" ref="E6:N6" si="0">SUM(E7:E20)</f>
        <v>11243.944</v>
      </c>
      <c r="F6" s="484">
        <f>SUM(F7:F20)</f>
        <v>29</v>
      </c>
      <c r="G6" s="485">
        <f>SUM(G7:G20)</f>
        <v>734</v>
      </c>
      <c r="H6" s="486">
        <f>SUM(H7:H20)</f>
        <v>2744.28</v>
      </c>
      <c r="I6" s="484">
        <f t="shared" si="0"/>
        <v>9</v>
      </c>
      <c r="J6" s="485">
        <f t="shared" si="0"/>
        <v>14</v>
      </c>
      <c r="K6" s="486">
        <f t="shared" si="0"/>
        <v>23.22</v>
      </c>
      <c r="L6" s="484">
        <f t="shared" si="0"/>
        <v>90</v>
      </c>
      <c r="M6" s="234">
        <f t="shared" si="0"/>
        <v>2822</v>
      </c>
      <c r="N6" s="486">
        <f t="shared" si="0"/>
        <v>8476.4439999999995</v>
      </c>
    </row>
    <row r="7" spans="1:15" ht="66" customHeight="1" x14ac:dyDescent="0.25">
      <c r="A7" s="148">
        <v>1</v>
      </c>
      <c r="B7" s="171" t="s">
        <v>29</v>
      </c>
      <c r="C7" s="487">
        <f t="shared" ref="C7:C20" si="1">F7+I7+L7</f>
        <v>39</v>
      </c>
      <c r="D7" s="488">
        <f t="shared" ref="D7:D20" si="2">G7+J7+M7</f>
        <v>1046</v>
      </c>
      <c r="E7" s="489">
        <f t="shared" ref="E7:E20" si="3">H7+K7+N7</f>
        <v>3161.28</v>
      </c>
      <c r="F7" s="643">
        <v>6</v>
      </c>
      <c r="G7" s="644">
        <v>265</v>
      </c>
      <c r="H7" s="645">
        <v>657.72</v>
      </c>
      <c r="I7" s="643">
        <v>4</v>
      </c>
      <c r="J7" s="644">
        <v>5</v>
      </c>
      <c r="K7" s="645">
        <v>4.3600000000000003</v>
      </c>
      <c r="L7" s="643">
        <v>29</v>
      </c>
      <c r="M7" s="646">
        <v>776</v>
      </c>
      <c r="N7" s="645">
        <v>2499.2000000000003</v>
      </c>
      <c r="O7" s="365"/>
    </row>
    <row r="8" spans="1:15" ht="62.25" customHeight="1" x14ac:dyDescent="0.25">
      <c r="A8" s="149">
        <v>2</v>
      </c>
      <c r="B8" s="172" t="s">
        <v>408</v>
      </c>
      <c r="C8" s="490">
        <f t="shared" si="1"/>
        <v>9</v>
      </c>
      <c r="D8" s="491">
        <f t="shared" si="2"/>
        <v>283</v>
      </c>
      <c r="E8" s="492">
        <f t="shared" si="3"/>
        <v>674.19999999999993</v>
      </c>
      <c r="F8" s="647">
        <v>3</v>
      </c>
      <c r="G8" s="648">
        <v>3</v>
      </c>
      <c r="H8" s="649">
        <v>10.8</v>
      </c>
      <c r="I8" s="647"/>
      <c r="J8" s="648"/>
      <c r="K8" s="649"/>
      <c r="L8" s="647">
        <v>6</v>
      </c>
      <c r="M8" s="650">
        <v>280</v>
      </c>
      <c r="N8" s="649">
        <v>663.4</v>
      </c>
    </row>
    <row r="9" spans="1:15" ht="62.25" customHeight="1" x14ac:dyDescent="0.25">
      <c r="A9" s="149">
        <v>3</v>
      </c>
      <c r="B9" s="172" t="s">
        <v>255</v>
      </c>
      <c r="C9" s="490">
        <f t="shared" si="1"/>
        <v>7</v>
      </c>
      <c r="D9" s="491">
        <f t="shared" si="2"/>
        <v>198</v>
      </c>
      <c r="E9" s="492">
        <f t="shared" si="3"/>
        <v>910.72</v>
      </c>
      <c r="F9" s="647">
        <v>2</v>
      </c>
      <c r="G9" s="648">
        <v>59</v>
      </c>
      <c r="H9" s="649">
        <v>349.91999999999996</v>
      </c>
      <c r="I9" s="647">
        <v>2</v>
      </c>
      <c r="J9" s="648">
        <v>2</v>
      </c>
      <c r="K9" s="649">
        <v>2.2000000000000002</v>
      </c>
      <c r="L9" s="647">
        <v>3</v>
      </c>
      <c r="M9" s="650">
        <v>137</v>
      </c>
      <c r="N9" s="649">
        <v>558.6</v>
      </c>
    </row>
    <row r="10" spans="1:15" ht="62.25" customHeight="1" x14ac:dyDescent="0.25">
      <c r="A10" s="149">
        <v>4</v>
      </c>
      <c r="B10" s="172" t="s">
        <v>74</v>
      </c>
      <c r="C10" s="490">
        <f t="shared" si="1"/>
        <v>10</v>
      </c>
      <c r="D10" s="491">
        <f t="shared" si="2"/>
        <v>308</v>
      </c>
      <c r="E10" s="492">
        <f t="shared" si="3"/>
        <v>1273.8600000000001</v>
      </c>
      <c r="F10" s="647">
        <v>6</v>
      </c>
      <c r="G10" s="648">
        <v>231</v>
      </c>
      <c r="H10" s="649">
        <v>1065.96</v>
      </c>
      <c r="I10" s="647"/>
      <c r="J10" s="648"/>
      <c r="K10" s="649"/>
      <c r="L10" s="647">
        <v>4</v>
      </c>
      <c r="M10" s="650">
        <v>77</v>
      </c>
      <c r="N10" s="649">
        <v>207.89999999999998</v>
      </c>
    </row>
    <row r="11" spans="1:15" ht="62.25" customHeight="1" x14ac:dyDescent="0.25">
      <c r="A11" s="149">
        <v>5</v>
      </c>
      <c r="B11" s="172" t="s">
        <v>90</v>
      </c>
      <c r="C11" s="490">
        <f t="shared" si="1"/>
        <v>10</v>
      </c>
      <c r="D11" s="491">
        <f t="shared" si="2"/>
        <v>380</v>
      </c>
      <c r="E11" s="492">
        <f t="shared" si="3"/>
        <v>956.88</v>
      </c>
      <c r="F11" s="647">
        <v>1</v>
      </c>
      <c r="G11" s="648">
        <v>1</v>
      </c>
      <c r="H11" s="649">
        <v>1.08</v>
      </c>
      <c r="I11" s="647"/>
      <c r="J11" s="648"/>
      <c r="K11" s="649"/>
      <c r="L11" s="647">
        <v>9</v>
      </c>
      <c r="M11" s="650">
        <v>379</v>
      </c>
      <c r="N11" s="649">
        <v>955.8</v>
      </c>
    </row>
    <row r="12" spans="1:15" ht="62.25" customHeight="1" x14ac:dyDescent="0.25">
      <c r="A12" s="149">
        <v>6</v>
      </c>
      <c r="B12" s="172" t="s">
        <v>101</v>
      </c>
      <c r="C12" s="490">
        <f t="shared" si="1"/>
        <v>2</v>
      </c>
      <c r="D12" s="491">
        <f t="shared" si="2"/>
        <v>29</v>
      </c>
      <c r="E12" s="492">
        <f t="shared" si="3"/>
        <v>155.52000000000001</v>
      </c>
      <c r="F12" s="647">
        <v>2</v>
      </c>
      <c r="G12" s="648">
        <v>29</v>
      </c>
      <c r="H12" s="649">
        <v>155.52000000000001</v>
      </c>
      <c r="I12" s="647"/>
      <c r="J12" s="648"/>
      <c r="K12" s="649"/>
      <c r="L12" s="647">
        <v>0</v>
      </c>
      <c r="M12" s="650">
        <v>0</v>
      </c>
      <c r="N12" s="649">
        <v>0</v>
      </c>
    </row>
    <row r="13" spans="1:15" ht="62.25" customHeight="1" x14ac:dyDescent="0.25">
      <c r="A13" s="149">
        <v>7</v>
      </c>
      <c r="B13" s="172" t="s">
        <v>114</v>
      </c>
      <c r="C13" s="490">
        <f t="shared" si="1"/>
        <v>5</v>
      </c>
      <c r="D13" s="491">
        <f t="shared" si="2"/>
        <v>213</v>
      </c>
      <c r="E13" s="492">
        <f t="shared" si="3"/>
        <v>731.55</v>
      </c>
      <c r="F13" s="647"/>
      <c r="G13" s="648"/>
      <c r="H13" s="649"/>
      <c r="I13" s="647"/>
      <c r="J13" s="648"/>
      <c r="K13" s="649"/>
      <c r="L13" s="647">
        <v>5</v>
      </c>
      <c r="M13" s="650">
        <v>213</v>
      </c>
      <c r="N13" s="649">
        <v>731.55</v>
      </c>
    </row>
    <row r="14" spans="1:15" ht="62.25" customHeight="1" x14ac:dyDescent="0.25">
      <c r="A14" s="149">
        <v>8</v>
      </c>
      <c r="B14" s="172" t="s">
        <v>131</v>
      </c>
      <c r="C14" s="490">
        <f t="shared" si="1"/>
        <v>5</v>
      </c>
      <c r="D14" s="491">
        <f t="shared" si="2"/>
        <v>109</v>
      </c>
      <c r="E14" s="492">
        <f t="shared" si="3"/>
        <v>343.44</v>
      </c>
      <c r="F14" s="647">
        <v>5</v>
      </c>
      <c r="G14" s="648">
        <v>109</v>
      </c>
      <c r="H14" s="649">
        <v>343.44</v>
      </c>
      <c r="I14" s="647"/>
      <c r="J14" s="648"/>
      <c r="K14" s="649"/>
      <c r="L14" s="647"/>
      <c r="M14" s="650"/>
      <c r="N14" s="649"/>
    </row>
    <row r="15" spans="1:15" ht="62.25" customHeight="1" x14ac:dyDescent="0.25">
      <c r="A15" s="149">
        <v>9</v>
      </c>
      <c r="B15" s="172" t="s">
        <v>146</v>
      </c>
      <c r="C15" s="490">
        <f t="shared" si="1"/>
        <v>15</v>
      </c>
      <c r="D15" s="491">
        <f t="shared" si="2"/>
        <v>339</v>
      </c>
      <c r="E15" s="492">
        <f t="shared" si="3"/>
        <v>985.47399999999993</v>
      </c>
      <c r="F15" s="647">
        <v>3</v>
      </c>
      <c r="G15" s="648">
        <v>21</v>
      </c>
      <c r="H15" s="649">
        <v>125.28</v>
      </c>
      <c r="I15" s="647"/>
      <c r="J15" s="648"/>
      <c r="K15" s="649"/>
      <c r="L15" s="647">
        <v>12</v>
      </c>
      <c r="M15" s="650">
        <v>318</v>
      </c>
      <c r="N15" s="649">
        <v>860.19399999999996</v>
      </c>
    </row>
    <row r="16" spans="1:15" ht="62.25" customHeight="1" x14ac:dyDescent="0.25">
      <c r="A16" s="149">
        <v>10</v>
      </c>
      <c r="B16" s="172" t="s">
        <v>158</v>
      </c>
      <c r="C16" s="490">
        <f t="shared" si="1"/>
        <v>9</v>
      </c>
      <c r="D16" s="491">
        <f t="shared" si="2"/>
        <v>228</v>
      </c>
      <c r="E16" s="492">
        <f t="shared" si="3"/>
        <v>770.80000000000007</v>
      </c>
      <c r="F16" s="647"/>
      <c r="G16" s="648"/>
      <c r="H16" s="649"/>
      <c r="I16" s="647"/>
      <c r="J16" s="648"/>
      <c r="K16" s="649"/>
      <c r="L16" s="647">
        <v>9</v>
      </c>
      <c r="M16" s="650">
        <v>228</v>
      </c>
      <c r="N16" s="649">
        <v>770.80000000000007</v>
      </c>
    </row>
    <row r="17" spans="1:14" ht="62.25" customHeight="1" x14ac:dyDescent="0.25">
      <c r="A17" s="149">
        <v>11</v>
      </c>
      <c r="B17" s="172" t="s">
        <v>409</v>
      </c>
      <c r="C17" s="490">
        <f t="shared" si="1"/>
        <v>2</v>
      </c>
      <c r="D17" s="491">
        <f t="shared" si="2"/>
        <v>100</v>
      </c>
      <c r="E17" s="492">
        <f t="shared" si="3"/>
        <v>338</v>
      </c>
      <c r="F17" s="647"/>
      <c r="G17" s="648"/>
      <c r="H17" s="649"/>
      <c r="I17" s="647"/>
      <c r="J17" s="648"/>
      <c r="K17" s="649"/>
      <c r="L17" s="647">
        <v>2</v>
      </c>
      <c r="M17" s="650">
        <v>100</v>
      </c>
      <c r="N17" s="649">
        <v>338</v>
      </c>
    </row>
    <row r="18" spans="1:14" ht="62.25" customHeight="1" x14ac:dyDescent="0.25">
      <c r="A18" s="149">
        <v>12</v>
      </c>
      <c r="B18" s="172" t="s">
        <v>201</v>
      </c>
      <c r="C18" s="490">
        <f t="shared" si="1"/>
        <v>7</v>
      </c>
      <c r="D18" s="491">
        <f t="shared" si="2"/>
        <v>170</v>
      </c>
      <c r="E18" s="492">
        <f t="shared" si="3"/>
        <v>493.56</v>
      </c>
      <c r="F18" s="647">
        <v>1</v>
      </c>
      <c r="G18" s="648">
        <v>16</v>
      </c>
      <c r="H18" s="649">
        <v>34.56</v>
      </c>
      <c r="I18" s="647"/>
      <c r="J18" s="648"/>
      <c r="K18" s="649"/>
      <c r="L18" s="647">
        <v>6</v>
      </c>
      <c r="M18" s="650">
        <v>154</v>
      </c>
      <c r="N18" s="649">
        <v>459</v>
      </c>
    </row>
    <row r="19" spans="1:14" ht="62.25" customHeight="1" x14ac:dyDescent="0.25">
      <c r="A19" s="149">
        <v>13</v>
      </c>
      <c r="B19" s="172" t="s">
        <v>214</v>
      </c>
      <c r="C19" s="490">
        <f t="shared" si="1"/>
        <v>8</v>
      </c>
      <c r="D19" s="491">
        <f t="shared" si="2"/>
        <v>167</v>
      </c>
      <c r="E19" s="492">
        <f t="shared" si="3"/>
        <v>448.66</v>
      </c>
      <c r="F19" s="647"/>
      <c r="G19" s="648"/>
      <c r="H19" s="649"/>
      <c r="I19" s="647">
        <v>3</v>
      </c>
      <c r="J19" s="648">
        <v>7</v>
      </c>
      <c r="K19" s="649">
        <v>16.66</v>
      </c>
      <c r="L19" s="647">
        <v>5</v>
      </c>
      <c r="M19" s="650">
        <v>160</v>
      </c>
      <c r="N19" s="649">
        <v>432</v>
      </c>
    </row>
    <row r="20" spans="1:14" ht="62.25" customHeight="1" thickBot="1" x14ac:dyDescent="0.3">
      <c r="A20" s="150">
        <v>14</v>
      </c>
      <c r="B20" s="173" t="s">
        <v>226</v>
      </c>
      <c r="C20" s="493">
        <f t="shared" si="1"/>
        <v>0</v>
      </c>
      <c r="D20" s="494">
        <f t="shared" si="2"/>
        <v>0</v>
      </c>
      <c r="E20" s="495">
        <f t="shared" si="3"/>
        <v>0</v>
      </c>
      <c r="F20" s="651"/>
      <c r="G20" s="652"/>
      <c r="H20" s="653"/>
      <c r="I20" s="651"/>
      <c r="J20" s="652"/>
      <c r="K20" s="653"/>
      <c r="L20" s="651"/>
      <c r="M20" s="654"/>
      <c r="N20" s="653"/>
    </row>
  </sheetData>
  <mergeCells count="9">
    <mergeCell ref="A6:B6"/>
    <mergeCell ref="A1:N1"/>
    <mergeCell ref="A3:A5"/>
    <mergeCell ref="B3:B5"/>
    <mergeCell ref="C3:E4"/>
    <mergeCell ref="F3:N3"/>
    <mergeCell ref="F4:H4"/>
    <mergeCell ref="I4:K4"/>
    <mergeCell ref="L4:N4"/>
  </mergeCells>
  <conditionalFormatting sqref="C3 F4 C8:D20 L7:M9 L13:M13 L15:M15 A7:D7 A6:C6 A8:B19 A2:A3 D5:K5 E7:J20 F3:N3">
    <cfRule type="cellIs" dxfId="337" priority="56" operator="lessThan">
      <formula>0</formula>
    </cfRule>
  </conditionalFormatting>
  <conditionalFormatting sqref="A20:B20 D20:J20">
    <cfRule type="cellIs" dxfId="336" priority="55" operator="lessThan">
      <formula>0</formula>
    </cfRule>
  </conditionalFormatting>
  <conditionalFormatting sqref="D7:E20">
    <cfRule type="cellIs" dxfId="335" priority="54" operator="lessThan">
      <formula>0</formula>
    </cfRule>
  </conditionalFormatting>
  <conditionalFormatting sqref="F4 F5:K5">
    <cfRule type="cellIs" dxfId="334" priority="53" operator="lessThan">
      <formula>0</formula>
    </cfRule>
  </conditionalFormatting>
  <conditionalFormatting sqref="C3">
    <cfRule type="cellIs" dxfId="333" priority="52" operator="lessThan">
      <formula>0</formula>
    </cfRule>
  </conditionalFormatting>
  <conditionalFormatting sqref="B3">
    <cfRule type="cellIs" dxfId="332" priority="51" operator="lessThan">
      <formula>0</formula>
    </cfRule>
  </conditionalFormatting>
  <conditionalFormatting sqref="F4 I4:J4 L4">
    <cfRule type="cellIs" dxfId="331" priority="50" operator="lessThan">
      <formula>0</formula>
    </cfRule>
  </conditionalFormatting>
  <conditionalFormatting sqref="F4 I4:J4 L4">
    <cfRule type="cellIs" dxfId="330" priority="49" operator="lessThan">
      <formula>0</formula>
    </cfRule>
  </conditionalFormatting>
  <conditionalFormatting sqref="L14:M14">
    <cfRule type="cellIs" dxfId="329" priority="42" operator="lessThan">
      <formula>0</formula>
    </cfRule>
  </conditionalFormatting>
  <conditionalFormatting sqref="M5:N5">
    <cfRule type="cellIs" dxfId="328" priority="47" operator="lessThan">
      <formula>0</formula>
    </cfRule>
  </conditionalFormatting>
  <conditionalFormatting sqref="L12:M12">
    <cfRule type="cellIs" dxfId="327" priority="43" operator="lessThan">
      <formula>0</formula>
    </cfRule>
  </conditionalFormatting>
  <conditionalFormatting sqref="L11:M11">
    <cfRule type="cellIs" dxfId="326" priority="44" operator="lessThan">
      <formula>0</formula>
    </cfRule>
  </conditionalFormatting>
  <conditionalFormatting sqref="L10:M10">
    <cfRule type="cellIs" dxfId="325" priority="45" operator="lessThan">
      <formula>0</formula>
    </cfRule>
  </conditionalFormatting>
  <conditionalFormatting sqref="L16:M20">
    <cfRule type="cellIs" dxfId="324" priority="41" operator="lessThan">
      <formula>0</formula>
    </cfRule>
  </conditionalFormatting>
  <conditionalFormatting sqref="A1">
    <cfRule type="cellIs" dxfId="323" priority="40" operator="lessThan">
      <formula>0</formula>
    </cfRule>
  </conditionalFormatting>
  <conditionalFormatting sqref="K20">
    <cfRule type="cellIs" dxfId="322" priority="37" operator="lessThan">
      <formula>0</formula>
    </cfRule>
  </conditionalFormatting>
  <conditionalFormatting sqref="K7:K20">
    <cfRule type="cellIs" dxfId="321" priority="38" operator="lessThan">
      <formula>0</formula>
    </cfRule>
  </conditionalFormatting>
  <conditionalFormatting sqref="N20">
    <cfRule type="cellIs" dxfId="320" priority="35" operator="lessThan">
      <formula>0</formula>
    </cfRule>
  </conditionalFormatting>
  <conditionalFormatting sqref="N7:N20">
    <cfRule type="cellIs" dxfId="319" priority="36" operator="lessThan">
      <formula>0</formula>
    </cfRule>
  </conditionalFormatting>
  <conditionalFormatting sqref="J5:K5">
    <cfRule type="cellIs" dxfId="318" priority="32" operator="lessThan">
      <formula>0</formula>
    </cfRule>
  </conditionalFormatting>
  <conditionalFormatting sqref="G5:H5">
    <cfRule type="cellIs" dxfId="317" priority="31" operator="lessThan">
      <formula>0</formula>
    </cfRule>
  </conditionalFormatting>
  <conditionalFormatting sqref="M5:N5">
    <cfRule type="cellIs" dxfId="316" priority="30" operator="lessThan">
      <formula>0</formula>
    </cfRule>
  </conditionalFormatting>
  <printOptions horizontalCentered="1"/>
  <pageMargins left="0.39370078740157483" right="0.35433070866141736" top="0.35433070866141736" bottom="0.35433070866141736" header="0" footer="0"/>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57</vt:i4>
      </vt:variant>
    </vt:vector>
  </HeadingPairs>
  <TitlesOfParts>
    <vt:vector size="94" baseType="lpstr">
      <vt:lpstr>КЎ</vt:lpstr>
      <vt:lpstr>БТР</vt:lpstr>
      <vt:lpstr>Бандлик</vt:lpstr>
      <vt:lpstr>Аёллар бандлиги (2)</vt:lpstr>
      <vt:lpstr>Ёшлар бандлиги</vt:lpstr>
      <vt:lpstr>Мурожаат</vt:lpstr>
      <vt:lpstr>Жамоат иши</vt:lpstr>
      <vt:lpstr>Субсидия</vt:lpstr>
      <vt:lpstr>Субсидия (2)</vt:lpstr>
      <vt:lpstr>Субсидия(1)</vt:lpstr>
      <vt:lpstr>Касбга ўқитиш</vt:lpstr>
      <vt:lpstr>Квота</vt:lpstr>
      <vt:lpstr>Вакансия</vt:lpstr>
      <vt:lpstr>Ярмарка</vt:lpstr>
      <vt:lpstr>Бюро</vt:lpstr>
      <vt:lpstr>ЯИЎ 1</vt:lpstr>
      <vt:lpstr>Фонд (1)</vt:lpstr>
      <vt:lpstr>Фонд (2)</vt:lpstr>
      <vt:lpstr>Жамоат фонд2</vt:lpstr>
      <vt:lpstr>Миграция жамғарма</vt:lpstr>
      <vt:lpstr>Миграция агентлик</vt:lpstr>
      <vt:lpstr>Миграция</vt:lpstr>
      <vt:lpstr>Реинтеграция</vt:lpstr>
      <vt:lpstr>Суғурта</vt:lpstr>
      <vt:lpstr>ДМИ</vt:lpstr>
      <vt:lpstr>ДМИ (2)</vt:lpstr>
      <vt:lpstr>ДМИ (3)</vt:lpstr>
      <vt:lpstr>ДМИ (4)</vt:lpstr>
      <vt:lpstr>Мурожаатлар</vt:lpstr>
      <vt:lpstr>Мурожаатлар (2)</vt:lpstr>
      <vt:lpstr>Мурожаатлар (3)</vt:lpstr>
      <vt:lpstr>ЯММТ</vt:lpstr>
      <vt:lpstr>Ижтимоий к.</vt:lpstr>
      <vt:lpstr>Ижтимоий к. (2)</vt:lpstr>
      <vt:lpstr>Умумий</vt:lpstr>
      <vt:lpstr>Лист1</vt:lpstr>
      <vt:lpstr>Йигилишга </vt:lpstr>
      <vt:lpstr>'Аёллар бандлиги (2)'!Print_Area</vt:lpstr>
      <vt:lpstr>Бандлик!Print_Area</vt:lpstr>
      <vt:lpstr>БТР!Print_Area</vt:lpstr>
      <vt:lpstr>Бюро!Print_Area</vt:lpstr>
      <vt:lpstr>Вакансия!Print_Area</vt:lpstr>
      <vt:lpstr>ДМИ!Print_Area</vt:lpstr>
      <vt:lpstr>'ДМИ (2)'!Print_Area</vt:lpstr>
      <vt:lpstr>'ДМИ (3)'!Print_Area</vt:lpstr>
      <vt:lpstr>'ДМИ (4)'!Print_Area</vt:lpstr>
      <vt:lpstr>'Ёшлар бандлиги'!Print_Area</vt:lpstr>
      <vt:lpstr>'Жамоат иши'!Print_Area</vt:lpstr>
      <vt:lpstr>'Жамоат фонд2'!Print_Area</vt:lpstr>
      <vt:lpstr>'Ижтимоий к.'!Print_Area</vt:lpstr>
      <vt:lpstr>'Ижтимоий к. (2)'!Print_Area</vt:lpstr>
      <vt:lpstr>'Йигилишга '!Print_Area</vt:lpstr>
      <vt:lpstr>'Касбга ўқитиш'!Print_Area</vt:lpstr>
      <vt:lpstr>Квота!Print_Area</vt:lpstr>
      <vt:lpstr>Лист1!Print_Area</vt:lpstr>
      <vt:lpstr>Миграция!Print_Area</vt:lpstr>
      <vt:lpstr>Мурожаат!Print_Area</vt:lpstr>
      <vt:lpstr>Мурожаатлар!Print_Area</vt:lpstr>
      <vt:lpstr>'Мурожаатлар (2)'!Print_Area</vt:lpstr>
      <vt:lpstr>'Мурожаатлар (3)'!Print_Area</vt:lpstr>
      <vt:lpstr>Реинтеграция!Print_Area</vt:lpstr>
      <vt:lpstr>Субсидия!Print_Area</vt:lpstr>
      <vt:lpstr>'Субсидия (2)'!Print_Area</vt:lpstr>
      <vt:lpstr>'Субсидия(1)'!Print_Area</vt:lpstr>
      <vt:lpstr>Суғурта!Print_Area</vt:lpstr>
      <vt:lpstr>Умумий!Print_Area</vt:lpstr>
      <vt:lpstr>'Фонд (1)'!Print_Area</vt:lpstr>
      <vt:lpstr>'Фонд (2)'!Print_Area</vt:lpstr>
      <vt:lpstr>ЯММТ!Print_Area</vt:lpstr>
      <vt:lpstr>Ярмарка!Print_Area</vt:lpstr>
      <vt:lpstr>'Жамоат фонд2'!Print_Titles</vt:lpstr>
      <vt:lpstr>'Ижтимоий к.'!Print_Titles</vt:lpstr>
      <vt:lpstr>'Ижтимоий к. (2)'!Print_Titles</vt:lpstr>
      <vt:lpstr>'Йигилишга '!Print_Titles</vt:lpstr>
      <vt:lpstr>'Фонд (1)'!Print_Titles</vt:lpstr>
      <vt:lpstr>'Фонд (2)'!Print_Titles</vt:lpstr>
      <vt:lpstr>'Касбга ўқитиш'!аерарп</vt:lpstr>
      <vt:lpstr>Субсидия!апрпар</vt:lpstr>
      <vt:lpstr>'Субсидия (2)'!апрпар</vt:lpstr>
      <vt:lpstr>'Субсидия(1)'!апрпар</vt:lpstr>
      <vt:lpstr>Субсидия!вкп</vt:lpstr>
      <vt:lpstr>'Субсидия (2)'!вкп</vt:lpstr>
      <vt:lpstr>'Субсидия(1)'!вкп</vt:lpstr>
      <vt:lpstr>Бандлик!Область_печати</vt:lpstr>
      <vt:lpstr>БТР!Область_печати</vt:lpstr>
      <vt:lpstr>'Касбга ўқитиш'!Область_печати</vt:lpstr>
      <vt:lpstr>'Миграция агентлик'!Область_печати</vt:lpstr>
      <vt:lpstr>Мурожаатлар!Область_печати</vt:lpstr>
      <vt:lpstr>'Мурожаатлар (2)'!Область_печати</vt:lpstr>
      <vt:lpstr>'Мурожаатлар (3)'!Область_печати</vt:lpstr>
      <vt:lpstr>'Субсидия(1)'!Область_печати</vt:lpstr>
      <vt:lpstr>'Фонд (1)'!Область_печати</vt:lpstr>
      <vt:lpstr>'Фонд (2)'!Область_печати</vt:lpstr>
      <vt:lpstr>'ЯИЎ 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2022-06-16T17:30:35Z</dcterms:modified>
</cp:coreProperties>
</file>